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L20" i="10" l="1"/>
  <c r="G20" i="10" l="1"/>
  <c r="E7" i="10"/>
  <c r="F7" i="10" s="1"/>
  <c r="G7" i="10"/>
  <c r="J7" i="10"/>
  <c r="K7" i="10" s="1"/>
  <c r="L7" i="10"/>
  <c r="O7" i="10"/>
  <c r="P7" i="10" s="1"/>
  <c r="E9" i="10"/>
  <c r="F9" i="10"/>
  <c r="G9" i="10"/>
  <c r="E10" i="10"/>
  <c r="F10" i="10" s="1"/>
  <c r="G10" i="10"/>
  <c r="J10" i="10"/>
  <c r="K10" i="10" s="1"/>
  <c r="L10" i="10"/>
  <c r="E11" i="10"/>
  <c r="F11" i="10" s="1"/>
  <c r="J11" i="10"/>
  <c r="K11" i="10" s="1"/>
  <c r="E16" i="10"/>
  <c r="F16" i="10" s="1"/>
  <c r="G16" i="10"/>
  <c r="J16" i="10"/>
  <c r="K16" i="10"/>
  <c r="L16" i="10"/>
  <c r="O16" i="10"/>
  <c r="P16" i="10" s="1"/>
  <c r="P41" i="10" l="1"/>
  <c r="K41" i="10"/>
  <c r="F41" i="10"/>
  <c r="N17" i="10"/>
  <c r="M17" i="10"/>
  <c r="N12" i="10"/>
  <c r="M12" i="10"/>
  <c r="I17" i="10"/>
  <c r="H17" i="10"/>
  <c r="I12" i="10"/>
  <c r="H12" i="10"/>
  <c r="D17" i="10"/>
  <c r="C17" i="10"/>
  <c r="D12" i="10"/>
  <c r="C12" i="10"/>
  <c r="AC54" i="18"/>
  <c r="AB54" i="18"/>
  <c r="AB12" i="4" s="1"/>
  <c r="Z54" i="18"/>
  <c r="Z12" i="4" s="1"/>
  <c r="Y54" i="18"/>
  <c r="W54" i="18"/>
  <c r="W12" i="4" s="1"/>
  <c r="V54" i="18"/>
  <c r="V12" i="4" s="1"/>
  <c r="T54" i="18"/>
  <c r="T12" i="4" s="1"/>
  <c r="S54" i="18"/>
  <c r="S12" i="4" s="1"/>
  <c r="R54" i="18"/>
  <c r="R12" i="4" s="1"/>
  <c r="Q54" i="18"/>
  <c r="Q12" i="4" s="1"/>
  <c r="O54" i="18"/>
  <c r="O12" i="4" s="1"/>
  <c r="N54" i="18"/>
  <c r="N12" i="4" s="1"/>
  <c r="M54" i="18"/>
  <c r="M12" i="4" s="1"/>
  <c r="L54" i="18"/>
  <c r="L12" i="4" s="1"/>
  <c r="K54" i="18"/>
  <c r="K12" i="4" s="1"/>
  <c r="AU54" i="18"/>
  <c r="AU12" i="4" s="1"/>
  <c r="AT54" i="18"/>
  <c r="AT12" i="4" s="1"/>
  <c r="AS54" i="18"/>
  <c r="AS12" i="4" s="1"/>
  <c r="AA54" i="18"/>
  <c r="AA12" i="4" s="1"/>
  <c r="X54" i="18"/>
  <c r="X12" i="4" s="1"/>
  <c r="U54" i="18"/>
  <c r="U12" i="4" s="1"/>
  <c r="P54" i="18"/>
  <c r="P12" i="4" s="1"/>
  <c r="J54" i="18"/>
  <c r="J12" i="4" s="1"/>
  <c r="I54" i="18"/>
  <c r="I12" i="4" s="1"/>
  <c r="H54" i="18"/>
  <c r="G54" i="18"/>
  <c r="G12" i="4" s="1"/>
  <c r="F54" i="18"/>
  <c r="F12" i="4" s="1"/>
  <c r="E54" i="18"/>
  <c r="E12" i="4" s="1"/>
  <c r="D54" i="18"/>
  <c r="D12" i="4" s="1"/>
  <c r="AU55" i="18"/>
  <c r="AU22" i="4" s="1"/>
  <c r="AT55" i="18"/>
  <c r="AT22" i="4" s="1"/>
  <c r="AS55" i="18"/>
  <c r="AS22" i="4" s="1"/>
  <c r="AC55" i="18"/>
  <c r="AC22" i="4" s="1"/>
  <c r="AB55" i="18"/>
  <c r="AB22" i="4" s="1"/>
  <c r="AA55" i="18"/>
  <c r="AA22" i="4" s="1"/>
  <c r="Z55" i="18"/>
  <c r="Z22" i="4" s="1"/>
  <c r="Y55" i="18"/>
  <c r="Y22" i="4" s="1"/>
  <c r="X55" i="18"/>
  <c r="X22" i="4" s="1"/>
  <c r="W55" i="18"/>
  <c r="W22" i="4" s="1"/>
  <c r="V55" i="18"/>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V60" i="4"/>
  <c r="AU60" i="4"/>
  <c r="AT60" i="4"/>
  <c r="AS60" i="4"/>
  <c r="AC60" i="4"/>
  <c r="AB60" i="4"/>
  <c r="AA60" i="4"/>
  <c r="Z60" i="4"/>
  <c r="Y60" i="4"/>
  <c r="X60" i="4"/>
  <c r="W60" i="4"/>
  <c r="V60" i="4"/>
  <c r="U60" i="4"/>
  <c r="T60" i="4"/>
  <c r="S60" i="4"/>
  <c r="R60" i="4"/>
  <c r="Q60" i="4"/>
  <c r="O37" i="10" s="1"/>
  <c r="P37" i="10" s="1"/>
  <c r="P60" i="4"/>
  <c r="O60" i="4"/>
  <c r="N60" i="4"/>
  <c r="M60" i="4"/>
  <c r="L60" i="4"/>
  <c r="K60" i="4"/>
  <c r="J37" i="10" s="1"/>
  <c r="K37" i="10" s="1"/>
  <c r="J60" i="4"/>
  <c r="I60" i="4"/>
  <c r="H60" i="4"/>
  <c r="G60" i="4"/>
  <c r="F60" i="4"/>
  <c r="E60" i="4"/>
  <c r="E37" i="10" s="1"/>
  <c r="F37" i="10" s="1"/>
  <c r="D60" i="4"/>
  <c r="V22" i="4"/>
  <c r="AC12" i="4"/>
  <c r="Y12" i="4"/>
  <c r="H12" i="4"/>
  <c r="AU5" i="4"/>
  <c r="AT5" i="4"/>
  <c r="AS5" i="4"/>
  <c r="AC5" i="4"/>
  <c r="AB5" i="4"/>
  <c r="AA5" i="4"/>
  <c r="Z5" i="4"/>
  <c r="Y5" i="4"/>
  <c r="X5" i="4"/>
  <c r="W5" i="4"/>
  <c r="V5" i="4"/>
  <c r="U5" i="4"/>
  <c r="T5" i="4"/>
  <c r="S5" i="4"/>
  <c r="R5" i="4"/>
  <c r="Q5" i="4"/>
  <c r="O15" i="10" s="1"/>
  <c r="P15" i="10" s="1"/>
  <c r="P5" i="4"/>
  <c r="O5" i="4"/>
  <c r="L15" i="10" s="1"/>
  <c r="N5" i="4"/>
  <c r="M5" i="4"/>
  <c r="L5" i="4"/>
  <c r="K5" i="4"/>
  <c r="J5" i="4"/>
  <c r="I5" i="4"/>
  <c r="G15" i="10" s="1"/>
  <c r="H5" i="4"/>
  <c r="G5" i="4"/>
  <c r="F5" i="4"/>
  <c r="E5" i="4"/>
  <c r="D5" i="4"/>
  <c r="E6" i="10" l="1"/>
  <c r="F6" i="10" s="1"/>
  <c r="E15" i="10"/>
  <c r="E17" i="10" s="1"/>
  <c r="F17" i="10" s="1"/>
  <c r="K15" i="10"/>
  <c r="J15" i="10"/>
  <c r="O6" i="10"/>
  <c r="P6" i="10" s="1"/>
  <c r="J6" i="10"/>
  <c r="K6" i="10" s="1"/>
  <c r="L6" i="10"/>
  <c r="L19" i="10" s="1"/>
  <c r="L21" i="10" s="1"/>
  <c r="L22" i="10" s="1"/>
  <c r="G6" i="10"/>
  <c r="M44" i="10"/>
  <c r="H44" i="10"/>
  <c r="N44" i="10"/>
  <c r="G19" i="10"/>
  <c r="G21" i="10" s="1"/>
  <c r="G28" i="10"/>
  <c r="P51" i="10"/>
  <c r="G29" i="10"/>
  <c r="K51" i="10"/>
  <c r="L29" i="10"/>
  <c r="O17" i="10"/>
  <c r="E12" i="10"/>
  <c r="F12" i="10" s="1"/>
  <c r="I44" i="10"/>
  <c r="D44" i="10"/>
  <c r="C44" i="10"/>
  <c r="J17" i="10"/>
  <c r="O12" i="10" l="1"/>
  <c r="P12" i="10" s="1"/>
  <c r="L24" i="10"/>
  <c r="F15" i="10"/>
  <c r="F51" i="10" s="1"/>
  <c r="J12" i="10"/>
  <c r="K12" i="10" s="1"/>
  <c r="G24" i="10"/>
  <c r="L28" i="10"/>
  <c r="L25" i="10"/>
  <c r="L23" i="10" s="1"/>
  <c r="L27" i="10" s="1"/>
  <c r="G25" i="10"/>
  <c r="G23" i="10" s="1"/>
  <c r="G27" i="10" s="1"/>
  <c r="G31" i="10" s="1"/>
  <c r="G32" i="10" s="1"/>
  <c r="G33" i="10" s="1"/>
  <c r="O44" i="10"/>
  <c r="P17" i="10"/>
  <c r="P44" i="10" s="1"/>
  <c r="P47" i="10" s="1"/>
  <c r="P50" i="10" s="1"/>
  <c r="P52" i="10" s="1"/>
  <c r="K17" i="10"/>
  <c r="K44" i="10" s="1"/>
  <c r="K47" i="10" s="1"/>
  <c r="K50" i="10" s="1"/>
  <c r="K52" i="10" s="1"/>
  <c r="E44" i="10"/>
  <c r="F44" i="10"/>
  <c r="F47" i="10" s="1"/>
  <c r="F50" i="10" s="1"/>
  <c r="F52" i="10" s="1"/>
  <c r="J44" i="10" l="1"/>
  <c r="L26" i="10"/>
  <c r="L30" i="10" s="1"/>
  <c r="L31" i="10"/>
  <c r="L32" i="10" s="1"/>
  <c r="L33" i="10" s="1"/>
  <c r="G26" i="10"/>
  <c r="G30" i="10" s="1"/>
</calcChain>
</file>

<file path=xl/sharedStrings.xml><?xml version="1.0" encoding="utf-8"?>
<sst xmlns="http://schemas.openxmlformats.org/spreadsheetml/2006/main" count="646" uniqueCount="566">
  <si>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</si>
  <si>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</si>
  <si>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</si>
  <si>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</si>
  <si>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</si>
  <si>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</si>
  <si>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</si>
  <si>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</si>
  <si>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</si>
  <si>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</si>
  <si>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</si>
  <si>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</si>
  <si>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</si>
  <si>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</si>
  <si>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</si>
  <si>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</si>
  <si>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</si>
  <si>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</si>
  <si>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</si>
  <si>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</si>
  <si>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</si>
  <si>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</si>
  <si>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</si>
  <si>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</si>
  <si>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</si>
  <si>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</si>
  <si>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</si>
  <si>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</si>
  <si>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</si>
  <si>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</si>
  <si>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</si>
  <si>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</si>
  <si>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</si>
  <si>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</si>
  <si>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</si>
  <si>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</si>
  <si>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</si>
  <si>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</si>
  <si>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</si>
  <si>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</si>
  <si>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</si>
  <si>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</si>
  <si>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</si>
  <si>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</si>
  <si>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</si>
  <si>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</si>
  <si>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</si>
  <si>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</si>
  <si>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</si>
  <si>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</si>
  <si>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</si>
  <si>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</si>
  <si>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</si>
  <si>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</si>
  <si>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</si>
  <si>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</si>
  <si>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</si>
  <si>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</si>
  <si>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</si>
  <si>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</si>
  <si>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</si>
  <si>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</si>
  <si>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</si>
  <si>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</si>
  <si>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</si>
  <si>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</si>
  <si>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</si>
  <si>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</si>
  <si>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</si>
  <si>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</si>
  <si>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</si>
  <si>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</si>
  <si>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</si>
  <si>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</si>
  <si>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</si>
  <si>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</si>
  <si>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</si>
  <si>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</si>
  <si>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</si>
  <si>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</si>
  <si>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</si>
  <si>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</si>
  <si>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</si>
  <si>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</si>
  <si>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</si>
  <si>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</si>
  <si>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</si>
  <si>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</si>
  <si>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</si>
  <si>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</si>
  <si>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</si>
  <si>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</si>
  <si>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</si>
  <si>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</si>
  <si>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</si>
  <si>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</si>
  <si>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</si>
  <si>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</si>
  <si>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</si>
  <si>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</si>
  <si>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</si>
  <si>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</si>
  <si>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</si>
  <si>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</si>
  <si>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</si>
  <si>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</si>
  <si>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</si>
  <si>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</si>
  <si>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</si>
  <si>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</si>
  <si>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</si>
  <si>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</si>
  <si>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</si>
  <si>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</si>
  <si>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</si>
  <si>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</si>
  <si>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</si>
  <si>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</si>
  <si>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</si>
  <si>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</si>
  <si>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</si>
  <si>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</si>
  <si>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</si>
  <si>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</si>
  <si>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</si>
  <si>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</si>
  <si>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</si>
  <si>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</si>
  <si>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</si>
  <si>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</si>
  <si>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</si>
  <si>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</si>
  <si>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</si>
  <si>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</si>
  <si>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</si>
  <si>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</si>
  <si>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</si>
  <si>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</si>
  <si>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</si>
  <si>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</si>
  <si>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</si>
  <si>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</si>
  <si>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</si>
  <si>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</si>
  <si>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</si>
  <si>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</si>
  <si>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</si>
  <si>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</si>
  <si>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</si>
  <si>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</si>
  <si>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</si>
  <si>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</si>
  <si>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</si>
  <si>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</si>
  <si>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</si>
  <si>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</si>
  <si>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</si>
  <si>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</si>
  <si>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</si>
  <si>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</si>
  <si>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</si>
  <si>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</si>
  <si>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</si>
  <si>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</si>
  <si>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</si>
  <si>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</si>
  <si>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</si>
  <si>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</si>
  <si>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</si>
  <si>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</si>
  <si>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</si>
  <si>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</si>
  <si>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</si>
  <si>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</si>
  <si>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</si>
  <si>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</si>
  <si>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</si>
  <si>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</si>
  <si>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</si>
  <si>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</si>
  <si>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</si>
  <si>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</si>
  <si>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</si>
  <si>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</si>
  <si>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</si>
  <si>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</si>
  <si>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</si>
  <si>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</si>
  <si>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</si>
  <si>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</si>
  <si>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</si>
  <si>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</si>
  <si>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</si>
  <si>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</si>
  <si>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</si>
  <si>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</si>
  <si>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</si>
  <si>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</si>
  <si>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</si>
  <si>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</si>
  <si>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</si>
  <si>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</si>
  <si>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</si>
  <si>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</si>
  <si>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</si>
  <si>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</si>
  <si>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</si>
  <si>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</si>
  <si>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</si>
  <si>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</si>
  <si>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</si>
  <si>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</si>
  <si>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</si>
  <si>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</si>
  <si>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</si>
  <si>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</si>
  <si>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</si>
  <si>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</si>
  <si>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</si>
  <si>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</si>
  <si>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</si>
  <si>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</si>
  <si>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</si>
  <si>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</si>
  <si>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</si>
  <si>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</si>
  <si>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</si>
  <si>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</si>
  <si>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</si>
  <si>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</si>
  <si>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</si>
  <si>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</si>
  <si>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</si>
  <si>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</si>
  <si>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</si>
  <si>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</si>
  <si>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</si>
  <si>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</si>
  <si>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</si>
  <si>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</si>
  <si>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</si>
  <si>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</si>
  <si>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</si>
  <si>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</si>
  <si>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</si>
  <si>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</si>
  <si>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</si>
  <si>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</si>
  <si>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</si>
  <si>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</si>
  <si>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</si>
  <si>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</si>
  <si>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</si>
  <si>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</si>
  <si>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</si>
  <si>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</si>
  <si>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</si>
  <si>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</si>
  <si>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</si>
  <si>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</si>
  <si>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</si>
  <si>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</si>
  <si>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</si>
  <si>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</si>
  <si>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</si>
  <si>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</si>
  <si>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</si>
  <si>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</si>
  <si>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</si>
  <si>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</si>
  <si>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</si>
  <si>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</si>
  <si>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</si>
  <si>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</si>
  <si>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</si>
  <si>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</si>
  <si>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</si>
  <si>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</si>
  <si>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</si>
  <si>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</si>
  <si>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</si>
  <si>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</si>
  <si>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</si>
  <si>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</si>
  <si>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</si>
  <si>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</si>
  <si>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</si>
  <si>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</si>
  <si>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</si>
  <si>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</si>
  <si>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</si>
  <si>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</si>
  <si>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</si>
  <si>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</si>
  <si>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</si>
  <si>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</si>
  <si>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</si>
  <si>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</si>
  <si>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</si>
  <si>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</si>
  <si>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</si>
  <si>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</si>
  <si>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</si>
  <si>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</si>
  <si>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</si>
  <si>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</si>
  <si>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</si>
  <si>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</si>
  <si>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</si>
  <si>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</si>
  <si>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</si>
  <si>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</si>
  <si>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</si>
  <si>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</si>
  <si>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</si>
  <si>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</si>
  <si>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</si>
  <si>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</si>
  <si>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</si>
  <si>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</si>
  <si>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</si>
  <si>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</si>
  <si>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</si>
  <si>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</si>
  <si>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</si>
  <si>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</si>
  <si>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</si>
  <si>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</si>
  <si>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</si>
  <si>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</si>
  <si>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</si>
  <si>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</si>
  <si>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</si>
  <si>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</si>
  <si>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</si>
  <si>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</si>
  <si>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</si>
  <si>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</si>
  <si>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</si>
  <si>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</si>
  <si>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</si>
  <si>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</si>
  <si>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</si>
  <si>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</si>
  <si>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</si>
  <si>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</si>
  <si>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</si>
  <si>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</si>
  <si>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</si>
  <si>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</si>
  <si>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</si>
  <si>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</si>
  <si>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</si>
  <si>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</si>
  <si>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</si>
  <si>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</si>
  <si>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</si>
  <si>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</si>
  <si>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</si>
  <si>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</si>
  <si>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</si>
  <si>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</si>
  <si>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</si>
  <si>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</si>
  <si>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</si>
  <si>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</si>
  <si>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</si>
  <si>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</si>
  <si>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</si>
  <si>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</si>
  <si>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</si>
  <si>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</si>
  <si>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</si>
  <si>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</si>
  <si>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</si>
  <si>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</si>
  <si>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</si>
  <si>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</si>
  <si>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</si>
  <si>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</si>
  <si>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</si>
  <si>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</si>
  <si>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</si>
  <si>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</si>
  <si>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</si>
  <si>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</si>
  <si>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</si>
  <si>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</si>
  <si>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</si>
  <si>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</si>
  <si>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</si>
  <si>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</si>
  <si>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</si>
  <si>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</si>
  <si>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</si>
  <si>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</si>
  <si>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</si>
  <si>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</si>
  <si>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</si>
  <si>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</si>
  <si>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</si>
  <si>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</si>
  <si>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</si>
  <si>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</si>
  <si>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</si>
  <si>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</si>
  <si>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</si>
  <si>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</si>
  <si>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</si>
  <si>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</si>
  <si>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</si>
  <si>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</si>
  <si>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</si>
  <si>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</si>
  <si>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</si>
  <si>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</si>
  <si>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</si>
  <si>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</si>
  <si>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</si>
  <si>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</si>
  <si>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</si>
  <si>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</si>
  <si>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</si>
  <si>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</si>
  <si>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</si>
  <si>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</si>
  <si>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</si>
  <si>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</si>
  <si>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</si>
  <si>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</si>
  <si>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</si>
  <si>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</si>
  <si>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</si>
  <si>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</si>
  <si>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</si>
  <si>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</si>
  <si>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</si>
  <si>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</si>
  <si>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</si>
  <si>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</si>
  <si>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</si>
  <si>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</si>
  <si>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</si>
  <si>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</si>
  <si>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</si>
  <si>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</si>
  <si>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</si>
  <si>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</si>
  <si>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</si>
  <si>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</si>
  <si>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</si>
  <si>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</si>
  <si>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</si>
  <si>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</si>
  <si>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</si>
  <si>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</si>
  <si>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</si>
  <si>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</si>
  <si>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</si>
  <si>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</si>
  <si>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</si>
  <si>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</si>
  <si>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</si>
  <si>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</si>
  <si>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</si>
  <si>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</si>
  <si>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</si>
  <si>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</si>
  <si>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</si>
  <si>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</si>
  <si>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</si>
  <si>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</si>
  <si>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</si>
  <si>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</si>
  <si>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</si>
  <si>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</si>
  <si>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</si>
  <si>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</si>
  <si>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</si>
  <si>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</si>
  <si>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</si>
  <si>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</si>
  <si>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</si>
  <si>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</si>
  <si>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</si>
  <si>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</si>
  <si>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</si>
  <si>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</si>
  <si>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</si>
  <si>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</si>
  <si>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</si>
  <si>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</si>
  <si>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</si>
  <si>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</si>
  <si>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Care Network</t>
  </si>
  <si>
    <t>BCBS OF MI GRP</t>
  </si>
  <si>
    <t>00572</t>
  </si>
  <si>
    <t>2014</t>
  </si>
  <si>
    <t>20500 Civic Center Drive Southfield, MI 48076-4115</t>
  </si>
  <si>
    <t>382359234</t>
  </si>
  <si>
    <t>068741</t>
  </si>
  <si>
    <t>95610</t>
  </si>
  <si>
    <t>46</t>
  </si>
  <si>
    <t>Paid Claims</t>
  </si>
  <si>
    <t>IBNR</t>
  </si>
  <si>
    <t>PCG and Hospital Settlements</t>
  </si>
  <si>
    <t>Rx Rebates</t>
  </si>
  <si>
    <t>Actual data, scaled to financial statements</t>
  </si>
  <si>
    <t>Apply completion factors to monthly claims amounts</t>
  </si>
  <si>
    <t>Based on PMPMs from restated financial statements</t>
  </si>
  <si>
    <t>Estimated percentage of restated pharmacy claims</t>
  </si>
  <si>
    <t>Federal taxes and assessments</t>
  </si>
  <si>
    <t>Federal taxes are first separated by Comprehensive, Government and Other business.  Then comprehensive is allocated</t>
  </si>
  <si>
    <t>to individual, small and large group by percent of member months. ACA related taxes and fees are allocated based on actual values.</t>
  </si>
  <si>
    <t>State insurance, premium and other taxes</t>
  </si>
  <si>
    <t>Other taxes are allocated based on percent of paid claims per segment.</t>
  </si>
  <si>
    <t xml:space="preserve">Community benefit expenditures </t>
  </si>
  <si>
    <t>Community benefit expenditures are allocated based on percent of member months per segment.</t>
  </si>
  <si>
    <t>Regulatory authority licenses and fees</t>
  </si>
  <si>
    <t>Regulatory authority fees are allocated based on premium revenue excluding Government business which is how they are billed.</t>
  </si>
  <si>
    <t>Medical/Hospital case management</t>
  </si>
  <si>
    <t>Behavioral health case management</t>
  </si>
  <si>
    <t>Chronic disease case management</t>
  </si>
  <si>
    <t>Medical policy activities related to promoting evidence based medicine</t>
  </si>
  <si>
    <t>Accreditation fees for NCQA and HEDIS</t>
  </si>
  <si>
    <t>Expenses include dedicated BCN staff and related direct expenses such as telephone, PCs, etc.</t>
  </si>
  <si>
    <t>Expenses include paid invoices for accreditation for NCQA and HEDIS.</t>
  </si>
  <si>
    <t>The costs listed above were allocated to individual, small and large group by percent of member months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</si>
  <si>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</si>
  <si>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</si>
  <si>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</si>
  <si>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</si>
  <si>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</si>
  <si>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</si>
  <si>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Health coaching programs for the Healthy Blue Living product</t>
  </si>
  <si>
    <t>Coaching and education programs designed to change member behavior, such as smoking cessation.</t>
  </si>
  <si>
    <t>Expenses include dedicated BCN staff and related direct expenses such as telephone, PCs, etc. as well as assessment expenses.</t>
  </si>
  <si>
    <t>Performing medical data analysis activities related to monitoring, measuring, analyzing and reporting clinical effectiveness</t>
  </si>
  <si>
    <t>Proactive profiling to improve health outcomes, prevent hospital readmissions, improve member safety, reduce medical errors and promote evidence based medicine</t>
  </si>
  <si>
    <t xml:space="preserve">Data analysis and reporting activities related to measuring, monitoring and improving clinical effectiveness for maintaining NCQA and HEDIS accreditation.  </t>
  </si>
  <si>
    <t>Expenses include dedicated BCN staff and related direct expenses such as telephone, PCs, etc. as well as pertinent software expenses.</t>
  </si>
  <si>
    <t>Allowale ICD-10 Expenses</t>
  </si>
  <si>
    <t>Allowable ICD-10 charges were allocated by member months.</t>
  </si>
  <si>
    <t>Cost containment expenses not included in quality improvement expenses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</si>
  <si>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</si>
  <si>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</si>
  <si>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certain types of consumer education. The costs listed above were allocated to individual, small and large group by percent of member months.</t>
  </si>
  <si>
    <t>All other claims adjustment expenses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</si>
  <si>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</si>
  <si>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</si>
  <si>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</si>
  <si>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The costs listed above were allocated to individual, small and large group by percentage of member months.</t>
  </si>
  <si>
    <t>Direct sales salaries and benefits</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</si>
  <si>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</si>
  <si>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</si>
  <si>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The costs listed above were allocated to individual, small and large group based on written premiums.</t>
  </si>
  <si>
    <t>Agents and brokers fees and commissions</t>
  </si>
  <si>
    <t>Based on actual data experience.</t>
  </si>
  <si>
    <t>Other taxes</t>
  </si>
  <si>
    <t>These costs are allocated to individual, small and large group based on written premiums.</t>
  </si>
  <si>
    <t>Other general and administrative expenses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</si>
  <si>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</si>
  <si>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2013 NAIC instructions for the Supplemental Health Care Exhibit.</t>
  </si>
  <si>
    <t xml:space="preserve"> Community benefit expenditures</t>
  </si>
  <si>
    <t xml:space="preserve"> ICD-10 implementation expenses</t>
  </si>
  <si>
    <t>The ICD-10 implementation expenses were allocated to individual, small and large group by percentage of member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</si>
</sst>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103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1030"/>
      <tableStyleElement type="secondRowStripe" dxfId="1029"/>
      <tableStyleElement type="firstColumnStripe" dxfId="1028"/>
      <tableStyleElement type="secondColumnStripe" dxfId="10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6445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162</v>
      </c>
    </row>
    <row r="14" spans="1:6" x14ac:dyDescent="0.4">
      <c r="B14" s="232" t="s">
        <v>51</v>
      </c>
      <c r="C14" s="378" t="s">
        <v>498</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70" zoomScaleNormal="70" workbookViewId="0">
      <pane xSplit="2" ySplit="3" topLeftCell="I4" activePane="bottomRight" state="frozen"/>
      <selection activeCell="B1" sqref="B1"/>
      <selection pane="topRight" activeCell="B1" sqref="B1"/>
      <selection pane="bottomLeft" activeCell="B1" sqref="B1"/>
      <selection pane="bottomRight" activeCell="O8" sqref="O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64453125" style="3" customWidth="1"/>
    <col min="23" max="23" width="20.64453125" style="5" customWidth="1"/>
    <col min="24" max="25" width="20.64453125" style="3" customWidth="1"/>
    <col min="26" max="26" width="20.64453125" style="5" customWidth="1"/>
    <col min="27" max="28" width="20.64453125" style="3" customWidth="1"/>
    <col min="29" max="29" width="20.6445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3515625" style="3" customWidth="1"/>
    <col min="51" max="51" width="9.3515625" style="3" hidden="1" customWidth="1"/>
    <col min="52" max="16384" width="9.351562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Claims'!D5+'Pt 2 Premium and Claims'!D6-'Pt 2 Premium and Claims'!D7-'Pt 2 Premium and Claims'!D13+'Pt 2 Premium and Claims'!D14+'Pt 2 Premium and Claims'!D15+'Pt 2 Premium and Claims'!D16+'Pt 2 Premium and Claims'!D17</f>
        <v>364546871</v>
      </c>
      <c r="E5" s="106">
        <f>'Pt 2 Premium and Claims'!E5+'Pt 2 Premium and Claims'!E6-'Pt 2 Premium and Claims'!E7-'Pt 2 Premium and Claims'!E13+'Pt 2 Premium and Claims'!E14+'Pt 2 Premium and Claims'!E15+'Pt 2 Premium and Claims'!E16+'Pt 2 Premium and Claims'!E17</f>
        <v>375811016.19591683</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365155126.58906108</v>
      </c>
      <c r="J5" s="105">
        <f>'Pt 2 Premium and Claims'!J5+'Pt 2 Premium and Claims'!J6-'Pt 2 Premium and Claims'!J7-'Pt 2 Premium and Claims'!J13+'Pt 2 Premium and Claims'!J14+'Pt 2 Premium and Claims'!J15+'Pt 2 Premium and Claims'!J16+'Pt 2 Premium and Claims'!J17</f>
        <v>344484895</v>
      </c>
      <c r="K5" s="106">
        <f>'Pt 2 Premium and Claims'!K5+'Pt 2 Premium and Claims'!K6-'Pt 2 Premium and Claims'!K7-'Pt 2 Premium and Claims'!K13+'Pt 2 Premium and Claims'!K14+'Pt 2 Premium and Claims'!K15+'Pt 2 Premium and Claims'!K16+'Pt 2 Premium and Claims'!K17</f>
        <v>346397700.80922759</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153386621.61023507</v>
      </c>
      <c r="P5" s="105">
        <f>'Pt 2 Premium and Claims'!P5+'Pt 2 Premium and Claims'!P6-'Pt 2 Premium and Claims'!P7-'Pt 2 Premium and Claims'!P13+'Pt 2 Premium and Claims'!P14+'Pt 2 Premium and Claims'!P15+'Pt 2 Premium and Claims'!P16+'Pt 2 Premium and Claims'!P17</f>
        <v>1481734587</v>
      </c>
      <c r="Q5" s="106">
        <f>'Pt 2 Premium and Claims'!Q5+'Pt 2 Premium and Claims'!Q6-'Pt 2 Premium and Claims'!Q7-'Pt 2 Premium and Claims'!Q13+'Pt 2 Premium and Claims'!Q14+'Pt 2 Premium and Claims'!Q15+'Pt 2 Premium and Claims'!Q16+'Pt 2 Premium and Claims'!Q17</f>
        <v>1451884107.5644433</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f>'Pt 2 Premium and Claims'!U5+'Pt 2 Premium and Claims'!U6-'Pt 2 Premium and Claims'!U7-'Pt 2 Premium and Claims'!U13+'Pt 2 Premium and Claims'!U14+'Pt 2 Premium and Claims'!U15+'Pt 2 Premium and Claims'!U16+'Pt 2 Premium and Claims'!U17</f>
        <v>0</v>
      </c>
      <c r="V5" s="106">
        <f>'Pt 2 Premium and Claims'!V5+'Pt 2 Premium and Claims'!V6-'Pt 2 Premium and Claims'!V7-'Pt 2 Premium and Claims'!V13+'Pt 2 Premium and Claims'!V14+'Pt 2 Premium and Claims'!V15+'Pt 2 Premium and Claims'!V16+'Pt 2 Premium and Claims'!V17</f>
        <v>0</v>
      </c>
      <c r="W5" s="106">
        <f>'Pt 2 Premium and Claims'!W5+'Pt 2 Premium and Claims'!W6-'Pt 2 Premium and Claims'!W7-'Pt 2 Premium and Claims'!W13+'Pt 2 Premium and Claims'!W14+'Pt 2 Premium and Claims'!W15+'Pt 2 Premium and Claims'!W16+'Pt 2 Premium and Claims'!W17</f>
        <v>0</v>
      </c>
      <c r="X5" s="105">
        <f>'Pt 2 Premium and Claims'!X5+'Pt 2 Premium and Claims'!X6-'Pt 2 Premium and Claims'!X7-'Pt 2 Premium and Claims'!X13+'Pt 2 Premium and Claims'!X14+'Pt 2 Premium and Claims'!X15+'Pt 2 Premium and Claims'!X16+'Pt 2 Premium and Claims'!X17</f>
        <v>0</v>
      </c>
      <c r="Y5" s="106">
        <f>'Pt 2 Premium and Claims'!Y5+'Pt 2 Premium and Claims'!Y6-'Pt 2 Premium and Claims'!Y7-'Pt 2 Premium and Claims'!Y13+'Pt 2 Premium and Claims'!Y14+'Pt 2 Premium and Claims'!Y15+'Pt 2 Premium and Claims'!Y16+'Pt 2 Premium and Claims'!Y17</f>
        <v>0</v>
      </c>
      <c r="Z5" s="106">
        <f>'Pt 2 Premium and Claims'!Z5+'Pt 2 Premium and Claims'!Z6-'Pt 2 Premium and Claims'!Z7-'Pt 2 Premium and Claims'!Z13+'Pt 2 Premium and Claims'!Z14+'Pt 2 Premium and Claims'!Z15+'Pt 2 Premium and Claims'!Z16+'Pt 2 Premium and Claims'!Z17</f>
        <v>0</v>
      </c>
      <c r="AA5" s="105">
        <f>'Pt 2 Premium and Claims'!AA5+'Pt 2 Premium and Claims'!AA6-'Pt 2 Premium and Claims'!AA7-'Pt 2 Premium and Claims'!AA13+'Pt 2 Premium and Claims'!AA14+'Pt 2 Premium and Claims'!AA15+'Pt 2 Premium and Claims'!AA16+'Pt 2 Premium and Claims'!AA17</f>
        <v>0</v>
      </c>
      <c r="AB5" s="106">
        <f>'Pt 2 Premium and Claims'!AB5+'Pt 2 Premium and Claims'!AB6-'Pt 2 Premium and Claims'!AB7-'Pt 2 Premium and Claims'!AB13+'Pt 2 Premium and Claims'!AB14+'Pt 2 Premium and Claims'!AB15+'Pt 2 Premium and Claims'!AB16+'Pt 2 Premium and Claims'!AB17</f>
        <v>0</v>
      </c>
      <c r="AC5" s="106">
        <f>'Pt 2 Premium and Claims'!AC5+'Pt 2 Premium and Claims'!AC6-'Pt 2 Premium and Claims'!AC7-'Pt 2 Premium and Claims'!AC13+'Pt 2 Premium and Claims'!AC14+'Pt 2 Premium and Claims'!AC15+'Pt 2 Premium and Claims'!AC16+'Pt 2 Premium and Claims'!AC17</f>
        <v>0</v>
      </c>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637319353</v>
      </c>
      <c r="AT5" s="107">
        <f>'Pt 2 Premium and Claims'!AT5+'Pt 2 Premium and Claims'!AT6-'Pt 2 Premium and Claims'!AT7-'Pt 2 Premium and Claims'!AT13+'Pt 2 Premium and Claims'!AT14+'Pt 2 Premium and Claims'!AT15+'Pt 2 Premium and Claims'!AT16+'Pt 2 Premium and Claims'!AT17</f>
        <v>255473543</v>
      </c>
      <c r="AU5" s="107">
        <f>'Pt 2 Premium and Claims'!AU5+'Pt 2 Premium and Claims'!AU6-'Pt 2 Premium and Claims'!AU7-'Pt 2 Premium and Claims'!AU13+'Pt 2 Premium and Claims'!AU14+'Pt 2 Premium and Claims'!AU15+'Pt 2 Premium and Claims'!AU16+'Pt 2 Premium and Claims'!AU17</f>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35" x14ac:dyDescent="0.4">
      <c r="B8" s="155" t="s">
        <v>225</v>
      </c>
      <c r="C8" s="62" t="s">
        <v>59</v>
      </c>
      <c r="D8" s="109">
        <v>-5608733</v>
      </c>
      <c r="E8" s="289"/>
      <c r="F8" s="290"/>
      <c r="G8" s="290"/>
      <c r="H8" s="290"/>
      <c r="I8" s="377"/>
      <c r="J8" s="109">
        <v>-5573578</v>
      </c>
      <c r="K8" s="289"/>
      <c r="L8" s="290"/>
      <c r="M8" s="290"/>
      <c r="N8" s="290"/>
      <c r="O8" s="377"/>
      <c r="P8" s="109">
        <v>-24661653</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-2890826</v>
      </c>
      <c r="AT8" s="113">
        <v>-2247150</v>
      </c>
      <c r="AU8" s="113">
        <v>0</v>
      </c>
      <c r="AV8" s="311"/>
      <c r="AW8" s="318"/>
    </row>
    <row r="9" spans="1:49" x14ac:dyDescent="0.4">
      <c r="B9" s="155" t="s">
        <v>226</v>
      </c>
      <c r="C9" s="62" t="s">
        <v>60</v>
      </c>
      <c r="D9" s="109">
        <v>0</v>
      </c>
      <c r="E9" s="288"/>
      <c r="F9" s="291"/>
      <c r="G9" s="291"/>
      <c r="H9" s="291"/>
      <c r="I9" s="292"/>
      <c r="J9" s="109">
        <v>-6277569</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4">
      <c r="B10" s="155" t="s">
        <v>227</v>
      </c>
      <c r="C10" s="62" t="s">
        <v>52</v>
      </c>
      <c r="D10" s="109">
        <v>1428182</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307199302</v>
      </c>
      <c r="E12" s="106">
        <f>+'Pt 2 Premium and Claims'!E54</f>
        <v>341579271</v>
      </c>
      <c r="F12" s="106">
        <f>+'Pt 2 Premium and Claims'!F54</f>
        <v>0</v>
      </c>
      <c r="G12" s="106">
        <f>+'Pt 2 Premium and Claims'!G54</f>
        <v>0</v>
      </c>
      <c r="H12" s="106">
        <f>+'Pt 2 Premium and Claims'!H54</f>
        <v>0</v>
      </c>
      <c r="I12" s="105">
        <f>+'Pt 2 Premium and Claims'!I54</f>
        <v>339701041</v>
      </c>
      <c r="J12" s="105">
        <f>+'Pt 2 Premium and Claims'!J54</f>
        <v>259921080</v>
      </c>
      <c r="K12" s="106">
        <f>+'Pt 2 Premium and Claims'!K54</f>
        <v>255316714</v>
      </c>
      <c r="L12" s="106">
        <f>+'Pt 2 Premium and Claims'!L54</f>
        <v>0</v>
      </c>
      <c r="M12" s="106">
        <f>+'Pt 2 Premium and Claims'!M54</f>
        <v>0</v>
      </c>
      <c r="N12" s="106">
        <f>+'Pt 2 Premium and Claims'!N54</f>
        <v>0</v>
      </c>
      <c r="O12" s="105">
        <f>+'Pt 2 Premium and Claims'!O54</f>
        <v>112335472.87488988</v>
      </c>
      <c r="P12" s="105">
        <f>+'Pt 2 Premium and Claims'!P54</f>
        <v>1206908851</v>
      </c>
      <c r="Q12" s="106">
        <f>+'Pt 2 Premium and Claims'!Q54</f>
        <v>1203489438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569646067</v>
      </c>
      <c r="AT12" s="107">
        <f>+'Pt 2 Premium and Claims'!AT54</f>
        <v>226213513</v>
      </c>
      <c r="AU12" s="107">
        <f>+'Pt 2 Premium and Claims'!AU54</f>
        <v>0</v>
      </c>
      <c r="AV12" s="312"/>
      <c r="AW12" s="317"/>
    </row>
    <row r="13" spans="1:49" ht="25.35" x14ac:dyDescent="0.4">
      <c r="B13" s="155" t="s">
        <v>230</v>
      </c>
      <c r="C13" s="62" t="s">
        <v>37</v>
      </c>
      <c r="D13" s="109">
        <v>38072681</v>
      </c>
      <c r="E13" s="110">
        <v>38896945</v>
      </c>
      <c r="F13" s="110">
        <v>0</v>
      </c>
      <c r="G13" s="289"/>
      <c r="H13" s="290"/>
      <c r="I13" s="109">
        <v>35982612</v>
      </c>
      <c r="J13" s="109">
        <v>53337953</v>
      </c>
      <c r="K13" s="110">
        <v>51354465</v>
      </c>
      <c r="L13" s="110">
        <v>0</v>
      </c>
      <c r="M13" s="289"/>
      <c r="N13" s="290"/>
      <c r="O13" s="109">
        <v>20823949.17450447</v>
      </c>
      <c r="P13" s="109">
        <v>233785371</v>
      </c>
      <c r="Q13" s="110">
        <v>223725322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41480753</v>
      </c>
      <c r="AT13" s="113">
        <v>39767673</v>
      </c>
      <c r="AU13" s="113">
        <v>0</v>
      </c>
      <c r="AV13" s="311"/>
      <c r="AW13" s="318"/>
    </row>
    <row r="14" spans="1:49" ht="25.35" x14ac:dyDescent="0.4">
      <c r="B14" s="155" t="s">
        <v>231</v>
      </c>
      <c r="C14" s="62" t="s">
        <v>6</v>
      </c>
      <c r="D14" s="109">
        <v>2703179</v>
      </c>
      <c r="E14" s="110">
        <v>2813333</v>
      </c>
      <c r="F14" s="110">
        <v>0</v>
      </c>
      <c r="G14" s="288"/>
      <c r="H14" s="291"/>
      <c r="I14" s="109">
        <v>2805381</v>
      </c>
      <c r="J14" s="109">
        <v>3622444</v>
      </c>
      <c r="K14" s="110">
        <v>3714359</v>
      </c>
      <c r="L14" s="110">
        <v>0</v>
      </c>
      <c r="M14" s="288"/>
      <c r="N14" s="291"/>
      <c r="O14" s="109">
        <v>1623537.13</v>
      </c>
      <c r="P14" s="109">
        <v>16242956</v>
      </c>
      <c r="Q14" s="110">
        <v>16181576</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3656211</v>
      </c>
      <c r="AT14" s="113">
        <v>2797215</v>
      </c>
      <c r="AU14" s="113">
        <v>0</v>
      </c>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35" x14ac:dyDescent="0.4">
      <c r="B16" s="155" t="s">
        <v>233</v>
      </c>
      <c r="C16" s="62" t="s">
        <v>61</v>
      </c>
      <c r="D16" s="109">
        <v>-3024961</v>
      </c>
      <c r="E16" s="289"/>
      <c r="F16" s="290"/>
      <c r="G16" s="291"/>
      <c r="H16" s="291"/>
      <c r="I16" s="377"/>
      <c r="J16" s="109">
        <v>0</v>
      </c>
      <c r="K16" s="289"/>
      <c r="L16" s="290"/>
      <c r="M16" s="291"/>
      <c r="N16" s="291"/>
      <c r="O16" s="377"/>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3275631</v>
      </c>
      <c r="AT16" s="113">
        <v>0</v>
      </c>
      <c r="AU16" s="113">
        <v>0</v>
      </c>
      <c r="AV16" s="311"/>
      <c r="AW16" s="318"/>
    </row>
    <row r="17" spans="1:49" x14ac:dyDescent="0.4">
      <c r="B17" s="155" t="s">
        <v>234</v>
      </c>
      <c r="C17" s="62" t="s">
        <v>62</v>
      </c>
      <c r="D17" s="109">
        <v>1088581</v>
      </c>
      <c r="E17" s="288"/>
      <c r="F17" s="291"/>
      <c r="G17" s="291"/>
      <c r="H17" s="291"/>
      <c r="I17" s="292"/>
      <c r="J17" s="109">
        <v>-6279953</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4">
      <c r="B18" s="155" t="s">
        <v>235</v>
      </c>
      <c r="C18" s="62" t="s">
        <v>63</v>
      </c>
      <c r="D18" s="109">
        <v>0</v>
      </c>
      <c r="E18" s="288"/>
      <c r="F18" s="291"/>
      <c r="G18" s="291"/>
      <c r="H18" s="294"/>
      <c r="I18" s="292"/>
      <c r="J18" s="109">
        <v>2384</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2384</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6279953</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4">
      <c r="B21" s="155" t="s">
        <v>238</v>
      </c>
      <c r="C21" s="62" t="s">
        <v>66</v>
      </c>
      <c r="D21" s="109">
        <v>5412</v>
      </c>
      <c r="E21" s="288"/>
      <c r="F21" s="291"/>
      <c r="G21" s="291"/>
      <c r="H21" s="291"/>
      <c r="I21" s="292"/>
      <c r="J21" s="109">
        <v>5099</v>
      </c>
      <c r="K21" s="288"/>
      <c r="L21" s="291"/>
      <c r="M21" s="291"/>
      <c r="N21" s="291"/>
      <c r="O21" s="292"/>
      <c r="P21" s="109">
        <v>21998</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3392</v>
      </c>
      <c r="AU21" s="113">
        <v>0</v>
      </c>
      <c r="AV21" s="311"/>
      <c r="AW21" s="318"/>
    </row>
    <row r="22" spans="1:49" x14ac:dyDescent="0.4">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80</v>
      </c>
      <c r="Q22" s="115">
        <f>+'Pt 2 Premium and Claims'!Q55</f>
        <v>80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4">
      <c r="A26" s="35"/>
      <c r="B26" s="158" t="s">
        <v>243</v>
      </c>
      <c r="C26" s="62"/>
      <c r="D26" s="109">
        <v>210765</v>
      </c>
      <c r="E26" s="110">
        <v>209496</v>
      </c>
      <c r="F26" s="110">
        <v>0</v>
      </c>
      <c r="G26" s="110">
        <v>0</v>
      </c>
      <c r="H26" s="110">
        <v>0</v>
      </c>
      <c r="I26" s="109">
        <v>194606</v>
      </c>
      <c r="J26" s="109">
        <v>164375</v>
      </c>
      <c r="K26" s="110">
        <v>166112</v>
      </c>
      <c r="L26" s="110">
        <v>0</v>
      </c>
      <c r="M26" s="110">
        <v>0</v>
      </c>
      <c r="N26" s="110">
        <v>0</v>
      </c>
      <c r="O26" s="109">
        <v>72028</v>
      </c>
      <c r="P26" s="109">
        <v>724856.40512399166</v>
      </c>
      <c r="Q26" s="110">
        <v>714747</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65485</v>
      </c>
      <c r="AU26" s="113">
        <v>0</v>
      </c>
      <c r="AV26" s="113">
        <v>0</v>
      </c>
      <c r="AW26" s="318"/>
    </row>
    <row r="27" spans="1:49" s="5" customFormat="1" x14ac:dyDescent="0.4">
      <c r="B27" s="158" t="s">
        <v>244</v>
      </c>
      <c r="C27" s="62"/>
      <c r="D27" s="109">
        <v>96142</v>
      </c>
      <c r="E27" s="110">
        <v>125056</v>
      </c>
      <c r="F27" s="110">
        <v>0</v>
      </c>
      <c r="G27" s="110">
        <v>0</v>
      </c>
      <c r="H27" s="110">
        <v>0</v>
      </c>
      <c r="I27" s="109">
        <v>0</v>
      </c>
      <c r="J27" s="109">
        <v>2957102</v>
      </c>
      <c r="K27" s="110">
        <v>2761920</v>
      </c>
      <c r="L27" s="110">
        <v>0</v>
      </c>
      <c r="M27" s="110">
        <v>0</v>
      </c>
      <c r="N27" s="110">
        <v>0</v>
      </c>
      <c r="O27" s="109">
        <v>0</v>
      </c>
      <c r="P27" s="109">
        <v>9947484</v>
      </c>
      <c r="Q27" s="110">
        <v>10087924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4192836</v>
      </c>
      <c r="AT27" s="113">
        <v>1874150</v>
      </c>
      <c r="AU27" s="113">
        <v>0</v>
      </c>
      <c r="AV27" s="314"/>
      <c r="AW27" s="318"/>
    </row>
    <row r="28" spans="1:49" s="5" customFormat="1" x14ac:dyDescent="0.4">
      <c r="A28" s="35"/>
      <c r="B28" s="158" t="s">
        <v>245</v>
      </c>
      <c r="C28" s="62"/>
      <c r="D28" s="109">
        <v>12253667</v>
      </c>
      <c r="E28" s="110">
        <v>12246335</v>
      </c>
      <c r="F28" s="110">
        <v>0</v>
      </c>
      <c r="G28" s="110">
        <v>0</v>
      </c>
      <c r="H28" s="110">
        <v>0</v>
      </c>
      <c r="I28" s="109">
        <v>12136862</v>
      </c>
      <c r="J28" s="109">
        <v>1290231</v>
      </c>
      <c r="K28" s="110">
        <v>1284976</v>
      </c>
      <c r="L28" s="110">
        <v>0</v>
      </c>
      <c r="M28" s="110">
        <v>0</v>
      </c>
      <c r="N28" s="110">
        <v>0</v>
      </c>
      <c r="O28" s="109">
        <v>610423</v>
      </c>
      <c r="P28" s="109">
        <v>5217244</v>
      </c>
      <c r="Q28" s="110">
        <v>5155405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1028720</v>
      </c>
      <c r="AT28" s="113">
        <v>765311</v>
      </c>
      <c r="AU28" s="113">
        <v>0</v>
      </c>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-407856</v>
      </c>
      <c r="E30" s="110">
        <v>-588734</v>
      </c>
      <c r="F30" s="110">
        <v>0</v>
      </c>
      <c r="G30" s="110">
        <v>0</v>
      </c>
      <c r="H30" s="110">
        <v>0</v>
      </c>
      <c r="I30" s="109">
        <v>2394588.8002653662</v>
      </c>
      <c r="J30" s="109">
        <v>-392362</v>
      </c>
      <c r="K30" s="110">
        <v>-526148</v>
      </c>
      <c r="L30" s="110">
        <v>0</v>
      </c>
      <c r="M30" s="110">
        <v>0</v>
      </c>
      <c r="N30" s="110">
        <v>0</v>
      </c>
      <c r="O30" s="109">
        <v>1018172.2602486175</v>
      </c>
      <c r="P30" s="109">
        <v>-1959264</v>
      </c>
      <c r="Q30" s="110">
        <v>-2543196</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-397016</v>
      </c>
      <c r="AU30" s="113">
        <v>0</v>
      </c>
      <c r="AV30" s="113">
        <v>0</v>
      </c>
      <c r="AW30" s="318"/>
    </row>
    <row r="31" spans="1:49" x14ac:dyDescent="0.4">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x14ac:dyDescent="0.4">
      <c r="B32" s="158" t="s">
        <v>249</v>
      </c>
      <c r="C32" s="62" t="s">
        <v>82</v>
      </c>
      <c r="D32" s="109">
        <v>180840</v>
      </c>
      <c r="E32" s="110">
        <v>179751</v>
      </c>
      <c r="F32" s="110">
        <v>0</v>
      </c>
      <c r="G32" s="110">
        <v>0</v>
      </c>
      <c r="H32" s="110">
        <v>0</v>
      </c>
      <c r="I32" s="109">
        <v>166975</v>
      </c>
      <c r="J32" s="109">
        <v>141036</v>
      </c>
      <c r="K32" s="110">
        <v>142527</v>
      </c>
      <c r="L32" s="110">
        <v>0</v>
      </c>
      <c r="M32" s="110">
        <v>0</v>
      </c>
      <c r="N32" s="110">
        <v>0</v>
      </c>
      <c r="O32" s="109">
        <v>61801</v>
      </c>
      <c r="P32" s="109">
        <v>621937</v>
      </c>
      <c r="Q32" s="110">
        <v>613263</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56187</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1106441</v>
      </c>
      <c r="E34" s="110">
        <v>5766574</v>
      </c>
      <c r="F34" s="110">
        <v>0</v>
      </c>
      <c r="G34" s="110">
        <v>0</v>
      </c>
      <c r="H34" s="110">
        <v>0</v>
      </c>
      <c r="I34" s="109">
        <v>5356719</v>
      </c>
      <c r="J34" s="109">
        <v>5154920</v>
      </c>
      <c r="K34" s="110">
        <v>5154920</v>
      </c>
      <c r="L34" s="110">
        <v>0</v>
      </c>
      <c r="M34" s="110">
        <v>0</v>
      </c>
      <c r="N34" s="110">
        <v>0</v>
      </c>
      <c r="O34" s="109">
        <v>2235232</v>
      </c>
      <c r="P34" s="109">
        <v>20515202</v>
      </c>
      <c r="Q34" s="110">
        <v>20255999</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2305993</v>
      </c>
      <c r="AU34" s="113">
        <v>0</v>
      </c>
      <c r="AV34" s="113">
        <v>0</v>
      </c>
      <c r="AW34" s="318"/>
    </row>
    <row r="35" spans="1:49" x14ac:dyDescent="0.4">
      <c r="B35" s="158" t="s">
        <v>252</v>
      </c>
      <c r="C35" s="62"/>
      <c r="D35" s="109">
        <v>102778</v>
      </c>
      <c r="E35" s="110">
        <v>102370</v>
      </c>
      <c r="F35" s="110">
        <v>0</v>
      </c>
      <c r="G35" s="110">
        <v>0</v>
      </c>
      <c r="H35" s="110">
        <v>0</v>
      </c>
      <c r="I35" s="109">
        <v>93474</v>
      </c>
      <c r="J35" s="109">
        <v>96845</v>
      </c>
      <c r="K35" s="110">
        <v>96902</v>
      </c>
      <c r="L35" s="110">
        <v>0</v>
      </c>
      <c r="M35" s="110">
        <v>0</v>
      </c>
      <c r="N35" s="110">
        <v>0</v>
      </c>
      <c r="O35" s="109">
        <v>43524</v>
      </c>
      <c r="P35" s="109">
        <v>393615</v>
      </c>
      <c r="Q35" s="110">
        <v>387357</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72025</v>
      </c>
      <c r="AU35" s="113">
        <v>0</v>
      </c>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1087348</v>
      </c>
      <c r="E37" s="118">
        <v>1107314</v>
      </c>
      <c r="F37" s="118">
        <v>0</v>
      </c>
      <c r="G37" s="118">
        <v>0</v>
      </c>
      <c r="H37" s="118">
        <v>0</v>
      </c>
      <c r="I37" s="117">
        <v>1028612</v>
      </c>
      <c r="J37" s="117">
        <v>848022</v>
      </c>
      <c r="K37" s="118">
        <v>878005</v>
      </c>
      <c r="L37" s="118">
        <v>0</v>
      </c>
      <c r="M37" s="118">
        <v>0</v>
      </c>
      <c r="N37" s="118">
        <v>0</v>
      </c>
      <c r="O37" s="117">
        <v>380713</v>
      </c>
      <c r="P37" s="117">
        <v>3739570</v>
      </c>
      <c r="Q37" s="118">
        <v>3777873</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2272830</v>
      </c>
      <c r="AT37" s="119">
        <v>402506</v>
      </c>
      <c r="AU37" s="119">
        <v>0</v>
      </c>
      <c r="AV37" s="119">
        <v>0</v>
      </c>
      <c r="AW37" s="317"/>
    </row>
    <row r="38" spans="1:49" x14ac:dyDescent="0.4">
      <c r="B38" s="155" t="s">
        <v>255</v>
      </c>
      <c r="C38" s="62" t="s">
        <v>16</v>
      </c>
      <c r="D38" s="109">
        <v>488025</v>
      </c>
      <c r="E38" s="110">
        <v>492916</v>
      </c>
      <c r="F38" s="110">
        <v>0</v>
      </c>
      <c r="G38" s="110">
        <v>0</v>
      </c>
      <c r="H38" s="110">
        <v>0</v>
      </c>
      <c r="I38" s="109">
        <v>457882</v>
      </c>
      <c r="J38" s="109">
        <v>380611</v>
      </c>
      <c r="K38" s="110">
        <v>390840</v>
      </c>
      <c r="L38" s="110">
        <v>0</v>
      </c>
      <c r="M38" s="110">
        <v>0</v>
      </c>
      <c r="N38" s="110">
        <v>0</v>
      </c>
      <c r="O38" s="109">
        <v>169473</v>
      </c>
      <c r="P38" s="109">
        <v>1678402</v>
      </c>
      <c r="Q38" s="110">
        <v>1681705</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1967957</v>
      </c>
      <c r="AT38" s="113">
        <v>181950</v>
      </c>
      <c r="AU38" s="113">
        <v>0</v>
      </c>
      <c r="AV38" s="113">
        <v>0</v>
      </c>
      <c r="AW38" s="318"/>
    </row>
    <row r="39" spans="1:49" x14ac:dyDescent="0.4">
      <c r="B39" s="158" t="s">
        <v>256</v>
      </c>
      <c r="C39" s="62" t="s">
        <v>17</v>
      </c>
      <c r="D39" s="109">
        <v>672287</v>
      </c>
      <c r="E39" s="110">
        <v>675578</v>
      </c>
      <c r="F39" s="110">
        <v>0</v>
      </c>
      <c r="G39" s="110">
        <v>0</v>
      </c>
      <c r="H39" s="110">
        <v>0</v>
      </c>
      <c r="I39" s="109">
        <v>627562</v>
      </c>
      <c r="J39" s="109">
        <v>524315</v>
      </c>
      <c r="K39" s="110">
        <v>535676</v>
      </c>
      <c r="L39" s="110">
        <v>0</v>
      </c>
      <c r="M39" s="110">
        <v>0</v>
      </c>
      <c r="N39" s="110">
        <v>0</v>
      </c>
      <c r="O39" s="109">
        <v>232275</v>
      </c>
      <c r="P39" s="109">
        <v>2312103</v>
      </c>
      <c r="Q39" s="110">
        <v>2304901</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605451</v>
      </c>
      <c r="AT39" s="113">
        <v>251580</v>
      </c>
      <c r="AU39" s="113">
        <v>0</v>
      </c>
      <c r="AV39" s="113">
        <v>0</v>
      </c>
      <c r="AW39" s="318"/>
    </row>
    <row r="40" spans="1:49" x14ac:dyDescent="0.4">
      <c r="B40" s="158" t="s">
        <v>257</v>
      </c>
      <c r="C40" s="62" t="s">
        <v>38</v>
      </c>
      <c r="D40" s="109">
        <v>416158</v>
      </c>
      <c r="E40" s="110">
        <v>430333</v>
      </c>
      <c r="F40" s="110">
        <v>0</v>
      </c>
      <c r="G40" s="110">
        <v>0</v>
      </c>
      <c r="H40" s="110">
        <v>0</v>
      </c>
      <c r="I40" s="109">
        <v>399747</v>
      </c>
      <c r="J40" s="109">
        <v>324561</v>
      </c>
      <c r="K40" s="110">
        <v>341217</v>
      </c>
      <c r="L40" s="110">
        <v>0</v>
      </c>
      <c r="M40" s="110">
        <v>0</v>
      </c>
      <c r="N40" s="110">
        <v>0</v>
      </c>
      <c r="O40" s="109">
        <v>147956</v>
      </c>
      <c r="P40" s="109">
        <v>1431240</v>
      </c>
      <c r="Q40" s="110">
        <v>1468187</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703735</v>
      </c>
      <c r="AT40" s="113">
        <v>155156</v>
      </c>
      <c r="AU40" s="113">
        <v>0</v>
      </c>
      <c r="AV40" s="113">
        <v>0</v>
      </c>
      <c r="AW40" s="318"/>
    </row>
    <row r="41" spans="1:49" s="5" customFormat="1" x14ac:dyDescent="0.4">
      <c r="A41" s="35"/>
      <c r="B41" s="158" t="s">
        <v>258</v>
      </c>
      <c r="C41" s="62" t="s">
        <v>129</v>
      </c>
      <c r="D41" s="109">
        <v>2161302</v>
      </c>
      <c r="E41" s="110">
        <v>2040637</v>
      </c>
      <c r="F41" s="110">
        <v>0</v>
      </c>
      <c r="G41" s="110">
        <v>0</v>
      </c>
      <c r="H41" s="110">
        <v>0</v>
      </c>
      <c r="I41" s="109">
        <v>1895600</v>
      </c>
      <c r="J41" s="109">
        <v>1685593</v>
      </c>
      <c r="K41" s="110">
        <v>1618050</v>
      </c>
      <c r="L41" s="110">
        <v>0</v>
      </c>
      <c r="M41" s="110">
        <v>0</v>
      </c>
      <c r="N41" s="110">
        <v>0</v>
      </c>
      <c r="O41" s="109">
        <v>701605</v>
      </c>
      <c r="P41" s="109">
        <v>7433067</v>
      </c>
      <c r="Q41" s="110">
        <v>6962133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1058163</v>
      </c>
      <c r="AT41" s="113">
        <v>805955</v>
      </c>
      <c r="AU41" s="113">
        <v>0</v>
      </c>
      <c r="AV41" s="113">
        <v>0</v>
      </c>
      <c r="AW41" s="318"/>
    </row>
    <row r="42" spans="1:49" s="5" customFormat="1" ht="24.95" customHeight="1" x14ac:dyDescent="0.4">
      <c r="A42" s="35"/>
      <c r="B42" s="155" t="s">
        <v>259</v>
      </c>
      <c r="C42" s="62" t="s">
        <v>87</v>
      </c>
      <c r="D42" s="109">
        <v>144371</v>
      </c>
      <c r="E42" s="110">
        <v>143501</v>
      </c>
      <c r="F42" s="110">
        <v>0</v>
      </c>
      <c r="G42" s="110">
        <v>0</v>
      </c>
      <c r="H42" s="110">
        <v>0</v>
      </c>
      <c r="I42" s="109">
        <v>133302</v>
      </c>
      <c r="J42" s="109">
        <v>112594</v>
      </c>
      <c r="K42" s="110">
        <v>113784</v>
      </c>
      <c r="L42" s="110">
        <v>0</v>
      </c>
      <c r="M42" s="110">
        <v>0</v>
      </c>
      <c r="N42" s="110">
        <v>0</v>
      </c>
      <c r="O42" s="109">
        <v>49338</v>
      </c>
      <c r="P42" s="109">
        <v>496514</v>
      </c>
      <c r="Q42" s="110">
        <v>489590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87876</v>
      </c>
      <c r="AT42" s="113">
        <v>60707</v>
      </c>
      <c r="AU42" s="113">
        <v>0</v>
      </c>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5937035</v>
      </c>
      <c r="E44" s="118">
        <v>5901283</v>
      </c>
      <c r="F44" s="118">
        <v>0</v>
      </c>
      <c r="G44" s="118">
        <v>0</v>
      </c>
      <c r="H44" s="118">
        <v>0</v>
      </c>
      <c r="I44" s="117">
        <v>5481853</v>
      </c>
      <c r="J44" s="117">
        <v>4630279</v>
      </c>
      <c r="K44" s="118">
        <v>4679210</v>
      </c>
      <c r="L44" s="118">
        <v>0</v>
      </c>
      <c r="M44" s="118">
        <v>0</v>
      </c>
      <c r="N44" s="118">
        <v>0</v>
      </c>
      <c r="O44" s="117">
        <v>2028959</v>
      </c>
      <c r="P44" s="117">
        <v>20418433</v>
      </c>
      <c r="Q44" s="118">
        <v>20133671</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3465851</v>
      </c>
      <c r="AT44" s="119">
        <v>2158485</v>
      </c>
      <c r="AU44" s="119">
        <v>0</v>
      </c>
      <c r="AV44" s="119">
        <v>0</v>
      </c>
      <c r="AW44" s="317"/>
    </row>
    <row r="45" spans="1:49" x14ac:dyDescent="0.4">
      <c r="B45" s="161" t="s">
        <v>262</v>
      </c>
      <c r="C45" s="62" t="s">
        <v>19</v>
      </c>
      <c r="D45" s="109">
        <v>10982643</v>
      </c>
      <c r="E45" s="110">
        <v>11475322</v>
      </c>
      <c r="F45" s="110">
        <v>0</v>
      </c>
      <c r="G45" s="110">
        <v>0</v>
      </c>
      <c r="H45" s="110">
        <v>0</v>
      </c>
      <c r="I45" s="109">
        <v>10659722</v>
      </c>
      <c r="J45" s="109">
        <v>8565336</v>
      </c>
      <c r="K45" s="110">
        <v>8558751</v>
      </c>
      <c r="L45" s="110">
        <v>0</v>
      </c>
      <c r="M45" s="110">
        <v>0</v>
      </c>
      <c r="N45" s="110">
        <v>0</v>
      </c>
      <c r="O45" s="109">
        <v>3711172</v>
      </c>
      <c r="P45" s="109">
        <v>37771100</v>
      </c>
      <c r="Q45" s="110">
        <v>36826532</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6151770</v>
      </c>
      <c r="AT45" s="113">
        <v>3990765</v>
      </c>
      <c r="AU45" s="113">
        <v>0</v>
      </c>
      <c r="AV45" s="113">
        <v>0</v>
      </c>
      <c r="AW45" s="318"/>
    </row>
    <row r="46" spans="1:49" x14ac:dyDescent="0.4">
      <c r="B46" s="161" t="s">
        <v>263</v>
      </c>
      <c r="C46" s="62" t="s">
        <v>20</v>
      </c>
      <c r="D46" s="109">
        <v>1359404</v>
      </c>
      <c r="E46" s="110">
        <v>1354012</v>
      </c>
      <c r="F46" s="110">
        <v>0</v>
      </c>
      <c r="G46" s="110">
        <v>0</v>
      </c>
      <c r="H46" s="110">
        <v>0</v>
      </c>
      <c r="I46" s="109">
        <v>1241270</v>
      </c>
      <c r="J46" s="109">
        <v>1280932</v>
      </c>
      <c r="K46" s="110">
        <v>1281687</v>
      </c>
      <c r="L46" s="110">
        <v>0</v>
      </c>
      <c r="M46" s="110">
        <v>0</v>
      </c>
      <c r="N46" s="110">
        <v>0</v>
      </c>
      <c r="O46" s="109">
        <v>575673</v>
      </c>
      <c r="P46" s="109">
        <v>5525699</v>
      </c>
      <c r="Q46" s="110">
        <v>5442909</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2376146</v>
      </c>
      <c r="AT46" s="113">
        <v>952647</v>
      </c>
      <c r="AU46" s="113">
        <v>0</v>
      </c>
      <c r="AV46" s="113">
        <v>0</v>
      </c>
      <c r="AW46" s="318"/>
    </row>
    <row r="47" spans="1:49" x14ac:dyDescent="0.4">
      <c r="B47" s="161" t="s">
        <v>264</v>
      </c>
      <c r="C47" s="62" t="s">
        <v>21</v>
      </c>
      <c r="D47" s="109">
        <v>9573386</v>
      </c>
      <c r="E47" s="110">
        <v>9573386</v>
      </c>
      <c r="F47" s="110">
        <v>0</v>
      </c>
      <c r="G47" s="110">
        <v>0</v>
      </c>
      <c r="H47" s="110">
        <v>0</v>
      </c>
      <c r="I47" s="109">
        <v>8741447</v>
      </c>
      <c r="J47" s="109">
        <v>19922894</v>
      </c>
      <c r="K47" s="110">
        <v>19922894</v>
      </c>
      <c r="L47" s="110">
        <v>0</v>
      </c>
      <c r="M47" s="110">
        <v>0</v>
      </c>
      <c r="N47" s="110">
        <v>0</v>
      </c>
      <c r="O47" s="109">
        <v>8948425</v>
      </c>
      <c r="P47" s="109">
        <v>42797001</v>
      </c>
      <c r="Q47" s="110">
        <v>42375030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3722580</v>
      </c>
      <c r="AT47" s="113">
        <v>2522141</v>
      </c>
      <c r="AU47" s="113">
        <v>0</v>
      </c>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16741</v>
      </c>
      <c r="E49" s="110">
        <v>16668.008885059833</v>
      </c>
      <c r="F49" s="110">
        <v>0</v>
      </c>
      <c r="G49" s="110">
        <v>0</v>
      </c>
      <c r="H49" s="110">
        <v>0</v>
      </c>
      <c r="I49" s="109">
        <v>15238</v>
      </c>
      <c r="J49" s="109">
        <v>15774</v>
      </c>
      <c r="K49" s="110">
        <v>15823</v>
      </c>
      <c r="L49" s="110">
        <v>0</v>
      </c>
      <c r="M49" s="110">
        <v>0</v>
      </c>
      <c r="N49" s="110">
        <v>0</v>
      </c>
      <c r="O49" s="109">
        <v>7107</v>
      </c>
      <c r="P49" s="109">
        <v>68047</v>
      </c>
      <c r="Q49" s="110">
        <v>66999</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10490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4">
      <c r="B51" s="155" t="s">
        <v>267</v>
      </c>
      <c r="C51" s="62"/>
      <c r="D51" s="109">
        <v>23921653</v>
      </c>
      <c r="E51" s="110">
        <v>38577921</v>
      </c>
      <c r="F51" s="110">
        <v>0</v>
      </c>
      <c r="G51" s="110">
        <v>0</v>
      </c>
      <c r="H51" s="110">
        <v>0</v>
      </c>
      <c r="I51" s="109">
        <v>36514222</v>
      </c>
      <c r="J51" s="109">
        <v>22545602</v>
      </c>
      <c r="K51" s="110">
        <v>20055496</v>
      </c>
      <c r="L51" s="110">
        <v>0</v>
      </c>
      <c r="M51" s="110">
        <v>0</v>
      </c>
      <c r="N51" s="110">
        <v>0</v>
      </c>
      <c r="O51" s="109">
        <v>7638308</v>
      </c>
      <c r="P51" s="109">
        <v>97255247</v>
      </c>
      <c r="Q51" s="110">
        <v>84818439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20805652</v>
      </c>
      <c r="AT51" s="113">
        <v>18390640</v>
      </c>
      <c r="AU51" s="113">
        <v>0</v>
      </c>
      <c r="AV51" s="113">
        <v>0</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35" x14ac:dyDescent="0.4">
      <c r="B53" s="155" t="s">
        <v>269</v>
      </c>
      <c r="C53" s="62" t="s">
        <v>88</v>
      </c>
      <c r="D53" s="109">
        <v>144371</v>
      </c>
      <c r="E53" s="110">
        <v>143501</v>
      </c>
      <c r="F53" s="110">
        <v>0</v>
      </c>
      <c r="G53" s="289"/>
      <c r="H53" s="289"/>
      <c r="I53" s="109">
        <v>133302</v>
      </c>
      <c r="J53" s="109">
        <v>112594</v>
      </c>
      <c r="K53" s="110">
        <v>113784</v>
      </c>
      <c r="L53" s="110">
        <v>0</v>
      </c>
      <c r="M53" s="289"/>
      <c r="N53" s="289"/>
      <c r="O53" s="109">
        <v>49338</v>
      </c>
      <c r="P53" s="109">
        <v>496514</v>
      </c>
      <c r="Q53" s="110">
        <v>489590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87876</v>
      </c>
      <c r="AT53" s="113">
        <v>60707</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80066</v>
      </c>
      <c r="E56" s="122">
        <v>79444</v>
      </c>
      <c r="F56" s="122">
        <v>0</v>
      </c>
      <c r="G56" s="122">
        <v>0</v>
      </c>
      <c r="H56" s="122">
        <v>0</v>
      </c>
      <c r="I56" s="121">
        <v>74245</v>
      </c>
      <c r="J56" s="121">
        <v>40480</v>
      </c>
      <c r="K56" s="122">
        <v>39920</v>
      </c>
      <c r="L56" s="122">
        <v>0</v>
      </c>
      <c r="M56" s="122">
        <v>0</v>
      </c>
      <c r="N56" s="122">
        <v>0</v>
      </c>
      <c r="O56" s="121">
        <v>38269</v>
      </c>
      <c r="P56" s="121">
        <v>163762</v>
      </c>
      <c r="Q56" s="122">
        <v>161765</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54475</v>
      </c>
      <c r="AT56" s="123">
        <v>25716</v>
      </c>
      <c r="AU56" s="123">
        <v>0</v>
      </c>
      <c r="AV56" s="123">
        <v>0</v>
      </c>
      <c r="AW56" s="309"/>
    </row>
    <row r="57" spans="2:49" x14ac:dyDescent="0.4">
      <c r="B57" s="161" t="s">
        <v>273</v>
      </c>
      <c r="C57" s="62" t="s">
        <v>25</v>
      </c>
      <c r="D57" s="124">
        <v>112194</v>
      </c>
      <c r="E57" s="125">
        <v>111527</v>
      </c>
      <c r="F57" s="125">
        <v>0</v>
      </c>
      <c r="G57" s="125">
        <v>0</v>
      </c>
      <c r="H57" s="125">
        <v>0</v>
      </c>
      <c r="I57" s="124">
        <v>104228</v>
      </c>
      <c r="J57" s="124">
        <v>80226</v>
      </c>
      <c r="K57" s="125">
        <v>79746</v>
      </c>
      <c r="L57" s="125">
        <v>0</v>
      </c>
      <c r="M57" s="125">
        <v>0</v>
      </c>
      <c r="N57" s="125">
        <v>0</v>
      </c>
      <c r="O57" s="124">
        <v>76447</v>
      </c>
      <c r="P57" s="124">
        <v>356252</v>
      </c>
      <c r="Q57" s="125">
        <v>352884</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62803</v>
      </c>
      <c r="AT57" s="126">
        <v>41382</v>
      </c>
      <c r="AU57" s="126">
        <v>0</v>
      </c>
      <c r="AV57" s="126">
        <v>0</v>
      </c>
      <c r="AW57" s="310"/>
    </row>
    <row r="58" spans="2:49" x14ac:dyDescent="0.4">
      <c r="B58" s="161" t="s">
        <v>274</v>
      </c>
      <c r="C58" s="62" t="s">
        <v>26</v>
      </c>
      <c r="D58" s="330"/>
      <c r="E58" s="331"/>
      <c r="F58" s="331"/>
      <c r="G58" s="331"/>
      <c r="H58" s="331"/>
      <c r="I58" s="330"/>
      <c r="J58" s="124">
        <v>5006</v>
      </c>
      <c r="K58" s="125">
        <v>5012</v>
      </c>
      <c r="L58" s="125">
        <v>0</v>
      </c>
      <c r="M58" s="125">
        <v>0</v>
      </c>
      <c r="N58" s="125">
        <v>0</v>
      </c>
      <c r="O58" s="124">
        <v>4805</v>
      </c>
      <c r="P58" s="124">
        <v>2042</v>
      </c>
      <c r="Q58" s="125">
        <v>2020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111</v>
      </c>
      <c r="AT58" s="126">
        <v>6</v>
      </c>
      <c r="AU58" s="126">
        <v>0</v>
      </c>
      <c r="AV58" s="126">
        <v>0</v>
      </c>
      <c r="AW58" s="310"/>
    </row>
    <row r="59" spans="2:49" x14ac:dyDescent="0.4">
      <c r="B59" s="161" t="s">
        <v>275</v>
      </c>
      <c r="C59" s="62" t="s">
        <v>27</v>
      </c>
      <c r="D59" s="124">
        <v>1198605</v>
      </c>
      <c r="E59" s="125">
        <v>1191387</v>
      </c>
      <c r="F59" s="125">
        <v>0</v>
      </c>
      <c r="G59" s="125">
        <v>0</v>
      </c>
      <c r="H59" s="125">
        <v>0</v>
      </c>
      <c r="I59" s="124">
        <v>1113415</v>
      </c>
      <c r="J59" s="124">
        <v>934789</v>
      </c>
      <c r="K59" s="125">
        <v>944667</v>
      </c>
      <c r="L59" s="125">
        <v>0</v>
      </c>
      <c r="M59" s="125">
        <v>0</v>
      </c>
      <c r="N59" s="125">
        <v>0</v>
      </c>
      <c r="O59" s="124">
        <v>411923</v>
      </c>
      <c r="P59" s="124">
        <v>4122198</v>
      </c>
      <c r="Q59" s="125">
        <v>4064709</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729571</v>
      </c>
      <c r="AT59" s="126">
        <v>504003</v>
      </c>
      <c r="AU59" s="126">
        <v>0</v>
      </c>
      <c r="AV59" s="126">
        <v>0</v>
      </c>
      <c r="AW59" s="310"/>
    </row>
    <row r="60" spans="2:49" x14ac:dyDescent="0.4">
      <c r="B60" s="161" t="s">
        <v>276</v>
      </c>
      <c r="C60" s="62"/>
      <c r="D60" s="127">
        <f>D59/12</f>
        <v>99883.75</v>
      </c>
      <c r="E60" s="128">
        <f t="shared" ref="E60:AC60" si="0">E59/12</f>
        <v>99282.25</v>
      </c>
      <c r="F60" s="128">
        <f t="shared" si="0"/>
        <v>0</v>
      </c>
      <c r="G60" s="128">
        <f t="shared" si="0"/>
        <v>0</v>
      </c>
      <c r="H60" s="128">
        <f t="shared" si="0"/>
        <v>0</v>
      </c>
      <c r="I60" s="127">
        <f t="shared" si="0"/>
        <v>92784.583333333328</v>
      </c>
      <c r="J60" s="127">
        <f t="shared" si="0"/>
        <v>77899.083333333328</v>
      </c>
      <c r="K60" s="128">
        <f t="shared" si="0"/>
        <v>78722.25</v>
      </c>
      <c r="L60" s="128">
        <f t="shared" si="0"/>
        <v>0</v>
      </c>
      <c r="M60" s="128">
        <f t="shared" si="0"/>
        <v>0</v>
      </c>
      <c r="N60" s="128">
        <f t="shared" si="0"/>
        <v>0</v>
      </c>
      <c r="O60" s="127">
        <f t="shared" si="0"/>
        <v>34326.916666666664</v>
      </c>
      <c r="P60" s="127">
        <f t="shared" si="0"/>
        <v>343516.5</v>
      </c>
      <c r="Q60" s="128">
        <f t="shared" si="0"/>
        <v>338725.75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 t="shared" ref="AS60:AV60" si="1">AS59/12</f>
        <v>60797.583333333336</v>
      </c>
      <c r="AT60" s="129">
        <f t="shared" si="1"/>
        <v>42000.25</v>
      </c>
      <c r="AU60" s="129">
        <f t="shared" si="1"/>
        <v>0</v>
      </c>
      <c r="AV60" s="129">
        <f t="shared" si="1"/>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29428352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545386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1026" priority="128" stopIfTrue="1" operator="lessThan">
      <formula>0</formula>
    </cfRule>
  </conditionalFormatting>
  <conditionalFormatting sqref="AS53">
    <cfRule type="cellIs" dxfId="1025" priority="127" stopIfTrue="1" operator="lessThan">
      <formula>0</formula>
    </cfRule>
  </conditionalFormatting>
  <conditionalFormatting sqref="G56:I57 G59:I59 D59 D56:D57 G7:I7 D6:D10 D13:D21 E13:F15">
    <cfRule type="cellIs" dxfId="1024" priority="190" stopIfTrue="1" operator="lessThan">
      <formula>0</formula>
    </cfRule>
  </conditionalFormatting>
  <conditionalFormatting sqref="AI34:AI35">
    <cfRule type="cellIs" dxfId="1023" priority="145" stopIfTrue="1" operator="lessThan">
      <formula>0</formula>
    </cfRule>
  </conditionalFormatting>
  <conditionalFormatting sqref="AQ56:AR57 AQ59:AR59 AN59 AN56:AN57">
    <cfRule type="cellIs" dxfId="1022" priority="95" stopIfTrue="1" operator="lessThan">
      <formula>0</formula>
    </cfRule>
  </conditionalFormatting>
  <conditionalFormatting sqref="M7:O7 J6:J10">
    <cfRule type="cellIs" dxfId="1021" priority="187" stopIfTrue="1" operator="lessThan">
      <formula>0</formula>
    </cfRule>
  </conditionalFormatting>
  <conditionalFormatting sqref="S7:T7 P6:P10">
    <cfRule type="cellIs" dxfId="1020" priority="185" stopIfTrue="1" operator="lessThan">
      <formula>0</formula>
    </cfRule>
  </conditionalFormatting>
  <conditionalFormatting sqref="U6:U10">
    <cfRule type="cellIs" dxfId="1019" priority="184" stopIfTrue="1" operator="lessThan">
      <formula>0</formula>
    </cfRule>
  </conditionalFormatting>
  <conditionalFormatting sqref="X6:X10">
    <cfRule type="cellIs" dxfId="1018" priority="183" stopIfTrue="1" operator="lessThan">
      <formula>0</formula>
    </cfRule>
  </conditionalFormatting>
  <conditionalFormatting sqref="AA6:AA10">
    <cfRule type="cellIs" dxfId="1017" priority="182" stopIfTrue="1" operator="lessThan">
      <formula>0</formula>
    </cfRule>
  </conditionalFormatting>
  <conditionalFormatting sqref="AD6:AD10">
    <cfRule type="cellIs" dxfId="1016" priority="181" stopIfTrue="1" operator="lessThan">
      <formula>0</formula>
    </cfRule>
  </conditionalFormatting>
  <conditionalFormatting sqref="AI6:AI10">
    <cfRule type="cellIs" dxfId="1015" priority="180" stopIfTrue="1" operator="lessThan">
      <formula>0</formula>
    </cfRule>
  </conditionalFormatting>
  <conditionalFormatting sqref="AT6:AT10">
    <cfRule type="cellIs" dxfId="1014" priority="177" stopIfTrue="1" operator="lessThan">
      <formula>0</formula>
    </cfRule>
  </conditionalFormatting>
  <conditionalFormatting sqref="AS6:AS10">
    <cfRule type="cellIs" dxfId="1013" priority="178" stopIfTrue="1" operator="lessThan">
      <formula>0</formula>
    </cfRule>
  </conditionalFormatting>
  <conditionalFormatting sqref="AU6:AU10">
    <cfRule type="cellIs" dxfId="1012" priority="176" stopIfTrue="1" operator="lessThan">
      <formula>0</formula>
    </cfRule>
  </conditionalFormatting>
  <conditionalFormatting sqref="I13:I15">
    <cfRule type="cellIs" dxfId="1011" priority="175" stopIfTrue="1" operator="lessThan">
      <formula>0</formula>
    </cfRule>
  </conditionalFormatting>
  <conditionalFormatting sqref="K13:L15 J13:J21">
    <cfRule type="cellIs" dxfId="1010" priority="174" stopIfTrue="1" operator="lessThan">
      <formula>0</formula>
    </cfRule>
  </conditionalFormatting>
  <conditionalFormatting sqref="O13:O15">
    <cfRule type="cellIs" dxfId="1009" priority="173" stopIfTrue="1" operator="lessThan">
      <formula>0</formula>
    </cfRule>
  </conditionalFormatting>
  <conditionalFormatting sqref="V13:V15 U13:U21">
    <cfRule type="cellIs" dxfId="1008" priority="171" stopIfTrue="1" operator="lessThan">
      <formula>0</formula>
    </cfRule>
  </conditionalFormatting>
  <conditionalFormatting sqref="W13:W15">
    <cfRule type="cellIs" dxfId="1007" priority="170" stopIfTrue="1" operator="lessThan">
      <formula>0</formula>
    </cfRule>
  </conditionalFormatting>
  <conditionalFormatting sqref="Y13:Y15 X13:X21">
    <cfRule type="cellIs" dxfId="1006" priority="169" stopIfTrue="1" operator="lessThan">
      <formula>0</formula>
    </cfRule>
  </conditionalFormatting>
  <conditionalFormatting sqref="Z13:Z15">
    <cfRule type="cellIs" dxfId="1005" priority="168" stopIfTrue="1" operator="lessThan">
      <formula>0</formula>
    </cfRule>
  </conditionalFormatting>
  <conditionalFormatting sqref="AB13:AB15 AA13:AA21">
    <cfRule type="cellIs" dxfId="1004" priority="167" stopIfTrue="1" operator="lessThan">
      <formula>0</formula>
    </cfRule>
  </conditionalFormatting>
  <conditionalFormatting sqref="AC13:AC15">
    <cfRule type="cellIs" dxfId="1003" priority="166" stopIfTrue="1" operator="lessThan">
      <formula>0</formula>
    </cfRule>
  </conditionalFormatting>
  <conditionalFormatting sqref="AD13:AD21">
    <cfRule type="cellIs" dxfId="1002" priority="165" stopIfTrue="1" operator="lessThan">
      <formula>0</formula>
    </cfRule>
  </conditionalFormatting>
  <conditionalFormatting sqref="AI13:AI21">
    <cfRule type="cellIs" dxfId="1001" priority="164" stopIfTrue="1" operator="lessThan">
      <formula>0</formula>
    </cfRule>
  </conditionalFormatting>
  <conditionalFormatting sqref="AT13:AT21">
    <cfRule type="cellIs" dxfId="1000" priority="161" stopIfTrue="1" operator="lessThan">
      <formula>0</formula>
    </cfRule>
  </conditionalFormatting>
  <conditionalFormatting sqref="AS13:AS21">
    <cfRule type="cellIs" dxfId="999" priority="162" stopIfTrue="1" operator="lessThan">
      <formula>0</formula>
    </cfRule>
  </conditionalFormatting>
  <conditionalFormatting sqref="AU13:AU21">
    <cfRule type="cellIs" dxfId="998" priority="160" stopIfTrue="1" operator="lessThan">
      <formula>0</formula>
    </cfRule>
  </conditionalFormatting>
  <conditionalFormatting sqref="D53:F53">
    <cfRule type="cellIs" dxfId="997" priority="153" stopIfTrue="1" operator="lessThan">
      <formula>0</formula>
    </cfRule>
  </conditionalFormatting>
  <conditionalFormatting sqref="I53">
    <cfRule type="cellIs" dxfId="996" priority="152" stopIfTrue="1" operator="lessThan">
      <formula>0</formula>
    </cfRule>
  </conditionalFormatting>
  <conditionalFormatting sqref="J53:L53">
    <cfRule type="cellIs" dxfId="995" priority="151" stopIfTrue="1" operator="lessThan">
      <formula>0</formula>
    </cfRule>
  </conditionalFormatting>
  <conditionalFormatting sqref="O53">
    <cfRule type="cellIs" dxfId="994" priority="150" stopIfTrue="1" operator="lessThan">
      <formula>0</formula>
    </cfRule>
  </conditionalFormatting>
  <conditionalFormatting sqref="P53:R53">
    <cfRule type="cellIs" dxfId="993" priority="149" stopIfTrue="1" operator="lessThan">
      <formula>0</formula>
    </cfRule>
  </conditionalFormatting>
  <conditionalFormatting sqref="U53:AD53">
    <cfRule type="cellIs" dxfId="992" priority="148" stopIfTrue="1" operator="lessThan">
      <formula>0</formula>
    </cfRule>
  </conditionalFormatting>
  <conditionalFormatting sqref="AI25:AI28">
    <cfRule type="cellIs" dxfId="991" priority="147" stopIfTrue="1" operator="lessThan">
      <formula>0</formula>
    </cfRule>
  </conditionalFormatting>
  <conditionalFormatting sqref="AI30:AI32">
    <cfRule type="cellIs" dxfId="990" priority="146" stopIfTrue="1" operator="lessThan">
      <formula>0</formula>
    </cfRule>
  </conditionalFormatting>
  <conditionalFormatting sqref="AN25:AR28">
    <cfRule type="cellIs" dxfId="989" priority="144" stopIfTrue="1" operator="lessThan">
      <formula>0</formula>
    </cfRule>
  </conditionalFormatting>
  <conditionalFormatting sqref="AN30:AR32">
    <cfRule type="cellIs" dxfId="988" priority="143" stopIfTrue="1" operator="lessThan">
      <formula>0</formula>
    </cfRule>
  </conditionalFormatting>
  <conditionalFormatting sqref="AN34:AR35">
    <cfRule type="cellIs" dxfId="987" priority="142" stopIfTrue="1" operator="lessThan">
      <formula>0</formula>
    </cfRule>
  </conditionalFormatting>
  <conditionalFormatting sqref="AS25:AV26 AS27:AU27">
    <cfRule type="cellIs" dxfId="986" priority="141" stopIfTrue="1" operator="lessThan">
      <formula>0</formula>
    </cfRule>
  </conditionalFormatting>
  <conditionalFormatting sqref="AS28:AV28">
    <cfRule type="cellIs" dxfId="985" priority="140" stopIfTrue="1" operator="lessThan">
      <formula>0</formula>
    </cfRule>
  </conditionalFormatting>
  <conditionalFormatting sqref="AS30:AV32">
    <cfRule type="cellIs" dxfId="984" priority="139" stopIfTrue="1" operator="lessThan">
      <formula>0</formula>
    </cfRule>
  </conditionalFormatting>
  <conditionalFormatting sqref="AI44:AI47">
    <cfRule type="cellIs" dxfId="983" priority="138" stopIfTrue="1" operator="lessThan">
      <formula>0</formula>
    </cfRule>
  </conditionalFormatting>
  <conditionalFormatting sqref="AI49:AI52">
    <cfRule type="cellIs" dxfId="982" priority="137" stopIfTrue="1" operator="lessThan">
      <formula>0</formula>
    </cfRule>
  </conditionalFormatting>
  <conditionalFormatting sqref="AI53">
    <cfRule type="cellIs" dxfId="981" priority="136" stopIfTrue="1" operator="lessThan">
      <formula>0</formula>
    </cfRule>
  </conditionalFormatting>
  <conditionalFormatting sqref="AI37:AI42">
    <cfRule type="cellIs" dxfId="980" priority="135" stopIfTrue="1" operator="lessThan">
      <formula>0</formula>
    </cfRule>
  </conditionalFormatting>
  <conditionalFormatting sqref="AN37:AR42">
    <cfRule type="cellIs" dxfId="979" priority="134" stopIfTrue="1" operator="lessThan">
      <formula>0</formula>
    </cfRule>
  </conditionalFormatting>
  <conditionalFormatting sqref="AN44:AR47">
    <cfRule type="cellIs" dxfId="978" priority="133" stopIfTrue="1" operator="lessThan">
      <formula>0</formula>
    </cfRule>
  </conditionalFormatting>
  <conditionalFormatting sqref="AN49:AR52">
    <cfRule type="cellIs" dxfId="977" priority="132" stopIfTrue="1" operator="lessThan">
      <formula>0</formula>
    </cfRule>
  </conditionalFormatting>
  <conditionalFormatting sqref="AN53:AP53">
    <cfRule type="cellIs" dxfId="976" priority="131" stopIfTrue="1" operator="lessThan">
      <formula>0</formula>
    </cfRule>
  </conditionalFormatting>
  <conditionalFormatting sqref="AS37:AS42">
    <cfRule type="cellIs" dxfId="975" priority="130" stopIfTrue="1" operator="lessThan">
      <formula>0</formula>
    </cfRule>
  </conditionalFormatting>
  <conditionalFormatting sqref="AS44:AS47">
    <cfRule type="cellIs" dxfId="974" priority="129" stopIfTrue="1" operator="lessThan">
      <formula>0</formula>
    </cfRule>
  </conditionalFormatting>
  <conditionalFormatting sqref="AT37:AT42">
    <cfRule type="cellIs" dxfId="973" priority="126" stopIfTrue="1" operator="lessThan">
      <formula>0</formula>
    </cfRule>
  </conditionalFormatting>
  <conditionalFormatting sqref="AT44:AT47">
    <cfRule type="cellIs" dxfId="972" priority="125" stopIfTrue="1" operator="lessThan">
      <formula>0</formula>
    </cfRule>
  </conditionalFormatting>
  <conditionalFormatting sqref="AT49:AT52">
    <cfRule type="cellIs" dxfId="971" priority="124" stopIfTrue="1" operator="lessThan">
      <formula>0</formula>
    </cfRule>
  </conditionalFormatting>
  <conditionalFormatting sqref="AT53">
    <cfRule type="cellIs" dxfId="970" priority="123" stopIfTrue="1" operator="lessThan">
      <formula>0</formula>
    </cfRule>
  </conditionalFormatting>
  <conditionalFormatting sqref="AU37:AU42">
    <cfRule type="cellIs" dxfId="969" priority="122" stopIfTrue="1" operator="lessThan">
      <formula>0</formula>
    </cfRule>
  </conditionalFormatting>
  <conditionalFormatting sqref="AU44:AU47">
    <cfRule type="cellIs" dxfId="968" priority="121" stopIfTrue="1" operator="lessThan">
      <formula>0</formula>
    </cfRule>
  </conditionalFormatting>
  <conditionalFormatting sqref="AU49:AU52">
    <cfRule type="cellIs" dxfId="967" priority="120" stopIfTrue="1" operator="lessThan">
      <formula>0</formula>
    </cfRule>
  </conditionalFormatting>
  <conditionalFormatting sqref="AU53">
    <cfRule type="cellIs" dxfId="966" priority="119" stopIfTrue="1" operator="lessThan">
      <formula>0</formula>
    </cfRule>
  </conditionalFormatting>
  <conditionalFormatting sqref="AV37:AV42">
    <cfRule type="cellIs" dxfId="965" priority="118" stopIfTrue="1" operator="lessThan">
      <formula>0</formula>
    </cfRule>
  </conditionalFormatting>
  <conditionalFormatting sqref="AV44:AV47">
    <cfRule type="cellIs" dxfId="964" priority="117" stopIfTrue="1" operator="lessThan">
      <formula>0</formula>
    </cfRule>
  </conditionalFormatting>
  <conditionalFormatting sqref="AV49:AV52">
    <cfRule type="cellIs" dxfId="963" priority="116" stopIfTrue="1" operator="lessThan">
      <formula>0</formula>
    </cfRule>
  </conditionalFormatting>
  <conditionalFormatting sqref="AV53">
    <cfRule type="cellIs" dxfId="962" priority="115" stopIfTrue="1" operator="lessThan">
      <formula>0</formula>
    </cfRule>
  </conditionalFormatting>
  <conditionalFormatting sqref="AS35:AV35">
    <cfRule type="cellIs" dxfId="961" priority="114" stopIfTrue="1" operator="lessThan">
      <formula>0</formula>
    </cfRule>
  </conditionalFormatting>
  <conditionalFormatting sqref="AV34">
    <cfRule type="cellIs" dxfId="960" priority="113" stopIfTrue="1" operator="lessThan">
      <formula>0</formula>
    </cfRule>
  </conditionalFormatting>
  <conditionalFormatting sqref="AT34">
    <cfRule type="cellIs" dxfId="959" priority="112" stopIfTrue="1" operator="lessThan">
      <formula>0</formula>
    </cfRule>
  </conditionalFormatting>
  <conditionalFormatting sqref="AW61:AW62">
    <cfRule type="cellIs" dxfId="958" priority="111" stopIfTrue="1" operator="lessThan">
      <formula>0</formula>
    </cfRule>
  </conditionalFormatting>
  <conditionalFormatting sqref="M56:O57 J56:J57">
    <cfRule type="cellIs" dxfId="957" priority="110" stopIfTrue="1" operator="lessThan">
      <formula>0</formula>
    </cfRule>
  </conditionalFormatting>
  <conditionalFormatting sqref="M58:O59 J58:J59">
    <cfRule type="cellIs" dxfId="956" priority="108" stopIfTrue="1" operator="lessThan">
      <formula>0</formula>
    </cfRule>
  </conditionalFormatting>
  <conditionalFormatting sqref="S56:U57 P56:P57">
    <cfRule type="cellIs" dxfId="955" priority="106" stopIfTrue="1" operator="lessThan">
      <formula>0</formula>
    </cfRule>
  </conditionalFormatting>
  <conditionalFormatting sqref="V56:W57">
    <cfRule type="cellIs" dxfId="954" priority="105" stopIfTrue="1" operator="lessThan">
      <formula>0</formula>
    </cfRule>
  </conditionalFormatting>
  <conditionalFormatting sqref="S59:U59 P59">
    <cfRule type="cellIs" dxfId="953" priority="104" stopIfTrue="1" operator="lessThan">
      <formula>0</formula>
    </cfRule>
  </conditionalFormatting>
  <conditionalFormatting sqref="V59:W59">
    <cfRule type="cellIs" dxfId="952" priority="103" stopIfTrue="1" operator="lessThan">
      <formula>0</formula>
    </cfRule>
  </conditionalFormatting>
  <conditionalFormatting sqref="S58:T58 P58">
    <cfRule type="cellIs" dxfId="951" priority="102" stopIfTrue="1" operator="lessThan">
      <formula>0</formula>
    </cfRule>
  </conditionalFormatting>
  <conditionalFormatting sqref="X56:X57">
    <cfRule type="cellIs" dxfId="950" priority="101" stopIfTrue="1" operator="lessThan">
      <formula>0</formula>
    </cfRule>
  </conditionalFormatting>
  <conditionalFormatting sqref="X59">
    <cfRule type="cellIs" dxfId="949" priority="100" stopIfTrue="1" operator="lessThan">
      <formula>0</formula>
    </cfRule>
  </conditionalFormatting>
  <conditionalFormatting sqref="X58">
    <cfRule type="cellIs" dxfId="948" priority="99" stopIfTrue="1" operator="lessThan">
      <formula>0</formula>
    </cfRule>
  </conditionalFormatting>
  <conditionalFormatting sqref="AA56:AA57">
    <cfRule type="cellIs" dxfId="947" priority="98" stopIfTrue="1" operator="lessThan">
      <formula>0</formula>
    </cfRule>
  </conditionalFormatting>
  <conditionalFormatting sqref="AA59">
    <cfRule type="cellIs" dxfId="946" priority="97" stopIfTrue="1" operator="lessThan">
      <formula>0</formula>
    </cfRule>
  </conditionalFormatting>
  <conditionalFormatting sqref="AA58">
    <cfRule type="cellIs" dxfId="945" priority="96" stopIfTrue="1" operator="lessThan">
      <formula>0</formula>
    </cfRule>
  </conditionalFormatting>
  <conditionalFormatting sqref="Q13:R15 P13:P21">
    <cfRule type="cellIs" dxfId="944" priority="172" stopIfTrue="1" operator="lessThan">
      <formula>0</formula>
    </cfRule>
  </conditionalFormatting>
  <conditionalFormatting sqref="AQ7:AR7 AO13:AP15 AN6:AN10 AN13:AN21">
    <cfRule type="cellIs" dxfId="943" priority="94" stopIfTrue="1" operator="lessThan">
      <formula>0</formula>
    </cfRule>
  </conditionalFormatting>
  <conditionalFormatting sqref="AU34">
    <cfRule type="cellIs" dxfId="942" priority="93" stopIfTrue="1" operator="lessThan">
      <formula>0</formula>
    </cfRule>
  </conditionalFormatting>
  <conditionalFormatting sqref="G7:I7 D6:D10">
    <cfRule type="cellIs" dxfId="941" priority="92" stopIfTrue="1" operator="lessThan">
      <formula>0</formula>
    </cfRule>
  </conditionalFormatting>
  <conditionalFormatting sqref="M7:O7 J6:J10">
    <cfRule type="cellIs" dxfId="940" priority="91" stopIfTrue="1" operator="lessThan">
      <formula>0</formula>
    </cfRule>
  </conditionalFormatting>
  <conditionalFormatting sqref="S7:T7 P6:P10">
    <cfRule type="cellIs" dxfId="939" priority="90" stopIfTrue="1" operator="lessThan">
      <formula>0</formula>
    </cfRule>
  </conditionalFormatting>
  <conditionalFormatting sqref="U6:U10">
    <cfRule type="cellIs" dxfId="938" priority="89" stopIfTrue="1" operator="lessThan">
      <formula>0</formula>
    </cfRule>
  </conditionalFormatting>
  <conditionalFormatting sqref="X6:X10">
    <cfRule type="cellIs" dxfId="937" priority="88" stopIfTrue="1" operator="lessThan">
      <formula>0</formula>
    </cfRule>
  </conditionalFormatting>
  <conditionalFormatting sqref="AA6:AA10">
    <cfRule type="cellIs" dxfId="936" priority="87" stopIfTrue="1" operator="lessThan">
      <formula>0</formula>
    </cfRule>
  </conditionalFormatting>
  <conditionalFormatting sqref="AD6:AD10">
    <cfRule type="cellIs" dxfId="935" priority="86" stopIfTrue="1" operator="lessThan">
      <formula>0</formula>
    </cfRule>
  </conditionalFormatting>
  <conditionalFormatting sqref="AI6:AI10">
    <cfRule type="cellIs" dxfId="934" priority="85" stopIfTrue="1" operator="lessThan">
      <formula>0</formula>
    </cfRule>
  </conditionalFormatting>
  <conditionalFormatting sqref="AT6:AT10">
    <cfRule type="cellIs" dxfId="933" priority="84" stopIfTrue="1" operator="lessThan">
      <formula>0</formula>
    </cfRule>
  </conditionalFormatting>
  <conditionalFormatting sqref="AS6:AS10">
    <cfRule type="cellIs" dxfId="932" priority="83" stopIfTrue="1" operator="lessThan">
      <formula>0</formula>
    </cfRule>
  </conditionalFormatting>
  <conditionalFormatting sqref="AU6:AU10">
    <cfRule type="cellIs" dxfId="931" priority="82" stopIfTrue="1" operator="lessThan">
      <formula>0</formula>
    </cfRule>
  </conditionalFormatting>
  <conditionalFormatting sqref="AQ7:AR7 AN6:AN10">
    <cfRule type="cellIs" dxfId="930" priority="81" stopIfTrue="1" operator="lessThan">
      <formula>0</formula>
    </cfRule>
  </conditionalFormatting>
  <conditionalFormatting sqref="D13:D21 E13:F15">
    <cfRule type="cellIs" dxfId="929" priority="80" stopIfTrue="1" operator="lessThan">
      <formula>0</formula>
    </cfRule>
  </conditionalFormatting>
  <conditionalFormatting sqref="I13:I15">
    <cfRule type="cellIs" dxfId="928" priority="79" stopIfTrue="1" operator="lessThan">
      <formula>0</formula>
    </cfRule>
  </conditionalFormatting>
  <conditionalFormatting sqref="K13:L15 J13:J21">
    <cfRule type="cellIs" dxfId="927" priority="78" stopIfTrue="1" operator="lessThan">
      <formula>0</formula>
    </cfRule>
  </conditionalFormatting>
  <conditionalFormatting sqref="O13:O15">
    <cfRule type="cellIs" dxfId="926" priority="77" stopIfTrue="1" operator="lessThan">
      <formula>0</formula>
    </cfRule>
  </conditionalFormatting>
  <conditionalFormatting sqref="V13:V15 U13:U21">
    <cfRule type="cellIs" dxfId="925" priority="76" stopIfTrue="1" operator="lessThan">
      <formula>0</formula>
    </cfRule>
  </conditionalFormatting>
  <conditionalFormatting sqref="W13:W15">
    <cfRule type="cellIs" dxfId="924" priority="75" stopIfTrue="1" operator="lessThan">
      <formula>0</formula>
    </cfRule>
  </conditionalFormatting>
  <conditionalFormatting sqref="Y13:Y15 X13:X21">
    <cfRule type="cellIs" dxfId="923" priority="74" stopIfTrue="1" operator="lessThan">
      <formula>0</formula>
    </cfRule>
  </conditionalFormatting>
  <conditionalFormatting sqref="Z13:Z15">
    <cfRule type="cellIs" dxfId="922" priority="73" stopIfTrue="1" operator="lessThan">
      <formula>0</formula>
    </cfRule>
  </conditionalFormatting>
  <conditionalFormatting sqref="AB13:AB15 AA13:AA21">
    <cfRule type="cellIs" dxfId="921" priority="72" stopIfTrue="1" operator="lessThan">
      <formula>0</formula>
    </cfRule>
  </conditionalFormatting>
  <conditionalFormatting sqref="AC13:AC15">
    <cfRule type="cellIs" dxfId="920" priority="71" stopIfTrue="1" operator="lessThan">
      <formula>0</formula>
    </cfRule>
  </conditionalFormatting>
  <conditionalFormatting sqref="AD13:AD21">
    <cfRule type="cellIs" dxfId="919" priority="70" stopIfTrue="1" operator="lessThan">
      <formula>0</formula>
    </cfRule>
  </conditionalFormatting>
  <conditionalFormatting sqref="AI13:AI21">
    <cfRule type="cellIs" dxfId="918" priority="69" stopIfTrue="1" operator="lessThan">
      <formula>0</formula>
    </cfRule>
  </conditionalFormatting>
  <conditionalFormatting sqref="AT13:AT21">
    <cfRule type="cellIs" dxfId="917" priority="68" stopIfTrue="1" operator="lessThan">
      <formula>0</formula>
    </cfRule>
  </conditionalFormatting>
  <conditionalFormatting sqref="AS13:AS21">
    <cfRule type="cellIs" dxfId="916" priority="67" stopIfTrue="1" operator="lessThan">
      <formula>0</formula>
    </cfRule>
  </conditionalFormatting>
  <conditionalFormatting sqref="AU13:AU21">
    <cfRule type="cellIs" dxfId="915" priority="66" stopIfTrue="1" operator="lessThan">
      <formula>0</formula>
    </cfRule>
  </conditionalFormatting>
  <conditionalFormatting sqref="Q13:R15 P13:P21">
    <cfRule type="cellIs" dxfId="914" priority="65" stopIfTrue="1" operator="lessThan">
      <formula>0</formula>
    </cfRule>
  </conditionalFormatting>
  <conditionalFormatting sqref="AO13:AP15 AN13:AN21">
    <cfRule type="cellIs" dxfId="913" priority="64" stopIfTrue="1" operator="lessThan">
      <formula>0</formula>
    </cfRule>
  </conditionalFormatting>
  <conditionalFormatting sqref="D25:AD28">
    <cfRule type="cellIs" dxfId="912" priority="63" stopIfTrue="1" operator="lessThan">
      <formula>0</formula>
    </cfRule>
  </conditionalFormatting>
  <conditionalFormatting sqref="AI25:AI28">
    <cfRule type="cellIs" dxfId="911" priority="62" stopIfTrue="1" operator="lessThan">
      <formula>0</formula>
    </cfRule>
  </conditionalFormatting>
  <conditionalFormatting sqref="AN25:AR28">
    <cfRule type="cellIs" dxfId="910" priority="61" stopIfTrue="1" operator="lessThan">
      <formula>0</formula>
    </cfRule>
  </conditionalFormatting>
  <conditionalFormatting sqref="AS25:AV26 AS27:AU27">
    <cfRule type="cellIs" dxfId="909" priority="60" stopIfTrue="1" operator="lessThan">
      <formula>0</formula>
    </cfRule>
  </conditionalFormatting>
  <conditionalFormatting sqref="AS28:AV28">
    <cfRule type="cellIs" dxfId="908" priority="59" stopIfTrue="1" operator="lessThan">
      <formula>0</formula>
    </cfRule>
  </conditionalFormatting>
  <conditionalFormatting sqref="D30:AD32">
    <cfRule type="cellIs" dxfId="907" priority="58" stopIfTrue="1" operator="lessThan">
      <formula>0</formula>
    </cfRule>
  </conditionalFormatting>
  <conditionalFormatting sqref="AI30:AI32">
    <cfRule type="cellIs" dxfId="906" priority="57" stopIfTrue="1" operator="lessThan">
      <formula>0</formula>
    </cfRule>
  </conditionalFormatting>
  <conditionalFormatting sqref="AN30:AR32">
    <cfRule type="cellIs" dxfId="905" priority="56" stopIfTrue="1" operator="lessThan">
      <formula>0</formula>
    </cfRule>
  </conditionalFormatting>
  <conditionalFormatting sqref="AS30:AV32">
    <cfRule type="cellIs" dxfId="904" priority="55" stopIfTrue="1" operator="lessThan">
      <formula>0</formula>
    </cfRule>
  </conditionalFormatting>
  <conditionalFormatting sqref="D34:AD35">
    <cfRule type="cellIs" dxfId="903" priority="54" stopIfTrue="1" operator="lessThan">
      <formula>0</formula>
    </cfRule>
  </conditionalFormatting>
  <conditionalFormatting sqref="AI34:AI35">
    <cfRule type="cellIs" dxfId="902" priority="53" stopIfTrue="1" operator="lessThan">
      <formula>0</formula>
    </cfRule>
  </conditionalFormatting>
  <conditionalFormatting sqref="AN34:AR35">
    <cfRule type="cellIs" dxfId="901" priority="52" stopIfTrue="1" operator="lessThan">
      <formula>0</formula>
    </cfRule>
  </conditionalFormatting>
  <conditionalFormatting sqref="AS35:AV35">
    <cfRule type="cellIs" dxfId="900" priority="51" stopIfTrue="1" operator="lessThan">
      <formula>0</formula>
    </cfRule>
  </conditionalFormatting>
  <conditionalFormatting sqref="AV34">
    <cfRule type="cellIs" dxfId="899" priority="50" stopIfTrue="1" operator="lessThan">
      <formula>0</formula>
    </cfRule>
  </conditionalFormatting>
  <conditionalFormatting sqref="AT34">
    <cfRule type="cellIs" dxfId="898" priority="49" stopIfTrue="1" operator="lessThan">
      <formula>0</formula>
    </cfRule>
  </conditionalFormatting>
  <conditionalFormatting sqref="AU34">
    <cfRule type="cellIs" dxfId="897" priority="48" stopIfTrue="1" operator="lessThan">
      <formula>0</formula>
    </cfRule>
  </conditionalFormatting>
  <conditionalFormatting sqref="D37:AD42">
    <cfRule type="cellIs" dxfId="896" priority="47" stopIfTrue="1" operator="lessThan">
      <formula>0</formula>
    </cfRule>
  </conditionalFormatting>
  <conditionalFormatting sqref="AI37:AI42">
    <cfRule type="cellIs" dxfId="895" priority="46" stopIfTrue="1" operator="lessThan">
      <formula>0</formula>
    </cfRule>
  </conditionalFormatting>
  <conditionalFormatting sqref="AN37:AR42">
    <cfRule type="cellIs" dxfId="894" priority="45" stopIfTrue="1" operator="lessThan">
      <formula>0</formula>
    </cfRule>
  </conditionalFormatting>
  <conditionalFormatting sqref="AS37:AS42">
    <cfRule type="cellIs" dxfId="893" priority="44" stopIfTrue="1" operator="lessThan">
      <formula>0</formula>
    </cfRule>
  </conditionalFormatting>
  <conditionalFormatting sqref="AT37:AT42">
    <cfRule type="cellIs" dxfId="892" priority="43" stopIfTrue="1" operator="lessThan">
      <formula>0</formula>
    </cfRule>
  </conditionalFormatting>
  <conditionalFormatting sqref="AU37:AU42">
    <cfRule type="cellIs" dxfId="891" priority="42" stopIfTrue="1" operator="lessThan">
      <formula>0</formula>
    </cfRule>
  </conditionalFormatting>
  <conditionalFormatting sqref="AV37:AV42">
    <cfRule type="cellIs" dxfId="890" priority="41" stopIfTrue="1" operator="lessThan">
      <formula>0</formula>
    </cfRule>
  </conditionalFormatting>
  <conditionalFormatting sqref="D44:AD47">
    <cfRule type="cellIs" dxfId="889" priority="40" stopIfTrue="1" operator="lessThan">
      <formula>0</formula>
    </cfRule>
  </conditionalFormatting>
  <conditionalFormatting sqref="AI44:AI47">
    <cfRule type="cellIs" dxfId="888" priority="39" stopIfTrue="1" operator="lessThan">
      <formula>0</formula>
    </cfRule>
  </conditionalFormatting>
  <conditionalFormatting sqref="AN44:AR47">
    <cfRule type="cellIs" dxfId="887" priority="38" stopIfTrue="1" operator="lessThan">
      <formula>0</formula>
    </cfRule>
  </conditionalFormatting>
  <conditionalFormatting sqref="AS44:AS47">
    <cfRule type="cellIs" dxfId="886" priority="37" stopIfTrue="1" operator="lessThan">
      <formula>0</formula>
    </cfRule>
  </conditionalFormatting>
  <conditionalFormatting sqref="AT44:AT47">
    <cfRule type="cellIs" dxfId="885" priority="36" stopIfTrue="1" operator="lessThan">
      <formula>0</formula>
    </cfRule>
  </conditionalFormatting>
  <conditionalFormatting sqref="AU44:AU47">
    <cfRule type="cellIs" dxfId="884" priority="35" stopIfTrue="1" operator="lessThan">
      <formula>0</formula>
    </cfRule>
  </conditionalFormatting>
  <conditionalFormatting sqref="AV44:AV47">
    <cfRule type="cellIs" dxfId="883" priority="34" stopIfTrue="1" operator="lessThan">
      <formula>0</formula>
    </cfRule>
  </conditionalFormatting>
  <conditionalFormatting sqref="AS49:AS52 D49:AD52">
    <cfRule type="cellIs" dxfId="882" priority="33" stopIfTrue="1" operator="lessThan">
      <formula>0</formula>
    </cfRule>
  </conditionalFormatting>
  <conditionalFormatting sqref="AS53">
    <cfRule type="cellIs" dxfId="881" priority="32" stopIfTrue="1" operator="lessThan">
      <formula>0</formula>
    </cfRule>
  </conditionalFormatting>
  <conditionalFormatting sqref="D53:F53">
    <cfRule type="cellIs" dxfId="880" priority="31" stopIfTrue="1" operator="lessThan">
      <formula>0</formula>
    </cfRule>
  </conditionalFormatting>
  <conditionalFormatting sqref="I53">
    <cfRule type="cellIs" dxfId="879" priority="30" stopIfTrue="1" operator="lessThan">
      <formula>0</formula>
    </cfRule>
  </conditionalFormatting>
  <conditionalFormatting sqref="J53:L53">
    <cfRule type="cellIs" dxfId="878" priority="29" stopIfTrue="1" operator="lessThan">
      <formula>0</formula>
    </cfRule>
  </conditionalFormatting>
  <conditionalFormatting sqref="O53">
    <cfRule type="cellIs" dxfId="877" priority="28" stopIfTrue="1" operator="lessThan">
      <formula>0</formula>
    </cfRule>
  </conditionalFormatting>
  <conditionalFormatting sqref="P53:R53">
    <cfRule type="cellIs" dxfId="876" priority="27" stopIfTrue="1" operator="lessThan">
      <formula>0</formula>
    </cfRule>
  </conditionalFormatting>
  <conditionalFormatting sqref="U53:AD53">
    <cfRule type="cellIs" dxfId="875" priority="26" stopIfTrue="1" operator="lessThan">
      <formula>0</formula>
    </cfRule>
  </conditionalFormatting>
  <conditionalFormatting sqref="AI49:AI52">
    <cfRule type="cellIs" dxfId="874" priority="25" stopIfTrue="1" operator="lessThan">
      <formula>0</formula>
    </cfRule>
  </conditionalFormatting>
  <conditionalFormatting sqref="AI53">
    <cfRule type="cellIs" dxfId="873" priority="24" stopIfTrue="1" operator="lessThan">
      <formula>0</formula>
    </cfRule>
  </conditionalFormatting>
  <conditionalFormatting sqref="AN49:AR52">
    <cfRule type="cellIs" dxfId="872" priority="23" stopIfTrue="1" operator="lessThan">
      <formula>0</formula>
    </cfRule>
  </conditionalFormatting>
  <conditionalFormatting sqref="AN53:AP53">
    <cfRule type="cellIs" dxfId="871" priority="22" stopIfTrue="1" operator="lessThan">
      <formula>0</formula>
    </cfRule>
  </conditionalFormatting>
  <conditionalFormatting sqref="AT49:AT52">
    <cfRule type="cellIs" dxfId="870" priority="21" stopIfTrue="1" operator="lessThan">
      <formula>0</formula>
    </cfRule>
  </conditionalFormatting>
  <conditionalFormatting sqref="AT53">
    <cfRule type="cellIs" dxfId="869" priority="20" stopIfTrue="1" operator="lessThan">
      <formula>0</formula>
    </cfRule>
  </conditionalFormatting>
  <conditionalFormatting sqref="AU49:AU52">
    <cfRule type="cellIs" dxfId="868" priority="19" stopIfTrue="1" operator="lessThan">
      <formula>0</formula>
    </cfRule>
  </conditionalFormatting>
  <conditionalFormatting sqref="AU53">
    <cfRule type="cellIs" dxfId="867" priority="18" stopIfTrue="1" operator="lessThan">
      <formula>0</formula>
    </cfRule>
  </conditionalFormatting>
  <conditionalFormatting sqref="AV49:AV52">
    <cfRule type="cellIs" dxfId="866" priority="17" stopIfTrue="1" operator="lessThan">
      <formula>0</formula>
    </cfRule>
  </conditionalFormatting>
  <conditionalFormatting sqref="AV53">
    <cfRule type="cellIs" dxfId="865" priority="16" stopIfTrue="1" operator="lessThan">
      <formula>0</formula>
    </cfRule>
  </conditionalFormatting>
  <conditionalFormatting sqref="G56:I57 G59:I59 D59 D56:D57">
    <cfRule type="cellIs" dxfId="864" priority="15" stopIfTrue="1" operator="lessThan">
      <formula>0</formula>
    </cfRule>
  </conditionalFormatting>
  <conditionalFormatting sqref="AQ56:AR57 AQ59:AR59 AN59 AN56:AN57">
    <cfRule type="cellIs" dxfId="863" priority="14" stopIfTrue="1" operator="lessThan">
      <formula>0</formula>
    </cfRule>
  </conditionalFormatting>
  <conditionalFormatting sqref="M56:O57 J56:J57">
    <cfRule type="cellIs" dxfId="862" priority="13" stopIfTrue="1" operator="lessThan">
      <formula>0</formula>
    </cfRule>
  </conditionalFormatting>
  <conditionalFormatting sqref="M58:O59 J58:J59">
    <cfRule type="cellIs" dxfId="861" priority="12" stopIfTrue="1" operator="lessThan">
      <formula>0</formula>
    </cfRule>
  </conditionalFormatting>
  <conditionalFormatting sqref="S56:U57 P56:P57">
    <cfRule type="cellIs" dxfId="860" priority="11" stopIfTrue="1" operator="lessThan">
      <formula>0</formula>
    </cfRule>
  </conditionalFormatting>
  <conditionalFormatting sqref="V56:W57">
    <cfRule type="cellIs" dxfId="859" priority="10" stopIfTrue="1" operator="lessThan">
      <formula>0</formula>
    </cfRule>
  </conditionalFormatting>
  <conditionalFormatting sqref="S59:U59 P59">
    <cfRule type="cellIs" dxfId="858" priority="9" stopIfTrue="1" operator="lessThan">
      <formula>0</formula>
    </cfRule>
  </conditionalFormatting>
  <conditionalFormatting sqref="V59:W59">
    <cfRule type="cellIs" dxfId="857" priority="8" stopIfTrue="1" operator="lessThan">
      <formula>0</formula>
    </cfRule>
  </conditionalFormatting>
  <conditionalFormatting sqref="S58:T58 P58">
    <cfRule type="cellIs" dxfId="856" priority="7" stopIfTrue="1" operator="lessThan">
      <formula>0</formula>
    </cfRule>
  </conditionalFormatting>
  <conditionalFormatting sqref="X56:X57">
    <cfRule type="cellIs" dxfId="855" priority="6" stopIfTrue="1" operator="lessThan">
      <formula>0</formula>
    </cfRule>
  </conditionalFormatting>
  <conditionalFormatting sqref="X59">
    <cfRule type="cellIs" dxfId="854" priority="5" stopIfTrue="1" operator="lessThan">
      <formula>0</formula>
    </cfRule>
  </conditionalFormatting>
  <conditionalFormatting sqref="X58">
    <cfRule type="cellIs" dxfId="853" priority="4" stopIfTrue="1" operator="lessThan">
      <formula>0</formula>
    </cfRule>
  </conditionalFormatting>
  <conditionalFormatting sqref="AA56:AA57">
    <cfRule type="cellIs" dxfId="852" priority="3" stopIfTrue="1" operator="lessThan">
      <formula>0</formula>
    </cfRule>
  </conditionalFormatting>
  <conditionalFormatting sqref="AA59">
    <cfRule type="cellIs" dxfId="851" priority="2" stopIfTrue="1" operator="lessThan">
      <formula>0</formula>
    </cfRule>
  </conditionalFormatting>
  <conditionalFormatting sqref="AA58">
    <cfRule type="cellIs" dxfId="85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F15" sqref="F15"/>
    </sheetView>
  </sheetViews>
  <sheetFormatPr defaultColWidth="0" defaultRowHeight="12.7" zeroHeight="1" x14ac:dyDescent="0.4"/>
  <cols>
    <col min="1" max="1" width="1.6445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64453125" style="3" customWidth="1"/>
    <col min="23" max="23" width="20.64453125" style="5" customWidth="1"/>
    <col min="24" max="25" width="20.64453125" style="3" customWidth="1"/>
    <col min="26" max="26" width="20.64453125" style="5" customWidth="1"/>
    <col min="27" max="28" width="20.64453125" style="3" customWidth="1"/>
    <col min="29" max="29" width="20.6445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3515625" style="3" customWidth="1"/>
    <col min="51" max="54" width="0" style="3" hidden="1" customWidth="1"/>
    <col min="55" max="55" width="9.3515625" style="3" hidden="1" customWidth="1"/>
    <col min="56" max="16384" width="9.351562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364682336</v>
      </c>
      <c r="E5" s="118">
        <v>363169749.53322577</v>
      </c>
      <c r="F5" s="118">
        <v>0</v>
      </c>
      <c r="G5" s="130">
        <v>0</v>
      </c>
      <c r="H5" s="130">
        <v>0</v>
      </c>
      <c r="I5" s="117">
        <v>357914650.22906107</v>
      </c>
      <c r="J5" s="117">
        <v>343630910</v>
      </c>
      <c r="K5" s="118">
        <v>351068256.32964671</v>
      </c>
      <c r="L5" s="118">
        <v>0</v>
      </c>
      <c r="M5" s="118">
        <v>0</v>
      </c>
      <c r="N5" s="118">
        <v>0</v>
      </c>
      <c r="O5" s="117">
        <v>158481113.03023505</v>
      </c>
      <c r="P5" s="117">
        <v>1482359039</v>
      </c>
      <c r="Q5" s="118">
        <v>1452500523.8657923</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637439956</v>
      </c>
      <c r="AT5" s="119">
        <v>255563084</v>
      </c>
      <c r="AU5" s="119">
        <v>0</v>
      </c>
      <c r="AV5" s="312"/>
      <c r="AW5" s="317"/>
    </row>
    <row r="6" spans="2:49" x14ac:dyDescent="0.4">
      <c r="B6" s="176" t="s">
        <v>279</v>
      </c>
      <c r="C6" s="133" t="s">
        <v>8</v>
      </c>
      <c r="D6" s="109">
        <v>331</v>
      </c>
      <c r="E6" s="110">
        <v>331</v>
      </c>
      <c r="F6" s="110">
        <v>0</v>
      </c>
      <c r="G6" s="111">
        <v>0</v>
      </c>
      <c r="H6" s="111">
        <v>0</v>
      </c>
      <c r="I6" s="109">
        <v>0</v>
      </c>
      <c r="J6" s="109">
        <v>870710</v>
      </c>
      <c r="K6" s="110">
        <v>870710.38134884532</v>
      </c>
      <c r="L6" s="110">
        <v>0</v>
      </c>
      <c r="M6" s="110">
        <v>0</v>
      </c>
      <c r="N6" s="110">
        <v>0</v>
      </c>
      <c r="O6" s="109">
        <v>391082</v>
      </c>
      <c r="P6" s="109">
        <v>581447</v>
      </c>
      <c r="Q6" s="110">
        <v>581446.60865115467</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200</v>
      </c>
      <c r="AT6" s="113">
        <v>614426</v>
      </c>
      <c r="AU6" s="113">
        <v>0</v>
      </c>
      <c r="AV6" s="311"/>
      <c r="AW6" s="318"/>
    </row>
    <row r="7" spans="2:49" x14ac:dyDescent="0.4">
      <c r="B7" s="176" t="s">
        <v>280</v>
      </c>
      <c r="C7" s="133" t="s">
        <v>9</v>
      </c>
      <c r="D7" s="109">
        <v>109</v>
      </c>
      <c r="E7" s="110">
        <v>109</v>
      </c>
      <c r="F7" s="110">
        <v>0</v>
      </c>
      <c r="G7" s="111">
        <v>0</v>
      </c>
      <c r="H7" s="111">
        <v>0</v>
      </c>
      <c r="I7" s="109">
        <v>0</v>
      </c>
      <c r="J7" s="109">
        <v>14755</v>
      </c>
      <c r="K7" s="110">
        <v>12854.57</v>
      </c>
      <c r="L7" s="110">
        <v>0</v>
      </c>
      <c r="M7" s="110">
        <v>0</v>
      </c>
      <c r="N7" s="110">
        <v>0</v>
      </c>
      <c r="O7" s="109">
        <v>5774</v>
      </c>
      <c r="P7" s="109">
        <v>1197404</v>
      </c>
      <c r="Q7" s="110">
        <v>1189367.9099999999</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703200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35" x14ac:dyDescent="0.4">
      <c r="B10" s="178" t="s">
        <v>83</v>
      </c>
      <c r="C10" s="133"/>
      <c r="D10" s="377"/>
      <c r="E10" s="110">
        <v>0</v>
      </c>
      <c r="F10" s="110">
        <v>0</v>
      </c>
      <c r="G10" s="110">
        <v>0</v>
      </c>
      <c r="H10" s="110">
        <v>0</v>
      </c>
      <c r="I10" s="109">
        <v>0</v>
      </c>
      <c r="J10" s="377"/>
      <c r="K10" s="110">
        <v>0</v>
      </c>
      <c r="L10" s="110">
        <v>0</v>
      </c>
      <c r="M10" s="110">
        <v>0</v>
      </c>
      <c r="N10" s="110">
        <v>0</v>
      </c>
      <c r="O10" s="109">
        <v>0</v>
      </c>
      <c r="P10" s="377"/>
      <c r="Q10" s="110">
        <v>0</v>
      </c>
      <c r="R10" s="110">
        <v>0</v>
      </c>
      <c r="S10" s="110">
        <v>0</v>
      </c>
      <c r="T10" s="110">
        <v>0</v>
      </c>
      <c r="U10" s="377"/>
      <c r="V10" s="110">
        <v>0</v>
      </c>
      <c r="W10" s="110">
        <v>0</v>
      </c>
      <c r="X10" s="377"/>
      <c r="Y10" s="110">
        <v>0</v>
      </c>
      <c r="Z10" s="110">
        <v>0</v>
      </c>
      <c r="AA10" s="377"/>
      <c r="AB10" s="110">
        <v>0</v>
      </c>
      <c r="AC10" s="110">
        <v>0</v>
      </c>
      <c r="AD10" s="377"/>
      <c r="AE10" s="288"/>
      <c r="AF10" s="288"/>
      <c r="AG10" s="288"/>
      <c r="AH10" s="288"/>
      <c r="AI10" s="377"/>
      <c r="AJ10" s="288"/>
      <c r="AK10" s="288"/>
      <c r="AL10" s="288"/>
      <c r="AM10" s="288"/>
      <c r="AN10" s="377"/>
      <c r="AO10" s="110"/>
      <c r="AP10" s="110"/>
      <c r="AQ10" s="110"/>
      <c r="AR10" s="110"/>
      <c r="AS10" s="377"/>
      <c r="AT10" s="314"/>
      <c r="AU10" s="314"/>
      <c r="AV10" s="311"/>
      <c r="AW10" s="318"/>
    </row>
    <row r="11" spans="2:49" x14ac:dyDescent="0.4">
      <c r="B11" s="176" t="s">
        <v>282</v>
      </c>
      <c r="C11" s="133" t="s">
        <v>49</v>
      </c>
      <c r="D11" s="109">
        <v>58538583</v>
      </c>
      <c r="E11" s="110">
        <v>0</v>
      </c>
      <c r="F11" s="110">
        <v>0</v>
      </c>
      <c r="G11" s="110">
        <v>0</v>
      </c>
      <c r="H11" s="110">
        <v>0</v>
      </c>
      <c r="I11" s="109">
        <v>0</v>
      </c>
      <c r="J11" s="109">
        <v>6462196</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93765</v>
      </c>
      <c r="AT11" s="113">
        <v>0</v>
      </c>
      <c r="AU11" s="113">
        <v>0</v>
      </c>
      <c r="AV11" s="311"/>
      <c r="AW11" s="318"/>
    </row>
    <row r="12" spans="2:49" x14ac:dyDescent="0.4">
      <c r="B12" s="176" t="s">
        <v>283</v>
      </c>
      <c r="C12" s="133" t="s">
        <v>44</v>
      </c>
      <c r="D12" s="109">
        <v>0</v>
      </c>
      <c r="E12" s="289"/>
      <c r="F12" s="289"/>
      <c r="G12" s="289"/>
      <c r="H12" s="289"/>
      <c r="I12" s="377"/>
      <c r="J12" s="109">
        <v>0</v>
      </c>
      <c r="K12" s="289"/>
      <c r="L12" s="289"/>
      <c r="M12" s="289"/>
      <c r="N12" s="289"/>
      <c r="O12" s="377"/>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4538</v>
      </c>
      <c r="AT12" s="113">
        <v>0</v>
      </c>
      <c r="AU12" s="113">
        <v>0</v>
      </c>
      <c r="AV12" s="311"/>
      <c r="AW12" s="318"/>
    </row>
    <row r="13" spans="2:49" x14ac:dyDescent="0.4">
      <c r="B13" s="176" t="s">
        <v>284</v>
      </c>
      <c r="C13" s="133" t="s">
        <v>10</v>
      </c>
      <c r="D13" s="109">
        <v>135687</v>
      </c>
      <c r="E13" s="110">
        <v>135687.02999999997</v>
      </c>
      <c r="F13" s="110">
        <v>0</v>
      </c>
      <c r="G13" s="110">
        <v>0</v>
      </c>
      <c r="H13" s="110">
        <v>0</v>
      </c>
      <c r="I13" s="109">
        <v>133499</v>
      </c>
      <c r="J13" s="109">
        <v>1970</v>
      </c>
      <c r="K13" s="110">
        <v>1970</v>
      </c>
      <c r="L13" s="110">
        <v>0</v>
      </c>
      <c r="M13" s="110">
        <v>0</v>
      </c>
      <c r="N13" s="110">
        <v>0</v>
      </c>
      <c r="O13" s="109">
        <v>885</v>
      </c>
      <c r="P13" s="109">
        <v>8495</v>
      </c>
      <c r="Q13" s="110">
        <v>8495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120803</v>
      </c>
      <c r="AT13" s="113">
        <v>767</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0</v>
      </c>
      <c r="E15" s="110">
        <v>54508071</v>
      </c>
      <c r="F15" s="110">
        <v>0</v>
      </c>
      <c r="G15" s="110">
        <v>0</v>
      </c>
      <c r="H15" s="110">
        <v>0</v>
      </c>
      <c r="I15" s="109">
        <v>54508071</v>
      </c>
      <c r="J15" s="377"/>
      <c r="K15" s="289"/>
      <c r="L15" s="289"/>
      <c r="M15" s="289"/>
      <c r="N15" s="289"/>
      <c r="O15" s="377"/>
      <c r="P15" s="377"/>
      <c r="Q15" s="289"/>
      <c r="R15" s="289"/>
      <c r="S15" s="289"/>
      <c r="T15" s="289"/>
      <c r="U15" s="377"/>
      <c r="V15" s="289"/>
      <c r="W15" s="289"/>
      <c r="X15" s="377"/>
      <c r="Y15" s="289"/>
      <c r="Z15" s="289"/>
      <c r="AA15" s="377"/>
      <c r="AB15" s="289"/>
      <c r="AC15" s="289"/>
      <c r="AD15" s="377"/>
      <c r="AE15" s="288"/>
      <c r="AF15" s="288"/>
      <c r="AG15" s="288"/>
      <c r="AH15" s="288"/>
      <c r="AI15" s="377"/>
      <c r="AJ15" s="288"/>
      <c r="AK15" s="288"/>
      <c r="AL15" s="288"/>
      <c r="AM15" s="288"/>
      <c r="AN15" s="377"/>
      <c r="AO15" s="289"/>
      <c r="AP15" s="289"/>
      <c r="AQ15" s="289"/>
      <c r="AR15" s="289"/>
      <c r="AS15" s="377"/>
      <c r="AT15" s="314"/>
      <c r="AU15" s="314"/>
      <c r="AV15" s="311"/>
      <c r="AW15" s="318"/>
    </row>
    <row r="16" spans="2:49" ht="25.35" x14ac:dyDescent="0.4">
      <c r="B16" s="178" t="s">
        <v>287</v>
      </c>
      <c r="C16" s="133"/>
      <c r="D16" s="109">
        <v>0</v>
      </c>
      <c r="E16" s="110">
        <v>-47134095.640000001</v>
      </c>
      <c r="F16" s="110">
        <v>0</v>
      </c>
      <c r="G16" s="110">
        <v>0</v>
      </c>
      <c r="H16" s="110">
        <v>0</v>
      </c>
      <c r="I16" s="109">
        <v>-47134095.640000001</v>
      </c>
      <c r="J16" s="109">
        <v>0</v>
      </c>
      <c r="K16" s="110">
        <v>-5478914.4199999999</v>
      </c>
      <c r="L16" s="110">
        <v>0</v>
      </c>
      <c r="M16" s="110">
        <v>0</v>
      </c>
      <c r="N16" s="110">
        <v>0</v>
      </c>
      <c r="O16" s="109">
        <v>-5478914.4199999999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5402756.3326910138</v>
      </c>
      <c r="F17" s="269">
        <v>0</v>
      </c>
      <c r="G17" s="269">
        <v>0</v>
      </c>
      <c r="H17" s="110">
        <v>0</v>
      </c>
      <c r="I17" s="377"/>
      <c r="J17" s="109">
        <v>0</v>
      </c>
      <c r="K17" s="269">
        <v>-47526.911767973572</v>
      </c>
      <c r="L17" s="110">
        <v>0</v>
      </c>
      <c r="M17" s="110">
        <v>0</v>
      </c>
      <c r="N17" s="110">
        <v>0</v>
      </c>
      <c r="O17" s="377"/>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-5608733</v>
      </c>
      <c r="E18" s="110">
        <v>-948600.24</v>
      </c>
      <c r="F18" s="110">
        <v>0</v>
      </c>
      <c r="G18" s="110">
        <v>0</v>
      </c>
      <c r="H18" s="110">
        <v>0</v>
      </c>
      <c r="I18" s="109">
        <v>0</v>
      </c>
      <c r="J18" s="109">
        <v>-5573578</v>
      </c>
      <c r="K18" s="110">
        <v>-5701650.8424759312</v>
      </c>
      <c r="L18" s="110">
        <v>0</v>
      </c>
      <c r="M18" s="110">
        <v>0</v>
      </c>
      <c r="N18" s="110">
        <v>0</v>
      </c>
      <c r="O18" s="109">
        <v>0</v>
      </c>
      <c r="P18" s="109">
        <v>-24661653</v>
      </c>
      <c r="Q18" s="110">
        <v>-24533023</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-2890826</v>
      </c>
      <c r="AT18" s="113">
        <v>-2247150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486</v>
      </c>
      <c r="C20" s="133"/>
      <c r="D20" s="109">
        <v>0</v>
      </c>
      <c r="E20" s="110">
        <v>48015406.469999999</v>
      </c>
      <c r="F20" s="110">
        <v>0</v>
      </c>
      <c r="G20" s="110">
        <v>0</v>
      </c>
      <c r="H20" s="110">
        <v>0</v>
      </c>
      <c r="I20" s="109">
        <v>48015406.469999999</v>
      </c>
      <c r="J20" s="377"/>
      <c r="K20" s="289"/>
      <c r="L20" s="289"/>
      <c r="M20" s="289"/>
      <c r="N20" s="289"/>
      <c r="O20" s="377"/>
      <c r="P20" s="377"/>
      <c r="Q20" s="289"/>
      <c r="R20" s="289"/>
      <c r="S20" s="289"/>
      <c r="T20" s="289"/>
      <c r="U20" s="377"/>
      <c r="V20" s="289"/>
      <c r="W20" s="289"/>
      <c r="X20" s="377"/>
      <c r="Y20" s="289"/>
      <c r="Z20" s="289"/>
      <c r="AA20" s="377"/>
      <c r="AB20" s="289"/>
      <c r="AC20" s="289"/>
      <c r="AD20" s="377"/>
      <c r="AE20" s="288"/>
      <c r="AF20" s="288"/>
      <c r="AG20" s="288"/>
      <c r="AH20" s="288"/>
      <c r="AI20" s="377"/>
      <c r="AJ20" s="288"/>
      <c r="AK20" s="288"/>
      <c r="AL20" s="288"/>
      <c r="AM20" s="288"/>
      <c r="AN20" s="377"/>
      <c r="AO20" s="289"/>
      <c r="AP20" s="289"/>
      <c r="AQ20" s="289"/>
      <c r="AR20" s="289"/>
      <c r="AS20" s="377"/>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217804886</v>
      </c>
      <c r="E23" s="288"/>
      <c r="F23" s="288"/>
      <c r="G23" s="288"/>
      <c r="H23" s="288"/>
      <c r="I23" s="292"/>
      <c r="J23" s="109">
        <v>241369552</v>
      </c>
      <c r="K23" s="288"/>
      <c r="L23" s="288"/>
      <c r="M23" s="288"/>
      <c r="N23" s="288"/>
      <c r="O23" s="292"/>
      <c r="P23" s="109">
        <v>1168026012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549786843</v>
      </c>
      <c r="AT23" s="113">
        <v>223020783</v>
      </c>
      <c r="AU23" s="113">
        <v>0</v>
      </c>
      <c r="AV23" s="311"/>
      <c r="AW23" s="318"/>
    </row>
    <row r="24" spans="2:49" ht="28.5" customHeight="1" x14ac:dyDescent="0.4">
      <c r="B24" s="178" t="s">
        <v>114</v>
      </c>
      <c r="C24" s="133"/>
      <c r="D24" s="377"/>
      <c r="E24" s="110">
        <v>325718111</v>
      </c>
      <c r="F24" s="110">
        <v>0</v>
      </c>
      <c r="G24" s="110">
        <v>0</v>
      </c>
      <c r="H24" s="110">
        <v>0</v>
      </c>
      <c r="I24" s="109">
        <v>324080193</v>
      </c>
      <c r="J24" s="377"/>
      <c r="K24" s="110">
        <v>243928711</v>
      </c>
      <c r="L24" s="110">
        <v>0</v>
      </c>
      <c r="M24" s="110">
        <v>0</v>
      </c>
      <c r="N24" s="110">
        <v>0</v>
      </c>
      <c r="O24" s="109">
        <v>108212655.55488989</v>
      </c>
      <c r="P24" s="377"/>
      <c r="Q24" s="110">
        <v>1156402156</v>
      </c>
      <c r="R24" s="110">
        <v>0</v>
      </c>
      <c r="S24" s="110">
        <v>0</v>
      </c>
      <c r="T24" s="110">
        <v>0</v>
      </c>
      <c r="U24" s="377"/>
      <c r="V24" s="110">
        <v>0</v>
      </c>
      <c r="W24" s="110">
        <v>0</v>
      </c>
      <c r="X24" s="377"/>
      <c r="Y24" s="110">
        <v>0</v>
      </c>
      <c r="Z24" s="110">
        <v>0</v>
      </c>
      <c r="AA24" s="377"/>
      <c r="AB24" s="110">
        <v>0</v>
      </c>
      <c r="AC24" s="110">
        <v>0</v>
      </c>
      <c r="AD24" s="377"/>
      <c r="AE24" s="288"/>
      <c r="AF24" s="288"/>
      <c r="AG24" s="288"/>
      <c r="AH24" s="288"/>
      <c r="AI24" s="377"/>
      <c r="AJ24" s="288"/>
      <c r="AK24" s="288"/>
      <c r="AL24" s="288"/>
      <c r="AM24" s="288"/>
      <c r="AN24" s="377"/>
      <c r="AO24" s="110"/>
      <c r="AP24" s="110"/>
      <c r="AQ24" s="110"/>
      <c r="AR24" s="110"/>
      <c r="AS24" s="377"/>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25018944</v>
      </c>
      <c r="E26" s="288"/>
      <c r="F26" s="288"/>
      <c r="G26" s="288"/>
      <c r="H26" s="288"/>
      <c r="I26" s="292"/>
      <c r="J26" s="109">
        <v>31301017</v>
      </c>
      <c r="K26" s="288"/>
      <c r="L26" s="288"/>
      <c r="M26" s="288"/>
      <c r="N26" s="288"/>
      <c r="O26" s="292"/>
      <c r="P26" s="109">
        <v>167614963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64597595</v>
      </c>
      <c r="AT26" s="113">
        <v>20174749</v>
      </c>
      <c r="AU26" s="113">
        <v>0</v>
      </c>
      <c r="AV26" s="311"/>
      <c r="AW26" s="318"/>
    </row>
    <row r="27" spans="2:49" s="5" customFormat="1" ht="25.35" x14ac:dyDescent="0.4">
      <c r="B27" s="178" t="s">
        <v>85</v>
      </c>
      <c r="C27" s="133"/>
      <c r="D27" s="377"/>
      <c r="E27" s="110">
        <v>6493001</v>
      </c>
      <c r="F27" s="110">
        <v>0</v>
      </c>
      <c r="G27" s="110">
        <v>0</v>
      </c>
      <c r="H27" s="110">
        <v>0</v>
      </c>
      <c r="I27" s="109">
        <v>6260629</v>
      </c>
      <c r="J27" s="377"/>
      <c r="K27" s="110">
        <v>3892253</v>
      </c>
      <c r="L27" s="110">
        <v>0</v>
      </c>
      <c r="M27" s="110">
        <v>0</v>
      </c>
      <c r="N27" s="110">
        <v>0</v>
      </c>
      <c r="O27" s="109">
        <v>974511.63</v>
      </c>
      <c r="P27" s="377"/>
      <c r="Q27" s="110">
        <v>19066233</v>
      </c>
      <c r="R27" s="110">
        <v>0</v>
      </c>
      <c r="S27" s="110">
        <v>0</v>
      </c>
      <c r="T27" s="110">
        <v>0</v>
      </c>
      <c r="U27" s="377"/>
      <c r="V27" s="110">
        <v>0</v>
      </c>
      <c r="W27" s="110">
        <v>0</v>
      </c>
      <c r="X27" s="377"/>
      <c r="Y27" s="110">
        <v>0</v>
      </c>
      <c r="Z27" s="110">
        <v>0</v>
      </c>
      <c r="AA27" s="377"/>
      <c r="AB27" s="110">
        <v>0</v>
      </c>
      <c r="AC27" s="110">
        <v>0</v>
      </c>
      <c r="AD27" s="377"/>
      <c r="AE27" s="288"/>
      <c r="AF27" s="288"/>
      <c r="AG27" s="288"/>
      <c r="AH27" s="288"/>
      <c r="AI27" s="377"/>
      <c r="AJ27" s="288"/>
      <c r="AK27" s="288"/>
      <c r="AL27" s="288"/>
      <c r="AM27" s="288"/>
      <c r="AN27" s="377"/>
      <c r="AO27" s="110"/>
      <c r="AP27" s="110"/>
      <c r="AQ27" s="110"/>
      <c r="AR27" s="110"/>
      <c r="AS27" s="377"/>
      <c r="AT27" s="314"/>
      <c r="AU27" s="314"/>
      <c r="AV27" s="311"/>
      <c r="AW27" s="318"/>
    </row>
    <row r="28" spans="2:49" x14ac:dyDescent="0.4">
      <c r="B28" s="176" t="s">
        <v>290</v>
      </c>
      <c r="C28" s="133" t="s">
        <v>47</v>
      </c>
      <c r="D28" s="109">
        <v>2894320</v>
      </c>
      <c r="E28" s="289"/>
      <c r="F28" s="289"/>
      <c r="G28" s="289"/>
      <c r="H28" s="289"/>
      <c r="I28" s="377"/>
      <c r="J28" s="109">
        <v>28544690</v>
      </c>
      <c r="K28" s="289"/>
      <c r="L28" s="289"/>
      <c r="M28" s="289"/>
      <c r="N28" s="289"/>
      <c r="O28" s="377"/>
      <c r="P28" s="109">
        <v>168827155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54950151</v>
      </c>
      <c r="AT28" s="113">
        <v>20409463</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377"/>
      <c r="E31" s="110">
        <v>0</v>
      </c>
      <c r="F31" s="110">
        <v>0</v>
      </c>
      <c r="G31" s="110">
        <v>0</v>
      </c>
      <c r="H31" s="110">
        <v>0</v>
      </c>
      <c r="I31" s="109">
        <v>0</v>
      </c>
      <c r="J31" s="377"/>
      <c r="K31" s="110">
        <v>0</v>
      </c>
      <c r="L31" s="110">
        <v>0</v>
      </c>
      <c r="M31" s="110">
        <v>0</v>
      </c>
      <c r="N31" s="110">
        <v>0</v>
      </c>
      <c r="O31" s="109">
        <v>0</v>
      </c>
      <c r="P31" s="377"/>
      <c r="Q31" s="110">
        <v>0</v>
      </c>
      <c r="R31" s="110">
        <v>0</v>
      </c>
      <c r="S31" s="110">
        <v>0</v>
      </c>
      <c r="T31" s="110">
        <v>0</v>
      </c>
      <c r="U31" s="377"/>
      <c r="V31" s="110">
        <v>0</v>
      </c>
      <c r="W31" s="110">
        <v>0</v>
      </c>
      <c r="X31" s="377"/>
      <c r="Y31" s="110">
        <v>0</v>
      </c>
      <c r="Z31" s="110">
        <v>0</v>
      </c>
      <c r="AA31" s="377"/>
      <c r="AB31" s="110">
        <v>0</v>
      </c>
      <c r="AC31" s="110">
        <v>0</v>
      </c>
      <c r="AD31" s="377"/>
      <c r="AE31" s="288"/>
      <c r="AF31" s="288"/>
      <c r="AG31" s="288"/>
      <c r="AH31" s="288"/>
      <c r="AI31" s="377"/>
      <c r="AJ31" s="288"/>
      <c r="AK31" s="288"/>
      <c r="AL31" s="288"/>
      <c r="AM31" s="288"/>
      <c r="AN31" s="377"/>
      <c r="AO31" s="110"/>
      <c r="AP31" s="110"/>
      <c r="AQ31" s="110"/>
      <c r="AR31" s="110"/>
      <c r="AS31" s="377"/>
      <c r="AT31" s="314"/>
      <c r="AU31" s="314"/>
      <c r="AV31" s="311"/>
      <c r="AW31" s="318"/>
    </row>
    <row r="32" spans="2:49" x14ac:dyDescent="0.4">
      <c r="B32" s="176" t="s">
        <v>292</v>
      </c>
      <c r="C32" s="133" t="s">
        <v>48</v>
      </c>
      <c r="D32" s="109">
        <v>0</v>
      </c>
      <c r="E32" s="289"/>
      <c r="F32" s="289"/>
      <c r="G32" s="289"/>
      <c r="H32" s="289"/>
      <c r="I32" s="377"/>
      <c r="J32" s="109">
        <v>0</v>
      </c>
      <c r="K32" s="289"/>
      <c r="L32" s="289"/>
      <c r="M32" s="289"/>
      <c r="N32" s="289"/>
      <c r="O32" s="377"/>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58538583</v>
      </c>
      <c r="E41" s="288"/>
      <c r="F41" s="288"/>
      <c r="G41" s="288"/>
      <c r="H41" s="288"/>
      <c r="I41" s="292"/>
      <c r="J41" s="109">
        <v>6462196</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93765</v>
      </c>
      <c r="AT41" s="113">
        <v>0</v>
      </c>
      <c r="AU41" s="113">
        <v>0</v>
      </c>
      <c r="AV41" s="311"/>
      <c r="AW41" s="318"/>
    </row>
    <row r="42" spans="2:49" s="5" customFormat="1" x14ac:dyDescent="0.4">
      <c r="B42" s="178" t="s">
        <v>92</v>
      </c>
      <c r="C42" s="133"/>
      <c r="D42" s="377"/>
      <c r="E42" s="110">
        <v>0</v>
      </c>
      <c r="F42" s="110">
        <v>0</v>
      </c>
      <c r="G42" s="110">
        <v>0</v>
      </c>
      <c r="H42" s="110">
        <v>0</v>
      </c>
      <c r="I42" s="109">
        <v>0</v>
      </c>
      <c r="J42" s="377"/>
      <c r="K42" s="110">
        <v>0</v>
      </c>
      <c r="L42" s="110">
        <v>0</v>
      </c>
      <c r="M42" s="110">
        <v>0</v>
      </c>
      <c r="N42" s="110">
        <v>0</v>
      </c>
      <c r="O42" s="109">
        <v>0</v>
      </c>
      <c r="P42" s="377"/>
      <c r="Q42" s="110">
        <v>0</v>
      </c>
      <c r="R42" s="110">
        <v>0</v>
      </c>
      <c r="S42" s="110">
        <v>0</v>
      </c>
      <c r="T42" s="110">
        <v>0</v>
      </c>
      <c r="U42" s="377"/>
      <c r="V42" s="110">
        <v>0</v>
      </c>
      <c r="W42" s="110">
        <v>0</v>
      </c>
      <c r="X42" s="377"/>
      <c r="Y42" s="110">
        <v>0</v>
      </c>
      <c r="Z42" s="110">
        <v>0</v>
      </c>
      <c r="AA42" s="377"/>
      <c r="AB42" s="110">
        <v>0</v>
      </c>
      <c r="AC42" s="110">
        <v>0</v>
      </c>
      <c r="AD42" s="377"/>
      <c r="AE42" s="288"/>
      <c r="AF42" s="288"/>
      <c r="AG42" s="288"/>
      <c r="AH42" s="288"/>
      <c r="AI42" s="377"/>
      <c r="AJ42" s="288"/>
      <c r="AK42" s="288"/>
      <c r="AL42" s="288"/>
      <c r="AM42" s="288"/>
      <c r="AN42" s="377"/>
      <c r="AO42" s="110"/>
      <c r="AP42" s="110"/>
      <c r="AQ42" s="110"/>
      <c r="AR42" s="110"/>
      <c r="AS42" s="377"/>
      <c r="AT42" s="314"/>
      <c r="AU42" s="314"/>
      <c r="AV42" s="311"/>
      <c r="AW42" s="318"/>
    </row>
    <row r="43" spans="2:49" x14ac:dyDescent="0.4">
      <c r="B43" s="176" t="s">
        <v>297</v>
      </c>
      <c r="C43" s="133" t="s">
        <v>46</v>
      </c>
      <c r="D43" s="109">
        <v>0</v>
      </c>
      <c r="E43" s="289"/>
      <c r="F43" s="289"/>
      <c r="G43" s="289"/>
      <c r="H43" s="289"/>
      <c r="I43" s="377"/>
      <c r="J43" s="109">
        <v>0</v>
      </c>
      <c r="K43" s="289"/>
      <c r="L43" s="289"/>
      <c r="M43" s="289"/>
      <c r="N43" s="289"/>
      <c r="O43" s="377"/>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4538</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1164027</v>
      </c>
      <c r="E45" s="110">
        <v>0</v>
      </c>
      <c r="F45" s="110">
        <v>0</v>
      </c>
      <c r="G45" s="110">
        <v>0</v>
      </c>
      <c r="H45" s="110">
        <v>0</v>
      </c>
      <c r="I45" s="109">
        <v>0</v>
      </c>
      <c r="J45" s="109">
        <v>7408783</v>
      </c>
      <c r="K45" s="110">
        <v>0</v>
      </c>
      <c r="L45" s="110">
        <v>0</v>
      </c>
      <c r="M45" s="110">
        <v>0</v>
      </c>
      <c r="N45" s="110">
        <v>0</v>
      </c>
      <c r="O45" s="109">
        <v>0</v>
      </c>
      <c r="P45" s="109">
        <v>32818180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9621492</v>
      </c>
      <c r="AT45" s="113">
        <v>3020586</v>
      </c>
      <c r="AU45" s="113">
        <v>0</v>
      </c>
      <c r="AV45" s="311"/>
      <c r="AW45" s="318"/>
    </row>
    <row r="46" spans="2:49" x14ac:dyDescent="0.4">
      <c r="B46" s="176" t="s">
        <v>116</v>
      </c>
      <c r="C46" s="133" t="s">
        <v>31</v>
      </c>
      <c r="D46" s="109">
        <v>9668506</v>
      </c>
      <c r="E46" s="110">
        <v>10826494</v>
      </c>
      <c r="F46" s="110">
        <v>0</v>
      </c>
      <c r="G46" s="110">
        <v>0</v>
      </c>
      <c r="H46" s="110">
        <v>0</v>
      </c>
      <c r="I46" s="109">
        <v>10814469</v>
      </c>
      <c r="J46" s="109">
        <v>7194834</v>
      </c>
      <c r="K46" s="110">
        <v>9421146</v>
      </c>
      <c r="L46" s="110">
        <v>0</v>
      </c>
      <c r="M46" s="110">
        <v>0</v>
      </c>
      <c r="N46" s="110">
        <v>0</v>
      </c>
      <c r="O46" s="109">
        <v>4000959.69</v>
      </c>
      <c r="P46" s="109">
        <v>47490355</v>
      </c>
      <c r="Q46" s="110">
        <v>36409022</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13975695</v>
      </c>
      <c r="AT46" s="113">
        <v>3835547</v>
      </c>
      <c r="AU46" s="113">
        <v>0</v>
      </c>
      <c r="AV46" s="311"/>
      <c r="AW46" s="318"/>
    </row>
    <row r="47" spans="2:49" x14ac:dyDescent="0.4">
      <c r="B47" s="176" t="s">
        <v>117</v>
      </c>
      <c r="C47" s="133" t="s">
        <v>32</v>
      </c>
      <c r="D47" s="109">
        <v>200719</v>
      </c>
      <c r="E47" s="289"/>
      <c r="F47" s="289"/>
      <c r="G47" s="289"/>
      <c r="H47" s="289"/>
      <c r="I47" s="377"/>
      <c r="J47" s="109">
        <v>5872256</v>
      </c>
      <c r="K47" s="289"/>
      <c r="L47" s="289"/>
      <c r="M47" s="289"/>
      <c r="N47" s="289"/>
      <c r="O47" s="377"/>
      <c r="P47" s="109">
        <v>41229004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13199602</v>
      </c>
      <c r="AT47" s="113">
        <v>3428689</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2087570</v>
      </c>
      <c r="E49" s="110">
        <v>1458335</v>
      </c>
      <c r="F49" s="110">
        <v>0</v>
      </c>
      <c r="G49" s="110">
        <v>0</v>
      </c>
      <c r="H49" s="110">
        <v>0</v>
      </c>
      <c r="I49" s="109">
        <v>1454250</v>
      </c>
      <c r="J49" s="109">
        <v>2797907</v>
      </c>
      <c r="K49" s="110">
        <v>1925396</v>
      </c>
      <c r="L49" s="110">
        <v>0</v>
      </c>
      <c r="M49" s="110">
        <v>0</v>
      </c>
      <c r="N49" s="110">
        <v>0</v>
      </c>
      <c r="O49" s="109">
        <v>852654</v>
      </c>
      <c r="P49" s="109">
        <v>14706270</v>
      </c>
      <c r="Q49" s="110">
        <v>8387973</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1636847</v>
      </c>
      <c r="AT49" s="113">
        <v>0</v>
      </c>
      <c r="AU49" s="113">
        <v>0</v>
      </c>
      <c r="AV49" s="311"/>
      <c r="AW49" s="318"/>
    </row>
    <row r="50" spans="2:49" x14ac:dyDescent="0.4">
      <c r="B50" s="176" t="s">
        <v>119</v>
      </c>
      <c r="C50" s="133" t="s">
        <v>34</v>
      </c>
      <c r="D50" s="109">
        <v>186965</v>
      </c>
      <c r="E50" s="289"/>
      <c r="F50" s="289"/>
      <c r="G50" s="289"/>
      <c r="H50" s="289"/>
      <c r="I50" s="377"/>
      <c r="J50" s="109">
        <v>3399551</v>
      </c>
      <c r="K50" s="289"/>
      <c r="L50" s="289"/>
      <c r="M50" s="289"/>
      <c r="N50" s="289"/>
      <c r="O50" s="377"/>
      <c r="P50" s="109">
        <v>15721770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1361815</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f>D23+D26-D28+D30-D32+D34-D36+D38+D41-D43+D45+D46-D47-D49+D50+D51+D52+D53</f>
        <v>307199302</v>
      </c>
      <c r="E54" s="115">
        <f>E24+E27+E31+E35-E36+E39+E42+E45+E46-E49+E51+E52+E53</f>
        <v>341579271</v>
      </c>
      <c r="F54" s="115">
        <f t="shared" ref="F54:I54" si="0">F24+F27+F31+F35-F36+F39+F42+F45+F46-F49+F51+F52+F53</f>
        <v>0</v>
      </c>
      <c r="G54" s="115">
        <f t="shared" si="0"/>
        <v>0</v>
      </c>
      <c r="H54" s="115">
        <f t="shared" si="0"/>
        <v>0</v>
      </c>
      <c r="I54" s="114">
        <f t="shared" si="0"/>
        <v>339701041</v>
      </c>
      <c r="J54" s="114">
        <f>J23+J26-J28+J30-J32+J34-J36+J38+J41-J43+J45+J46-J47-J49+J50+J51+J52+J53</f>
        <v>259921080</v>
      </c>
      <c r="K54" s="115">
        <f t="shared" ref="K54" si="1">K24+K27+K31+K35-K36+K39+K42+K45+K46-K49+K51+K52+K53</f>
        <v>255316714</v>
      </c>
      <c r="L54" s="115">
        <f t="shared" ref="L54" si="2">L24+L27+L31+L35-L36+L39+L42+L45+L46-L49+L51+L52+L53</f>
        <v>0</v>
      </c>
      <c r="M54" s="115">
        <f t="shared" ref="M54" si="3">M24+M27+M31+M35-M36+M39+M42+M45+M46-M49+M51+M52+M53</f>
        <v>0</v>
      </c>
      <c r="N54" s="115">
        <f t="shared" ref="N54" si="4">N24+N27+N31+N35-N36+N39+N42+N45+N46-N49+N51+N52+N53</f>
        <v>0</v>
      </c>
      <c r="O54" s="114">
        <f t="shared" ref="O54" si="5">O24+O27+O31+O35-O36+O39+O42+O45+O46-O49+O51+O52+O53</f>
        <v>112335472.87488988</v>
      </c>
      <c r="P54" s="114">
        <f>P23+P26-P28+P30-P32+P34-P36+P38+P41-P43+P45+P46-P47-P49+P50+P51+P52+P53</f>
        <v>1206908851</v>
      </c>
      <c r="Q54" s="115">
        <f t="shared" ref="Q54" si="6">Q24+Q27+Q31+Q35-Q36+Q39+Q42+Q45+Q46-Q49+Q51+Q52+Q53</f>
        <v>1203489438</v>
      </c>
      <c r="R54" s="115">
        <f t="shared" ref="R54" si="7">R24+R27+R31+R35-R36+R39+R42+R45+R46-R49+R51+R52+R53</f>
        <v>0</v>
      </c>
      <c r="S54" s="115">
        <f t="shared" ref="S54" si="8">S24+S27+S31+S35-S36+S39+S42+S45+S46-S49+S51+S52+S53</f>
        <v>0</v>
      </c>
      <c r="T54" s="115">
        <f t="shared" ref="T54" si="9">T24+T27+T31+T35-T36+T39+T42+T45+T46-T49+T51+T52+T53</f>
        <v>0</v>
      </c>
      <c r="U54" s="114">
        <f>U23+U26-U28+U30-U32+U34-U36+U38+U41-U43+U45+U46-U47-U49+U50+U51+U52+U53</f>
        <v>0</v>
      </c>
      <c r="V54" s="115">
        <f t="shared" ref="V54" si="10">V24+V27+V31+V35-V36+V39+V42+V45+V46-V49+V51+V52+V53</f>
        <v>0</v>
      </c>
      <c r="W54" s="115">
        <f t="shared" ref="W54" si="11">W24+W27+W31+W35-W36+W39+W42+W45+W46-W49+W51+W52+W53</f>
        <v>0</v>
      </c>
      <c r="X54" s="114">
        <f>X23+X26-X28+X30-X32+X34-X36+X38+X41-X43+X45+X46-X47-X49+X50+X51+X52+X53</f>
        <v>0</v>
      </c>
      <c r="Y54" s="115">
        <f t="shared" ref="Y54" si="12">Y24+Y27+Y31+Y35-Y36+Y39+Y42+Y45+Y46-Y49+Y51+Y52+Y53</f>
        <v>0</v>
      </c>
      <c r="Z54" s="115">
        <f t="shared" ref="Z54" si="13">Z24+Z27+Z31+Z35-Z36+Z39+Z42+Z45+Z46-Z49+Z51+Z52+Z53</f>
        <v>0</v>
      </c>
      <c r="AA54" s="114">
        <f>AA23+AA26-AA28+AA30-AA32+AA34-AA36+AA38+AA41-AA43+AA45+AA46-AA47-AA49+AA50+AA51+AA52+AA53</f>
        <v>0</v>
      </c>
      <c r="AB54" s="115">
        <f t="shared" ref="AB54" si="14">AB24+AB27+AB31+AB35-AB36+AB39+AB42+AB45+AB46-AB49+AB51+AB52+AB53</f>
        <v>0</v>
      </c>
      <c r="AC54" s="115">
        <f t="shared" ref="AC54" si="15">AC24+AC27+AC31+AC35-AC36+AC39+AC42+AC45+AC46-AC49+AC51+AC52+AC53</f>
        <v>0</v>
      </c>
      <c r="AD54" s="114"/>
      <c r="AE54" s="288"/>
      <c r="AF54" s="288"/>
      <c r="AG54" s="288"/>
      <c r="AH54" s="288"/>
      <c r="AI54" s="114"/>
      <c r="AJ54" s="288"/>
      <c r="AK54" s="288"/>
      <c r="AL54" s="288"/>
      <c r="AM54" s="288"/>
      <c r="AN54" s="114"/>
      <c r="AO54" s="115"/>
      <c r="AP54" s="115"/>
      <c r="AQ54" s="115"/>
      <c r="AR54" s="115"/>
      <c r="AS54" s="114">
        <f t="shared" ref="AS54:AU54" si="16">AS23+AS26-AS28+AS30-AS32+AS34-AS36+AS38+AS41-AS43+AS45+AS46-AS47-AS49+AS50+AS51+AS52+AS53</f>
        <v>569646067</v>
      </c>
      <c r="AT54" s="116">
        <f t="shared" si="16"/>
        <v>226213513</v>
      </c>
      <c r="AU54" s="116">
        <f t="shared" si="16"/>
        <v>0</v>
      </c>
      <c r="AV54" s="311"/>
      <c r="AW54" s="318"/>
    </row>
    <row r="55" spans="2:49" x14ac:dyDescent="0.4">
      <c r="B55" s="181" t="s">
        <v>304</v>
      </c>
      <c r="C55" s="137" t="s">
        <v>28</v>
      </c>
      <c r="D55" s="114">
        <f>MIN(D56:D57)</f>
        <v>0</v>
      </c>
      <c r="E55" s="115">
        <f t="shared" ref="E55:AC55" si="17">MIN(E56:E57)</f>
        <v>0</v>
      </c>
      <c r="F55" s="115">
        <f t="shared" si="17"/>
        <v>0</v>
      </c>
      <c r="G55" s="115">
        <f t="shared" si="17"/>
        <v>0</v>
      </c>
      <c r="H55" s="115">
        <f t="shared" si="17"/>
        <v>0</v>
      </c>
      <c r="I55" s="114">
        <f t="shared" si="17"/>
        <v>0</v>
      </c>
      <c r="J55" s="114">
        <f t="shared" si="17"/>
        <v>0</v>
      </c>
      <c r="K55" s="115">
        <f t="shared" si="17"/>
        <v>0</v>
      </c>
      <c r="L55" s="115">
        <f t="shared" si="17"/>
        <v>0</v>
      </c>
      <c r="M55" s="115">
        <f t="shared" si="17"/>
        <v>0</v>
      </c>
      <c r="N55" s="115">
        <f t="shared" si="17"/>
        <v>0</v>
      </c>
      <c r="O55" s="114">
        <f t="shared" si="17"/>
        <v>0</v>
      </c>
      <c r="P55" s="114">
        <f t="shared" si="17"/>
        <v>80</v>
      </c>
      <c r="Q55" s="115">
        <f t="shared" si="17"/>
        <v>80</v>
      </c>
      <c r="R55" s="115">
        <f t="shared" si="17"/>
        <v>0</v>
      </c>
      <c r="S55" s="115">
        <f t="shared" si="17"/>
        <v>0</v>
      </c>
      <c r="T55" s="115">
        <f t="shared" si="17"/>
        <v>0</v>
      </c>
      <c r="U55" s="114">
        <f t="shared" si="17"/>
        <v>0</v>
      </c>
      <c r="V55" s="115">
        <f t="shared" si="17"/>
        <v>0</v>
      </c>
      <c r="W55" s="115">
        <f t="shared" si="17"/>
        <v>0</v>
      </c>
      <c r="X55" s="114">
        <f t="shared" si="17"/>
        <v>0</v>
      </c>
      <c r="Y55" s="115">
        <f t="shared" si="17"/>
        <v>0</v>
      </c>
      <c r="Z55" s="115">
        <f t="shared" si="17"/>
        <v>0</v>
      </c>
      <c r="AA55" s="114">
        <f t="shared" si="17"/>
        <v>0</v>
      </c>
      <c r="AB55" s="115">
        <f t="shared" si="17"/>
        <v>0</v>
      </c>
      <c r="AC55" s="115">
        <f t="shared" si="17"/>
        <v>0</v>
      </c>
      <c r="AD55" s="114"/>
      <c r="AE55" s="288"/>
      <c r="AF55" s="288"/>
      <c r="AG55" s="288"/>
      <c r="AH55" s="288"/>
      <c r="AI55" s="114"/>
      <c r="AJ55" s="288"/>
      <c r="AK55" s="288"/>
      <c r="AL55" s="288"/>
      <c r="AM55" s="288"/>
      <c r="AN55" s="114"/>
      <c r="AO55" s="115"/>
      <c r="AP55" s="115"/>
      <c r="AQ55" s="115"/>
      <c r="AR55" s="115"/>
      <c r="AS55" s="114">
        <f t="shared" ref="AS55:AU55" si="18">MIN(AS56:AS57)</f>
        <v>0</v>
      </c>
      <c r="AT55" s="116">
        <f t="shared" si="18"/>
        <v>0</v>
      </c>
      <c r="AU55" s="116">
        <f t="shared" si="18"/>
        <v>0</v>
      </c>
      <c r="AV55" s="311"/>
      <c r="AW55" s="318"/>
    </row>
    <row r="56" spans="2:49" ht="11.85" customHeight="1" x14ac:dyDescent="0.4">
      <c r="B56" s="176" t="s">
        <v>120</v>
      </c>
      <c r="C56" s="137" t="s">
        <v>452</v>
      </c>
      <c r="D56" s="109">
        <v>35227</v>
      </c>
      <c r="E56" s="110">
        <v>35307</v>
      </c>
      <c r="F56" s="110">
        <v>0</v>
      </c>
      <c r="G56" s="110">
        <v>0</v>
      </c>
      <c r="H56" s="110">
        <v>0</v>
      </c>
      <c r="I56" s="109">
        <v>32798</v>
      </c>
      <c r="J56" s="109">
        <v>27474</v>
      </c>
      <c r="K56" s="110">
        <v>27996</v>
      </c>
      <c r="L56" s="110">
        <v>0</v>
      </c>
      <c r="M56" s="110">
        <v>0</v>
      </c>
      <c r="N56" s="110">
        <v>0</v>
      </c>
      <c r="O56" s="109">
        <v>11885</v>
      </c>
      <c r="P56" s="109">
        <v>121153</v>
      </c>
      <c r="Q56" s="110">
        <v>120460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80</v>
      </c>
      <c r="Q57" s="110">
        <v>80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485</v>
      </c>
      <c r="C58" s="185"/>
      <c r="D58" s="186">
        <v>0</v>
      </c>
      <c r="E58" s="187">
        <v>48015406.469999999</v>
      </c>
      <c r="F58" s="187">
        <v>0</v>
      </c>
      <c r="G58" s="187">
        <v>0</v>
      </c>
      <c r="H58" s="187">
        <v>0</v>
      </c>
      <c r="I58" s="186">
        <v>48015406.469999999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849" priority="735" stopIfTrue="1" operator="lessThan">
      <formula>0</formula>
    </cfRule>
  </conditionalFormatting>
  <conditionalFormatting sqref="AA11:AA14">
    <cfRule type="cellIs" dxfId="848" priority="733" stopIfTrue="1" operator="lessThan">
      <formula>0</formula>
    </cfRule>
  </conditionalFormatting>
  <conditionalFormatting sqref="AN18:AN19">
    <cfRule type="cellIs" dxfId="847" priority="709" stopIfTrue="1" operator="lessThan">
      <formula>0</formula>
    </cfRule>
  </conditionalFormatting>
  <conditionalFormatting sqref="AU47">
    <cfRule type="cellIs" dxfId="846" priority="378" stopIfTrue="1" operator="lessThan">
      <formula>0</formula>
    </cfRule>
  </conditionalFormatting>
  <conditionalFormatting sqref="AS26">
    <cfRule type="cellIs" dxfId="845" priority="413" stopIfTrue="1" operator="lessThan">
      <formula>0</formula>
    </cfRule>
  </conditionalFormatting>
  <conditionalFormatting sqref="AT26">
    <cfRule type="cellIs" dxfId="844" priority="412" stopIfTrue="1" operator="lessThan">
      <formula>0</formula>
    </cfRule>
  </conditionalFormatting>
  <conditionalFormatting sqref="D5:D7">
    <cfRule type="cellIs" dxfId="843" priority="831" stopIfTrue="1" operator="lessThan">
      <formula>0</formula>
    </cfRule>
  </conditionalFormatting>
  <conditionalFormatting sqref="AU51">
    <cfRule type="cellIs" dxfId="842" priority="369" stopIfTrue="1" operator="lessThan">
      <formula>0</formula>
    </cfRule>
  </conditionalFormatting>
  <conditionalFormatting sqref="J5:J7">
    <cfRule type="cellIs" dxfId="841" priority="829" stopIfTrue="1" operator="lessThan">
      <formula>0</formula>
    </cfRule>
  </conditionalFormatting>
  <conditionalFormatting sqref="AT52">
    <cfRule type="cellIs" dxfId="840" priority="367" stopIfTrue="1" operator="lessThan">
      <formula>0</formula>
    </cfRule>
  </conditionalFormatting>
  <conditionalFormatting sqref="P5:P7">
    <cfRule type="cellIs" dxfId="839" priority="827" stopIfTrue="1" operator="lessThan">
      <formula>0</formula>
    </cfRule>
  </conditionalFormatting>
  <conditionalFormatting sqref="U5:U7">
    <cfRule type="cellIs" dxfId="838" priority="826" stopIfTrue="1" operator="lessThan">
      <formula>0</formula>
    </cfRule>
  </conditionalFormatting>
  <conditionalFormatting sqref="X5:X7">
    <cfRule type="cellIs" dxfId="837" priority="825" stopIfTrue="1" operator="lessThan">
      <formula>0</formula>
    </cfRule>
  </conditionalFormatting>
  <conditionalFormatting sqref="AA5:AA7">
    <cfRule type="cellIs" dxfId="836" priority="824" stopIfTrue="1" operator="lessThan">
      <formula>0</formula>
    </cfRule>
  </conditionalFormatting>
  <conditionalFormatting sqref="AD5:AD7">
    <cfRule type="cellIs" dxfId="835" priority="823" stopIfTrue="1" operator="lessThan">
      <formula>0</formula>
    </cfRule>
  </conditionalFormatting>
  <conditionalFormatting sqref="AI5:AI7">
    <cfRule type="cellIs" dxfId="834" priority="822" stopIfTrue="1" operator="lessThan">
      <formula>0</formula>
    </cfRule>
  </conditionalFormatting>
  <conditionalFormatting sqref="AN5:AN7">
    <cfRule type="cellIs" dxfId="833" priority="821" stopIfTrue="1" operator="lessThan">
      <formula>0</formula>
    </cfRule>
  </conditionalFormatting>
  <conditionalFormatting sqref="AS5:AS7">
    <cfRule type="cellIs" dxfId="832" priority="820" stopIfTrue="1" operator="lessThan">
      <formula>0</formula>
    </cfRule>
  </conditionalFormatting>
  <conditionalFormatting sqref="AT5:AT7">
    <cfRule type="cellIs" dxfId="831" priority="819" stopIfTrue="1" operator="lessThan">
      <formula>0</formula>
    </cfRule>
  </conditionalFormatting>
  <conditionalFormatting sqref="AU5:AU7">
    <cfRule type="cellIs" dxfId="830" priority="818" stopIfTrue="1" operator="lessThan">
      <formula>0</formula>
    </cfRule>
  </conditionalFormatting>
  <conditionalFormatting sqref="D9">
    <cfRule type="cellIs" dxfId="829" priority="817" stopIfTrue="1" operator="lessThan">
      <formula>0</formula>
    </cfRule>
  </conditionalFormatting>
  <conditionalFormatting sqref="D11:D20">
    <cfRule type="cellIs" dxfId="828" priority="816" stopIfTrue="1" operator="lessThan">
      <formula>0</formula>
    </cfRule>
  </conditionalFormatting>
  <conditionalFormatting sqref="E10:I10">
    <cfRule type="cellIs" dxfId="827" priority="815" stopIfTrue="1" operator="lessThan">
      <formula>0</formula>
    </cfRule>
  </conditionalFormatting>
  <conditionalFormatting sqref="E11:I11">
    <cfRule type="cellIs" dxfId="826" priority="814" stopIfTrue="1" operator="lessThan">
      <formula>0</formula>
    </cfRule>
  </conditionalFormatting>
  <conditionalFormatting sqref="E13:I16">
    <cfRule type="cellIs" dxfId="825" priority="813" stopIfTrue="1" operator="lessThan">
      <formula>0</formula>
    </cfRule>
  </conditionalFormatting>
  <conditionalFormatting sqref="E18:I20">
    <cfRule type="cellIs" dxfId="824" priority="812" stopIfTrue="1" operator="lessThan">
      <formula>0</formula>
    </cfRule>
  </conditionalFormatting>
  <conditionalFormatting sqref="H17">
    <cfRule type="cellIs" dxfId="823" priority="811" stopIfTrue="1" operator="lessThan">
      <formula>0</formula>
    </cfRule>
  </conditionalFormatting>
  <conditionalFormatting sqref="D23">
    <cfRule type="cellIs" dxfId="822" priority="810" stopIfTrue="1" operator="lessThan">
      <formula>0</formula>
    </cfRule>
  </conditionalFormatting>
  <conditionalFormatting sqref="D26">
    <cfRule type="cellIs" dxfId="821" priority="809" stopIfTrue="1" operator="lessThan">
      <formula>0</formula>
    </cfRule>
  </conditionalFormatting>
  <conditionalFormatting sqref="D28">
    <cfRule type="cellIs" dxfId="820" priority="808" stopIfTrue="1" operator="lessThan">
      <formula>0</formula>
    </cfRule>
  </conditionalFormatting>
  <conditionalFormatting sqref="D30">
    <cfRule type="cellIs" dxfId="819" priority="807" stopIfTrue="1" operator="lessThan">
      <formula>0</formula>
    </cfRule>
  </conditionalFormatting>
  <conditionalFormatting sqref="D32">
    <cfRule type="cellIs" dxfId="818" priority="806" stopIfTrue="1" operator="lessThan">
      <formula>0</formula>
    </cfRule>
  </conditionalFormatting>
  <conditionalFormatting sqref="AU57">
    <cfRule type="cellIs" dxfId="817" priority="357" stopIfTrue="1" operator="lessThan">
      <formula>0</formula>
    </cfRule>
  </conditionalFormatting>
  <conditionalFormatting sqref="D34">
    <cfRule type="cellIs" dxfId="816" priority="805" stopIfTrue="1" operator="lessThan">
      <formula>0</formula>
    </cfRule>
  </conditionalFormatting>
  <conditionalFormatting sqref="D38">
    <cfRule type="cellIs" dxfId="815" priority="804" stopIfTrue="1" operator="lessThan">
      <formula>0</formula>
    </cfRule>
  </conditionalFormatting>
  <conditionalFormatting sqref="D41">
    <cfRule type="cellIs" dxfId="814" priority="803" stopIfTrue="1" operator="lessThan">
      <formula>0</formula>
    </cfRule>
  </conditionalFormatting>
  <conditionalFormatting sqref="D43">
    <cfRule type="cellIs" dxfId="813" priority="802" stopIfTrue="1" operator="lessThan">
      <formula>0</formula>
    </cfRule>
  </conditionalFormatting>
  <conditionalFormatting sqref="D47">
    <cfRule type="cellIs" dxfId="812" priority="801" stopIfTrue="1" operator="lessThan">
      <formula>0</formula>
    </cfRule>
  </conditionalFormatting>
  <conditionalFormatting sqref="D50">
    <cfRule type="cellIs" dxfId="811" priority="800" stopIfTrue="1" operator="lessThan">
      <formula>0</formula>
    </cfRule>
  </conditionalFormatting>
  <conditionalFormatting sqref="E24:I24">
    <cfRule type="cellIs" dxfId="810" priority="798" stopIfTrue="1" operator="lessThan">
      <formula>0</formula>
    </cfRule>
  </conditionalFormatting>
  <conditionalFormatting sqref="E27:I27">
    <cfRule type="cellIs" dxfId="809" priority="797" stopIfTrue="1" operator="lessThan">
      <formula>0</formula>
    </cfRule>
  </conditionalFormatting>
  <conditionalFormatting sqref="E31:I31">
    <cfRule type="cellIs" dxfId="808" priority="796" stopIfTrue="1" operator="lessThan">
      <formula>0</formula>
    </cfRule>
  </conditionalFormatting>
  <conditionalFormatting sqref="E35:I35">
    <cfRule type="cellIs" dxfId="807" priority="795" stopIfTrue="1" operator="lessThan">
      <formula>0</formula>
    </cfRule>
  </conditionalFormatting>
  <conditionalFormatting sqref="E39:I39">
    <cfRule type="cellIs" dxfId="806" priority="794" stopIfTrue="1" operator="lessThan">
      <formula>0</formula>
    </cfRule>
  </conditionalFormatting>
  <conditionalFormatting sqref="E42:I42">
    <cfRule type="cellIs" dxfId="805" priority="793" stopIfTrue="1" operator="lessThan">
      <formula>0</formula>
    </cfRule>
  </conditionalFormatting>
  <conditionalFormatting sqref="D36">
    <cfRule type="cellIs" dxfId="804" priority="792" stopIfTrue="1" operator="lessThan">
      <formula>0</formula>
    </cfRule>
  </conditionalFormatting>
  <conditionalFormatting sqref="E36:I36">
    <cfRule type="cellIs" dxfId="803" priority="791" stopIfTrue="1" operator="lessThan">
      <formula>0</formula>
    </cfRule>
  </conditionalFormatting>
  <conditionalFormatting sqref="D45">
    <cfRule type="cellIs" dxfId="802" priority="790" stopIfTrue="1" operator="lessThan">
      <formula>0</formula>
    </cfRule>
  </conditionalFormatting>
  <conditionalFormatting sqref="E45:I45">
    <cfRule type="cellIs" dxfId="801" priority="789" stopIfTrue="1" operator="lessThan">
      <formula>0</formula>
    </cfRule>
  </conditionalFormatting>
  <conditionalFormatting sqref="D46">
    <cfRule type="cellIs" dxfId="800" priority="788" stopIfTrue="1" operator="lessThan">
      <formula>0</formula>
    </cfRule>
  </conditionalFormatting>
  <conditionalFormatting sqref="E46:I46">
    <cfRule type="cellIs" dxfId="799" priority="787" stopIfTrue="1" operator="lessThan">
      <formula>0</formula>
    </cfRule>
  </conditionalFormatting>
  <conditionalFormatting sqref="D49">
    <cfRule type="cellIs" dxfId="798" priority="786" stopIfTrue="1" operator="lessThan">
      <formula>0</formula>
    </cfRule>
  </conditionalFormatting>
  <conditionalFormatting sqref="E49:I49">
    <cfRule type="cellIs" dxfId="797" priority="785" stopIfTrue="1" operator="lessThan">
      <formula>0</formula>
    </cfRule>
  </conditionalFormatting>
  <conditionalFormatting sqref="D51">
    <cfRule type="cellIs" dxfId="796" priority="784" stopIfTrue="1" operator="lessThan">
      <formula>0</formula>
    </cfRule>
  </conditionalFormatting>
  <conditionalFormatting sqref="E51:I51">
    <cfRule type="cellIs" dxfId="795" priority="783" stopIfTrue="1" operator="lessThan">
      <formula>0</formula>
    </cfRule>
  </conditionalFormatting>
  <conditionalFormatting sqref="D52">
    <cfRule type="cellIs" dxfId="794" priority="782" stopIfTrue="1" operator="lessThan">
      <formula>0</formula>
    </cfRule>
  </conditionalFormatting>
  <conditionalFormatting sqref="E52:I52">
    <cfRule type="cellIs" dxfId="793" priority="781" stopIfTrue="1" operator="lessThan">
      <formula>0</formula>
    </cfRule>
  </conditionalFormatting>
  <conditionalFormatting sqref="D53">
    <cfRule type="cellIs" dxfId="792" priority="780" stopIfTrue="1" operator="lessThan">
      <formula>0</formula>
    </cfRule>
  </conditionalFormatting>
  <conditionalFormatting sqref="E53:I53">
    <cfRule type="cellIs" dxfId="791" priority="779" stopIfTrue="1" operator="lessThan">
      <formula>0</formula>
    </cfRule>
  </conditionalFormatting>
  <conditionalFormatting sqref="D56">
    <cfRule type="cellIs" dxfId="790" priority="778" stopIfTrue="1" operator="lessThan">
      <formula>0</formula>
    </cfRule>
  </conditionalFormatting>
  <conditionalFormatting sqref="E56:I56">
    <cfRule type="cellIs" dxfId="789" priority="777" stopIfTrue="1" operator="lessThan">
      <formula>0</formula>
    </cfRule>
  </conditionalFormatting>
  <conditionalFormatting sqref="D57">
    <cfRule type="cellIs" dxfId="788" priority="776" stopIfTrue="1" operator="lessThan">
      <formula>0</formula>
    </cfRule>
  </conditionalFormatting>
  <conditionalFormatting sqref="E57:I57">
    <cfRule type="cellIs" dxfId="787" priority="775" stopIfTrue="1" operator="lessThan">
      <formula>0</formula>
    </cfRule>
  </conditionalFormatting>
  <conditionalFormatting sqref="D58">
    <cfRule type="cellIs" dxfId="786" priority="774" stopIfTrue="1" operator="lessThan">
      <formula>0</formula>
    </cfRule>
  </conditionalFormatting>
  <conditionalFormatting sqref="E58:I58">
    <cfRule type="cellIs" dxfId="785" priority="773" stopIfTrue="1" operator="lessThan">
      <formula>0</formula>
    </cfRule>
  </conditionalFormatting>
  <conditionalFormatting sqref="J9">
    <cfRule type="cellIs" dxfId="784" priority="772" stopIfTrue="1" operator="lessThan">
      <formula>0</formula>
    </cfRule>
  </conditionalFormatting>
  <conditionalFormatting sqref="J11:J14">
    <cfRule type="cellIs" dxfId="783" priority="771" stopIfTrue="1" operator="lessThan">
      <formula>0</formula>
    </cfRule>
  </conditionalFormatting>
  <conditionalFormatting sqref="K10:O10">
    <cfRule type="cellIs" dxfId="782" priority="770" stopIfTrue="1" operator="lessThan">
      <formula>0</formula>
    </cfRule>
  </conditionalFormatting>
  <conditionalFormatting sqref="K11:O11">
    <cfRule type="cellIs" dxfId="781" priority="769" stopIfTrue="1" operator="lessThan">
      <formula>0</formula>
    </cfRule>
  </conditionalFormatting>
  <conditionalFormatting sqref="K13:O14">
    <cfRule type="cellIs" dxfId="780" priority="768" stopIfTrue="1" operator="lessThan">
      <formula>0</formula>
    </cfRule>
  </conditionalFormatting>
  <conditionalFormatting sqref="J16:J19">
    <cfRule type="cellIs" dxfId="779" priority="767" stopIfTrue="1" operator="lessThan">
      <formula>0</formula>
    </cfRule>
  </conditionalFormatting>
  <conditionalFormatting sqref="K16:O16">
    <cfRule type="cellIs" dxfId="778" priority="766" stopIfTrue="1" operator="lessThan">
      <formula>0</formula>
    </cfRule>
  </conditionalFormatting>
  <conditionalFormatting sqref="K18:O19">
    <cfRule type="cellIs" dxfId="777" priority="765" stopIfTrue="1" operator="lessThan">
      <formula>0</formula>
    </cfRule>
  </conditionalFormatting>
  <conditionalFormatting sqref="L17:N17">
    <cfRule type="cellIs" dxfId="776" priority="764" stopIfTrue="1" operator="lessThan">
      <formula>0</formula>
    </cfRule>
  </conditionalFormatting>
  <conditionalFormatting sqref="P9">
    <cfRule type="cellIs" dxfId="775" priority="763" stopIfTrue="1" operator="lessThan">
      <formula>0</formula>
    </cfRule>
  </conditionalFormatting>
  <conditionalFormatting sqref="P11:P14">
    <cfRule type="cellIs" dxfId="774" priority="762" stopIfTrue="1" operator="lessThan">
      <formula>0</formula>
    </cfRule>
  </conditionalFormatting>
  <conditionalFormatting sqref="Q10:T10">
    <cfRule type="cellIs" dxfId="773" priority="761" stopIfTrue="1" operator="lessThan">
      <formula>0</formula>
    </cfRule>
  </conditionalFormatting>
  <conditionalFormatting sqref="Q11:T11">
    <cfRule type="cellIs" dxfId="772" priority="760" stopIfTrue="1" operator="lessThan">
      <formula>0</formula>
    </cfRule>
  </conditionalFormatting>
  <conditionalFormatting sqref="Q13:T14">
    <cfRule type="cellIs" dxfId="771" priority="759" stopIfTrue="1" operator="lessThan">
      <formula>0</formula>
    </cfRule>
  </conditionalFormatting>
  <conditionalFormatting sqref="P18:P19">
    <cfRule type="cellIs" dxfId="770" priority="758" stopIfTrue="1" operator="lessThan">
      <formula>0</formula>
    </cfRule>
  </conditionalFormatting>
  <conditionalFormatting sqref="Q18:T19">
    <cfRule type="cellIs" dxfId="769" priority="757" stopIfTrue="1" operator="lessThan">
      <formula>0</formula>
    </cfRule>
  </conditionalFormatting>
  <conditionalFormatting sqref="U9">
    <cfRule type="cellIs" dxfId="768" priority="756" stopIfTrue="1" operator="lessThan">
      <formula>0</formula>
    </cfRule>
  </conditionalFormatting>
  <conditionalFormatting sqref="U11:U14">
    <cfRule type="cellIs" dxfId="767" priority="755" stopIfTrue="1" operator="lessThan">
      <formula>0</formula>
    </cfRule>
  </conditionalFormatting>
  <conditionalFormatting sqref="V10">
    <cfRule type="cellIs" dxfId="766" priority="754" stopIfTrue="1" operator="lessThan">
      <formula>0</formula>
    </cfRule>
  </conditionalFormatting>
  <conditionalFormatting sqref="V11">
    <cfRule type="cellIs" dxfId="765" priority="753" stopIfTrue="1" operator="lessThan">
      <formula>0</formula>
    </cfRule>
  </conditionalFormatting>
  <conditionalFormatting sqref="V13:V14">
    <cfRule type="cellIs" dxfId="764" priority="752" stopIfTrue="1" operator="lessThan">
      <formula>0</formula>
    </cfRule>
  </conditionalFormatting>
  <conditionalFormatting sqref="U18:U19">
    <cfRule type="cellIs" dxfId="763" priority="751" stopIfTrue="1" operator="lessThan">
      <formula>0</formula>
    </cfRule>
  </conditionalFormatting>
  <conditionalFormatting sqref="V18:V19">
    <cfRule type="cellIs" dxfId="762" priority="750" stopIfTrue="1" operator="lessThan">
      <formula>0</formula>
    </cfRule>
  </conditionalFormatting>
  <conditionalFormatting sqref="W10">
    <cfRule type="cellIs" dxfId="761" priority="749" stopIfTrue="1" operator="lessThan">
      <formula>0</formula>
    </cfRule>
  </conditionalFormatting>
  <conditionalFormatting sqref="W11">
    <cfRule type="cellIs" dxfId="760" priority="748" stopIfTrue="1" operator="lessThan">
      <formula>0</formula>
    </cfRule>
  </conditionalFormatting>
  <conditionalFormatting sqref="W13:W14">
    <cfRule type="cellIs" dxfId="759" priority="747" stopIfTrue="1" operator="lessThan">
      <formula>0</formula>
    </cfRule>
  </conditionalFormatting>
  <conditionalFormatting sqref="W18:W19">
    <cfRule type="cellIs" dxfId="758" priority="746" stopIfTrue="1" operator="lessThan">
      <formula>0</formula>
    </cfRule>
  </conditionalFormatting>
  <conditionalFormatting sqref="X9">
    <cfRule type="cellIs" dxfId="757" priority="745" stopIfTrue="1" operator="lessThan">
      <formula>0</formula>
    </cfRule>
  </conditionalFormatting>
  <conditionalFormatting sqref="X11:X14">
    <cfRule type="cellIs" dxfId="756" priority="744" stopIfTrue="1" operator="lessThan">
      <formula>0</formula>
    </cfRule>
  </conditionalFormatting>
  <conditionalFormatting sqref="Y10">
    <cfRule type="cellIs" dxfId="755" priority="743" stopIfTrue="1" operator="lessThan">
      <formula>0</formula>
    </cfRule>
  </conditionalFormatting>
  <conditionalFormatting sqref="Y11">
    <cfRule type="cellIs" dxfId="754" priority="742" stopIfTrue="1" operator="lessThan">
      <formula>0</formula>
    </cfRule>
  </conditionalFormatting>
  <conditionalFormatting sqref="Y13:Y14">
    <cfRule type="cellIs" dxfId="753" priority="741" stopIfTrue="1" operator="lessThan">
      <formula>0</formula>
    </cfRule>
  </conditionalFormatting>
  <conditionalFormatting sqref="X18:X19">
    <cfRule type="cellIs" dxfId="752" priority="740" stopIfTrue="1" operator="lessThan">
      <formula>0</formula>
    </cfRule>
  </conditionalFormatting>
  <conditionalFormatting sqref="Y18:Y19">
    <cfRule type="cellIs" dxfId="751" priority="739" stopIfTrue="1" operator="lessThan">
      <formula>0</formula>
    </cfRule>
  </conditionalFormatting>
  <conditionalFormatting sqref="Z10">
    <cfRule type="cellIs" dxfId="750" priority="738" stopIfTrue="1" operator="lessThan">
      <formula>0</formula>
    </cfRule>
  </conditionalFormatting>
  <conditionalFormatting sqref="Z11">
    <cfRule type="cellIs" dxfId="749" priority="737" stopIfTrue="1" operator="lessThan">
      <formula>0</formula>
    </cfRule>
  </conditionalFormatting>
  <conditionalFormatting sqref="Z13:Z14">
    <cfRule type="cellIs" dxfId="748" priority="736" stopIfTrue="1" operator="lessThan">
      <formula>0</formula>
    </cfRule>
  </conditionalFormatting>
  <conditionalFormatting sqref="AA9">
    <cfRule type="cellIs" dxfId="747" priority="734" stopIfTrue="1" operator="lessThan">
      <formula>0</formula>
    </cfRule>
  </conditionalFormatting>
  <conditionalFormatting sqref="AB10">
    <cfRule type="cellIs" dxfId="746" priority="732" stopIfTrue="1" operator="lessThan">
      <formula>0</formula>
    </cfRule>
  </conditionalFormatting>
  <conditionalFormatting sqref="AB11">
    <cfRule type="cellIs" dxfId="745" priority="731" stopIfTrue="1" operator="lessThan">
      <formula>0</formula>
    </cfRule>
  </conditionalFormatting>
  <conditionalFormatting sqref="AB13:AB14">
    <cfRule type="cellIs" dxfId="744" priority="730" stopIfTrue="1" operator="lessThan">
      <formula>0</formula>
    </cfRule>
  </conditionalFormatting>
  <conditionalFormatting sqref="AA18:AA19">
    <cfRule type="cellIs" dxfId="743" priority="729" stopIfTrue="1" operator="lessThan">
      <formula>0</formula>
    </cfRule>
  </conditionalFormatting>
  <conditionalFormatting sqref="AB18:AB19">
    <cfRule type="cellIs" dxfId="742" priority="728" stopIfTrue="1" operator="lessThan">
      <formula>0</formula>
    </cfRule>
  </conditionalFormatting>
  <conditionalFormatting sqref="AC10">
    <cfRule type="cellIs" dxfId="741" priority="727" stopIfTrue="1" operator="lessThan">
      <formula>0</formula>
    </cfRule>
  </conditionalFormatting>
  <conditionalFormatting sqref="AC11">
    <cfRule type="cellIs" dxfId="740" priority="726" stopIfTrue="1" operator="lessThan">
      <formula>0</formula>
    </cfRule>
  </conditionalFormatting>
  <conditionalFormatting sqref="AC13:AC14">
    <cfRule type="cellIs" dxfId="739" priority="725" stopIfTrue="1" operator="lessThan">
      <formula>0</formula>
    </cfRule>
  </conditionalFormatting>
  <conditionalFormatting sqref="AC18:AC19">
    <cfRule type="cellIs" dxfId="738" priority="724" stopIfTrue="1" operator="lessThan">
      <formula>0</formula>
    </cfRule>
  </conditionalFormatting>
  <conditionalFormatting sqref="AD9">
    <cfRule type="cellIs" dxfId="737" priority="723" stopIfTrue="1" operator="lessThan">
      <formula>0</formula>
    </cfRule>
  </conditionalFormatting>
  <conditionalFormatting sqref="AD11:AD14">
    <cfRule type="cellIs" dxfId="736" priority="722" stopIfTrue="1" operator="lessThan">
      <formula>0</formula>
    </cfRule>
  </conditionalFormatting>
  <conditionalFormatting sqref="AD18:AD19">
    <cfRule type="cellIs" dxfId="735" priority="721" stopIfTrue="1" operator="lessThan">
      <formula>0</formula>
    </cfRule>
  </conditionalFormatting>
  <conditionalFormatting sqref="AS57">
    <cfRule type="cellIs" dxfId="734" priority="359" stopIfTrue="1" operator="lessThan">
      <formula>0</formula>
    </cfRule>
  </conditionalFormatting>
  <conditionalFormatting sqref="AT57">
    <cfRule type="cellIs" dxfId="733" priority="358" stopIfTrue="1" operator="lessThan">
      <formula>0</formula>
    </cfRule>
  </conditionalFormatting>
  <conditionalFormatting sqref="AI9">
    <cfRule type="cellIs" dxfId="732" priority="717" stopIfTrue="1" operator="lessThan">
      <formula>0</formula>
    </cfRule>
  </conditionalFormatting>
  <conditionalFormatting sqref="AI11:AI14">
    <cfRule type="cellIs" dxfId="731" priority="716" stopIfTrue="1" operator="lessThan">
      <formula>0</formula>
    </cfRule>
  </conditionalFormatting>
  <conditionalFormatting sqref="AI18:AI19">
    <cfRule type="cellIs" dxfId="730" priority="715" stopIfTrue="1" operator="lessThan">
      <formula>0</formula>
    </cfRule>
  </conditionalFormatting>
  <conditionalFormatting sqref="AN9">
    <cfRule type="cellIs" dxfId="729" priority="714" stopIfTrue="1" operator="lessThan">
      <formula>0</formula>
    </cfRule>
  </conditionalFormatting>
  <conditionalFormatting sqref="AN11:AN14">
    <cfRule type="cellIs" dxfId="728" priority="713" stopIfTrue="1" operator="lessThan">
      <formula>0</formula>
    </cfRule>
  </conditionalFormatting>
  <conditionalFormatting sqref="AO10:AR10">
    <cfRule type="cellIs" dxfId="727" priority="712" stopIfTrue="1" operator="lessThan">
      <formula>0</formula>
    </cfRule>
  </conditionalFormatting>
  <conditionalFormatting sqref="AO11:AR11">
    <cfRule type="cellIs" dxfId="726" priority="711" stopIfTrue="1" operator="lessThan">
      <formula>0</formula>
    </cfRule>
  </conditionalFormatting>
  <conditionalFormatting sqref="AO13:AR14">
    <cfRule type="cellIs" dxfId="725" priority="710" stopIfTrue="1" operator="lessThan">
      <formula>0</formula>
    </cfRule>
  </conditionalFormatting>
  <conditionalFormatting sqref="AO18:AR19">
    <cfRule type="cellIs" dxfId="724" priority="708" stopIfTrue="1" operator="lessThan">
      <formula>0</formula>
    </cfRule>
  </conditionalFormatting>
  <conditionalFormatting sqref="AS9">
    <cfRule type="cellIs" dxfId="723" priority="707" stopIfTrue="1" operator="lessThan">
      <formula>0</formula>
    </cfRule>
  </conditionalFormatting>
  <conditionalFormatting sqref="AT9">
    <cfRule type="cellIs" dxfId="722" priority="706" stopIfTrue="1" operator="lessThan">
      <formula>0</formula>
    </cfRule>
  </conditionalFormatting>
  <conditionalFormatting sqref="AU9">
    <cfRule type="cellIs" dxfId="721" priority="705" stopIfTrue="1" operator="lessThan">
      <formula>0</formula>
    </cfRule>
  </conditionalFormatting>
  <conditionalFormatting sqref="AS11">
    <cfRule type="cellIs" dxfId="720" priority="704" stopIfTrue="1" operator="lessThan">
      <formula>0</formula>
    </cfRule>
  </conditionalFormatting>
  <conditionalFormatting sqref="AT11">
    <cfRule type="cellIs" dxfId="719" priority="703" stopIfTrue="1" operator="lessThan">
      <formula>0</formula>
    </cfRule>
  </conditionalFormatting>
  <conditionalFormatting sqref="AU11">
    <cfRule type="cellIs" dxfId="718" priority="702" stopIfTrue="1" operator="lessThan">
      <formula>0</formula>
    </cfRule>
  </conditionalFormatting>
  <conditionalFormatting sqref="AS12">
    <cfRule type="cellIs" dxfId="717" priority="701" stopIfTrue="1" operator="lessThan">
      <formula>0</formula>
    </cfRule>
  </conditionalFormatting>
  <conditionalFormatting sqref="AT12">
    <cfRule type="cellIs" dxfId="716" priority="700" stopIfTrue="1" operator="lessThan">
      <formula>0</formula>
    </cfRule>
  </conditionalFormatting>
  <conditionalFormatting sqref="AU12">
    <cfRule type="cellIs" dxfId="715" priority="699" stopIfTrue="1" operator="lessThan">
      <formula>0</formula>
    </cfRule>
  </conditionalFormatting>
  <conditionalFormatting sqref="AS13">
    <cfRule type="cellIs" dxfId="714" priority="698" stopIfTrue="1" operator="lessThan">
      <formula>0</formula>
    </cfRule>
  </conditionalFormatting>
  <conditionalFormatting sqref="AT13">
    <cfRule type="cellIs" dxfId="713" priority="697" stopIfTrue="1" operator="lessThan">
      <formula>0</formula>
    </cfRule>
  </conditionalFormatting>
  <conditionalFormatting sqref="AU13">
    <cfRule type="cellIs" dxfId="712" priority="696" stopIfTrue="1" operator="lessThan">
      <formula>0</formula>
    </cfRule>
  </conditionalFormatting>
  <conditionalFormatting sqref="AS14">
    <cfRule type="cellIs" dxfId="711" priority="695" stopIfTrue="1" operator="lessThan">
      <formula>0</formula>
    </cfRule>
  </conditionalFormatting>
  <conditionalFormatting sqref="AT14">
    <cfRule type="cellIs" dxfId="710" priority="694" stopIfTrue="1" operator="lessThan">
      <formula>0</formula>
    </cfRule>
  </conditionalFormatting>
  <conditionalFormatting sqref="AU14">
    <cfRule type="cellIs" dxfId="709" priority="693" stopIfTrue="1" operator="lessThan">
      <formula>0</formula>
    </cfRule>
  </conditionalFormatting>
  <conditionalFormatting sqref="AS18">
    <cfRule type="cellIs" dxfId="708" priority="692" stopIfTrue="1" operator="lessThan">
      <formula>0</formula>
    </cfRule>
  </conditionalFormatting>
  <conditionalFormatting sqref="AT18">
    <cfRule type="cellIs" dxfId="707" priority="691" stopIfTrue="1" operator="lessThan">
      <formula>0</formula>
    </cfRule>
  </conditionalFormatting>
  <conditionalFormatting sqref="AU18">
    <cfRule type="cellIs" dxfId="706" priority="690" stopIfTrue="1" operator="lessThan">
      <formula>0</formula>
    </cfRule>
  </conditionalFormatting>
  <conditionalFormatting sqref="AS19">
    <cfRule type="cellIs" dxfId="705" priority="689" stopIfTrue="1" operator="lessThan">
      <formula>0</formula>
    </cfRule>
  </conditionalFormatting>
  <conditionalFormatting sqref="AT19">
    <cfRule type="cellIs" dxfId="704" priority="688" stopIfTrue="1" operator="lessThan">
      <formula>0</formula>
    </cfRule>
  </conditionalFormatting>
  <conditionalFormatting sqref="AU19">
    <cfRule type="cellIs" dxfId="703" priority="687" stopIfTrue="1" operator="lessThan">
      <formula>0</formula>
    </cfRule>
  </conditionalFormatting>
  <conditionalFormatting sqref="J23">
    <cfRule type="cellIs" dxfId="702" priority="686" stopIfTrue="1" operator="lessThan">
      <formula>0</formula>
    </cfRule>
  </conditionalFormatting>
  <conditionalFormatting sqref="J26">
    <cfRule type="cellIs" dxfId="701" priority="685" stopIfTrue="1" operator="lessThan">
      <formula>0</formula>
    </cfRule>
  </conditionalFormatting>
  <conditionalFormatting sqref="J28">
    <cfRule type="cellIs" dxfId="700" priority="684" stopIfTrue="1" operator="lessThan">
      <formula>0</formula>
    </cfRule>
  </conditionalFormatting>
  <conditionalFormatting sqref="J30">
    <cfRule type="cellIs" dxfId="699" priority="683" stopIfTrue="1" operator="lessThan">
      <formula>0</formula>
    </cfRule>
  </conditionalFormatting>
  <conditionalFormatting sqref="J32">
    <cfRule type="cellIs" dxfId="698" priority="682" stopIfTrue="1" operator="lessThan">
      <formula>0</formula>
    </cfRule>
  </conditionalFormatting>
  <conditionalFormatting sqref="J34">
    <cfRule type="cellIs" dxfId="697" priority="681" stopIfTrue="1" operator="lessThan">
      <formula>0</formula>
    </cfRule>
  </conditionalFormatting>
  <conditionalFormatting sqref="J38">
    <cfRule type="cellIs" dxfId="696" priority="680" stopIfTrue="1" operator="lessThan">
      <formula>0</formula>
    </cfRule>
  </conditionalFormatting>
  <conditionalFormatting sqref="J41">
    <cfRule type="cellIs" dxfId="695" priority="679" stopIfTrue="1" operator="lessThan">
      <formula>0</formula>
    </cfRule>
  </conditionalFormatting>
  <conditionalFormatting sqref="J43">
    <cfRule type="cellIs" dxfId="694" priority="678" stopIfTrue="1" operator="lessThan">
      <formula>0</formula>
    </cfRule>
  </conditionalFormatting>
  <conditionalFormatting sqref="J47">
    <cfRule type="cellIs" dxfId="693" priority="677" stopIfTrue="1" operator="lessThan">
      <formula>0</formula>
    </cfRule>
  </conditionalFormatting>
  <conditionalFormatting sqref="J50">
    <cfRule type="cellIs" dxfId="692" priority="676" stopIfTrue="1" operator="lessThan">
      <formula>0</formula>
    </cfRule>
  </conditionalFormatting>
  <conditionalFormatting sqref="K24:O24">
    <cfRule type="cellIs" dxfId="691" priority="675" stopIfTrue="1" operator="lessThan">
      <formula>0</formula>
    </cfRule>
  </conditionalFormatting>
  <conditionalFormatting sqref="K27:O27">
    <cfRule type="cellIs" dxfId="690" priority="674" stopIfTrue="1" operator="lessThan">
      <formula>0</formula>
    </cfRule>
  </conditionalFormatting>
  <conditionalFormatting sqref="K31:O31">
    <cfRule type="cellIs" dxfId="689" priority="673" stopIfTrue="1" operator="lessThan">
      <formula>0</formula>
    </cfRule>
  </conditionalFormatting>
  <conditionalFormatting sqref="K35:O35">
    <cfRule type="cellIs" dxfId="688" priority="672" stopIfTrue="1" operator="lessThan">
      <formula>0</formula>
    </cfRule>
  </conditionalFormatting>
  <conditionalFormatting sqref="K39:O39">
    <cfRule type="cellIs" dxfId="687" priority="671" stopIfTrue="1" operator="lessThan">
      <formula>0</formula>
    </cfRule>
  </conditionalFormatting>
  <conditionalFormatting sqref="K42:O42">
    <cfRule type="cellIs" dxfId="686" priority="670" stopIfTrue="1" operator="lessThan">
      <formula>0</formula>
    </cfRule>
  </conditionalFormatting>
  <conditionalFormatting sqref="J36">
    <cfRule type="cellIs" dxfId="685" priority="669" stopIfTrue="1" operator="lessThan">
      <formula>0</formula>
    </cfRule>
  </conditionalFormatting>
  <conditionalFormatting sqref="K36:O36">
    <cfRule type="cellIs" dxfId="684" priority="668" stopIfTrue="1" operator="lessThan">
      <formula>0</formula>
    </cfRule>
  </conditionalFormatting>
  <conditionalFormatting sqref="J45">
    <cfRule type="cellIs" dxfId="683" priority="667" stopIfTrue="1" operator="lessThan">
      <formula>0</formula>
    </cfRule>
  </conditionalFormatting>
  <conditionalFormatting sqref="K45:O45">
    <cfRule type="cellIs" dxfId="682" priority="666" stopIfTrue="1" operator="lessThan">
      <formula>0</formula>
    </cfRule>
  </conditionalFormatting>
  <conditionalFormatting sqref="J46">
    <cfRule type="cellIs" dxfId="681" priority="665" stopIfTrue="1" operator="lessThan">
      <formula>0</formula>
    </cfRule>
  </conditionalFormatting>
  <conditionalFormatting sqref="K46:O46">
    <cfRule type="cellIs" dxfId="680" priority="664" stopIfTrue="1" operator="lessThan">
      <formula>0</formula>
    </cfRule>
  </conditionalFormatting>
  <conditionalFormatting sqref="J49">
    <cfRule type="cellIs" dxfId="679" priority="663" stopIfTrue="1" operator="lessThan">
      <formula>0</formula>
    </cfRule>
  </conditionalFormatting>
  <conditionalFormatting sqref="K49:O49">
    <cfRule type="cellIs" dxfId="678" priority="662" stopIfTrue="1" operator="lessThan">
      <formula>0</formula>
    </cfRule>
  </conditionalFormatting>
  <conditionalFormatting sqref="J51">
    <cfRule type="cellIs" dxfId="677" priority="661" stopIfTrue="1" operator="lessThan">
      <formula>0</formula>
    </cfRule>
  </conditionalFormatting>
  <conditionalFormatting sqref="K51:O51">
    <cfRule type="cellIs" dxfId="676" priority="660" stopIfTrue="1" operator="lessThan">
      <formula>0</formula>
    </cfRule>
  </conditionalFormatting>
  <conditionalFormatting sqref="J52">
    <cfRule type="cellIs" dxfId="675" priority="659" stopIfTrue="1" operator="lessThan">
      <formula>0</formula>
    </cfRule>
  </conditionalFormatting>
  <conditionalFormatting sqref="K52:O52">
    <cfRule type="cellIs" dxfId="674" priority="658" stopIfTrue="1" operator="lessThan">
      <formula>0</formula>
    </cfRule>
  </conditionalFormatting>
  <conditionalFormatting sqref="J53">
    <cfRule type="cellIs" dxfId="673" priority="657" stopIfTrue="1" operator="lessThan">
      <formula>0</formula>
    </cfRule>
  </conditionalFormatting>
  <conditionalFormatting sqref="K53:O53">
    <cfRule type="cellIs" dxfId="672" priority="656" stopIfTrue="1" operator="lessThan">
      <formula>0</formula>
    </cfRule>
  </conditionalFormatting>
  <conditionalFormatting sqref="P23">
    <cfRule type="cellIs" dxfId="671" priority="655" stopIfTrue="1" operator="lessThan">
      <formula>0</formula>
    </cfRule>
  </conditionalFormatting>
  <conditionalFormatting sqref="P26">
    <cfRule type="cellIs" dxfId="670" priority="654" stopIfTrue="1" operator="lessThan">
      <formula>0</formula>
    </cfRule>
  </conditionalFormatting>
  <conditionalFormatting sqref="P28">
    <cfRule type="cellIs" dxfId="669" priority="653" stopIfTrue="1" operator="lessThan">
      <formula>0</formula>
    </cfRule>
  </conditionalFormatting>
  <conditionalFormatting sqref="P30">
    <cfRule type="cellIs" dxfId="668" priority="652" stopIfTrue="1" operator="lessThan">
      <formula>0</formula>
    </cfRule>
  </conditionalFormatting>
  <conditionalFormatting sqref="P32">
    <cfRule type="cellIs" dxfId="667" priority="651" stopIfTrue="1" operator="lessThan">
      <formula>0</formula>
    </cfRule>
  </conditionalFormatting>
  <conditionalFormatting sqref="P34">
    <cfRule type="cellIs" dxfId="666" priority="650" stopIfTrue="1" operator="lessThan">
      <formula>0</formula>
    </cfRule>
  </conditionalFormatting>
  <conditionalFormatting sqref="P38">
    <cfRule type="cellIs" dxfId="665" priority="649" stopIfTrue="1" operator="lessThan">
      <formula>0</formula>
    </cfRule>
  </conditionalFormatting>
  <conditionalFormatting sqref="P41">
    <cfRule type="cellIs" dxfId="664" priority="648" stopIfTrue="1" operator="lessThan">
      <formula>0</formula>
    </cfRule>
  </conditionalFormatting>
  <conditionalFormatting sqref="P43">
    <cfRule type="cellIs" dxfId="663" priority="647" stopIfTrue="1" operator="lessThan">
      <formula>0</formula>
    </cfRule>
  </conditionalFormatting>
  <conditionalFormatting sqref="P47">
    <cfRule type="cellIs" dxfId="662" priority="646" stopIfTrue="1" operator="lessThan">
      <formula>0</formula>
    </cfRule>
  </conditionalFormatting>
  <conditionalFormatting sqref="P50">
    <cfRule type="cellIs" dxfId="661" priority="645" stopIfTrue="1" operator="lessThan">
      <formula>0</formula>
    </cfRule>
  </conditionalFormatting>
  <conditionalFormatting sqref="Q24:T24">
    <cfRule type="cellIs" dxfId="660" priority="644" stopIfTrue="1" operator="lessThan">
      <formula>0</formula>
    </cfRule>
  </conditionalFormatting>
  <conditionalFormatting sqref="Q27:T27">
    <cfRule type="cellIs" dxfId="659" priority="643" stopIfTrue="1" operator="lessThan">
      <formula>0</formula>
    </cfRule>
  </conditionalFormatting>
  <conditionalFormatting sqref="Q31:T31">
    <cfRule type="cellIs" dxfId="658" priority="642" stopIfTrue="1" operator="lessThan">
      <formula>0</formula>
    </cfRule>
  </conditionalFormatting>
  <conditionalFormatting sqref="Q35:T35">
    <cfRule type="cellIs" dxfId="657" priority="641" stopIfTrue="1" operator="lessThan">
      <formula>0</formula>
    </cfRule>
  </conditionalFormatting>
  <conditionalFormatting sqref="Q39:T39">
    <cfRule type="cellIs" dxfId="656" priority="640" stopIfTrue="1" operator="lessThan">
      <formula>0</formula>
    </cfRule>
  </conditionalFormatting>
  <conditionalFormatting sqref="Q42:T42">
    <cfRule type="cellIs" dxfId="655" priority="639" stopIfTrue="1" operator="lessThan">
      <formula>0</formula>
    </cfRule>
  </conditionalFormatting>
  <conditionalFormatting sqref="P36">
    <cfRule type="cellIs" dxfId="654" priority="638" stopIfTrue="1" operator="lessThan">
      <formula>0</formula>
    </cfRule>
  </conditionalFormatting>
  <conditionalFormatting sqref="Q36:T36">
    <cfRule type="cellIs" dxfId="653" priority="637" stopIfTrue="1" operator="lessThan">
      <formula>0</formula>
    </cfRule>
  </conditionalFormatting>
  <conditionalFormatting sqref="P45">
    <cfRule type="cellIs" dxfId="652" priority="636" stopIfTrue="1" operator="lessThan">
      <formula>0</formula>
    </cfRule>
  </conditionalFormatting>
  <conditionalFormatting sqref="Q45:T45">
    <cfRule type="cellIs" dxfId="651" priority="635" stopIfTrue="1" operator="lessThan">
      <formula>0</formula>
    </cfRule>
  </conditionalFormatting>
  <conditionalFormatting sqref="P46">
    <cfRule type="cellIs" dxfId="650" priority="634" stopIfTrue="1" operator="lessThan">
      <formula>0</formula>
    </cfRule>
  </conditionalFormatting>
  <conditionalFormatting sqref="Q46:T46">
    <cfRule type="cellIs" dxfId="649" priority="633" stopIfTrue="1" operator="lessThan">
      <formula>0</formula>
    </cfRule>
  </conditionalFormatting>
  <conditionalFormatting sqref="P49">
    <cfRule type="cellIs" dxfId="648" priority="632" stopIfTrue="1" operator="lessThan">
      <formula>0</formula>
    </cfRule>
  </conditionalFormatting>
  <conditionalFormatting sqref="Q49:T49">
    <cfRule type="cellIs" dxfId="647" priority="631" stopIfTrue="1" operator="lessThan">
      <formula>0</formula>
    </cfRule>
  </conditionalFormatting>
  <conditionalFormatting sqref="P51">
    <cfRule type="cellIs" dxfId="646" priority="630" stopIfTrue="1" operator="lessThan">
      <formula>0</formula>
    </cfRule>
  </conditionalFormatting>
  <conditionalFormatting sqref="Q51:T51">
    <cfRule type="cellIs" dxfId="645" priority="629" stopIfTrue="1" operator="lessThan">
      <formula>0</formula>
    </cfRule>
  </conditionalFormatting>
  <conditionalFormatting sqref="P52">
    <cfRule type="cellIs" dxfId="644" priority="628" stopIfTrue="1" operator="lessThan">
      <formula>0</formula>
    </cfRule>
  </conditionalFormatting>
  <conditionalFormatting sqref="Q52:T52">
    <cfRule type="cellIs" dxfId="643" priority="627" stopIfTrue="1" operator="lessThan">
      <formula>0</formula>
    </cfRule>
  </conditionalFormatting>
  <conditionalFormatting sqref="P53">
    <cfRule type="cellIs" dxfId="642" priority="626" stopIfTrue="1" operator="lessThan">
      <formula>0</formula>
    </cfRule>
  </conditionalFormatting>
  <conditionalFormatting sqref="Q53:T53">
    <cfRule type="cellIs" dxfId="641" priority="625" stopIfTrue="1" operator="lessThan">
      <formula>0</formula>
    </cfRule>
  </conditionalFormatting>
  <conditionalFormatting sqref="U23">
    <cfRule type="cellIs" dxfId="640" priority="624" stopIfTrue="1" operator="lessThan">
      <formula>0</formula>
    </cfRule>
  </conditionalFormatting>
  <conditionalFormatting sqref="U26">
    <cfRule type="cellIs" dxfId="639" priority="623" stopIfTrue="1" operator="lessThan">
      <formula>0</formula>
    </cfRule>
  </conditionalFormatting>
  <conditionalFormatting sqref="U28">
    <cfRule type="cellIs" dxfId="638" priority="622" stopIfTrue="1" operator="lessThan">
      <formula>0</formula>
    </cfRule>
  </conditionalFormatting>
  <conditionalFormatting sqref="U30">
    <cfRule type="cellIs" dxfId="637" priority="621" stopIfTrue="1" operator="lessThan">
      <formula>0</formula>
    </cfRule>
  </conditionalFormatting>
  <conditionalFormatting sqref="U32">
    <cfRule type="cellIs" dxfId="636" priority="620" stopIfTrue="1" operator="lessThan">
      <formula>0</formula>
    </cfRule>
  </conditionalFormatting>
  <conditionalFormatting sqref="U34">
    <cfRule type="cellIs" dxfId="635" priority="619" stopIfTrue="1" operator="lessThan">
      <formula>0</formula>
    </cfRule>
  </conditionalFormatting>
  <conditionalFormatting sqref="U38">
    <cfRule type="cellIs" dxfId="634" priority="618" stopIfTrue="1" operator="lessThan">
      <formula>0</formula>
    </cfRule>
  </conditionalFormatting>
  <conditionalFormatting sqref="U41">
    <cfRule type="cellIs" dxfId="633" priority="617" stopIfTrue="1" operator="lessThan">
      <formula>0</formula>
    </cfRule>
  </conditionalFormatting>
  <conditionalFormatting sqref="U43">
    <cfRule type="cellIs" dxfId="632" priority="616" stopIfTrue="1" operator="lessThan">
      <formula>0</formula>
    </cfRule>
  </conditionalFormatting>
  <conditionalFormatting sqref="U47">
    <cfRule type="cellIs" dxfId="631" priority="615" stopIfTrue="1" operator="lessThan">
      <formula>0</formula>
    </cfRule>
  </conditionalFormatting>
  <conditionalFormatting sqref="U50">
    <cfRule type="cellIs" dxfId="630" priority="614" stopIfTrue="1" operator="lessThan">
      <formula>0</formula>
    </cfRule>
  </conditionalFormatting>
  <conditionalFormatting sqref="V24:W24">
    <cfRule type="cellIs" dxfId="629" priority="613" stopIfTrue="1" operator="lessThan">
      <formula>0</formula>
    </cfRule>
  </conditionalFormatting>
  <conditionalFormatting sqref="V27:W27">
    <cfRule type="cellIs" dxfId="628" priority="612" stopIfTrue="1" operator="lessThan">
      <formula>0</formula>
    </cfRule>
  </conditionalFormatting>
  <conditionalFormatting sqref="V31:W31">
    <cfRule type="cellIs" dxfId="627" priority="611" stopIfTrue="1" operator="lessThan">
      <formula>0</formula>
    </cfRule>
  </conditionalFormatting>
  <conditionalFormatting sqref="V35:W35">
    <cfRule type="cellIs" dxfId="626" priority="610" stopIfTrue="1" operator="lessThan">
      <formula>0</formula>
    </cfRule>
  </conditionalFormatting>
  <conditionalFormatting sqref="V39:W39">
    <cfRule type="cellIs" dxfId="625" priority="609" stopIfTrue="1" operator="lessThan">
      <formula>0</formula>
    </cfRule>
  </conditionalFormatting>
  <conditionalFormatting sqref="V42:W42">
    <cfRule type="cellIs" dxfId="624" priority="608" stopIfTrue="1" operator="lessThan">
      <formula>0</formula>
    </cfRule>
  </conditionalFormatting>
  <conditionalFormatting sqref="U36">
    <cfRule type="cellIs" dxfId="623" priority="607" stopIfTrue="1" operator="lessThan">
      <formula>0</formula>
    </cfRule>
  </conditionalFormatting>
  <conditionalFormatting sqref="V36:W36">
    <cfRule type="cellIs" dxfId="622" priority="606" stopIfTrue="1" operator="lessThan">
      <formula>0</formula>
    </cfRule>
  </conditionalFormatting>
  <conditionalFormatting sqref="U45">
    <cfRule type="cellIs" dxfId="621" priority="605" stopIfTrue="1" operator="lessThan">
      <formula>0</formula>
    </cfRule>
  </conditionalFormatting>
  <conditionalFormatting sqref="V45:W45">
    <cfRule type="cellIs" dxfId="620" priority="604" stopIfTrue="1" operator="lessThan">
      <formula>0</formula>
    </cfRule>
  </conditionalFormatting>
  <conditionalFormatting sqref="U46">
    <cfRule type="cellIs" dxfId="619" priority="603" stopIfTrue="1" operator="lessThan">
      <formula>0</formula>
    </cfRule>
  </conditionalFormatting>
  <conditionalFormatting sqref="V46:W46">
    <cfRule type="cellIs" dxfId="618" priority="602" stopIfTrue="1" operator="lessThan">
      <formula>0</formula>
    </cfRule>
  </conditionalFormatting>
  <conditionalFormatting sqref="U49">
    <cfRule type="cellIs" dxfId="617" priority="601" stopIfTrue="1" operator="lessThan">
      <formula>0</formula>
    </cfRule>
  </conditionalFormatting>
  <conditionalFormatting sqref="V49:W49">
    <cfRule type="cellIs" dxfId="616" priority="600" stopIfTrue="1" operator="lessThan">
      <formula>0</formula>
    </cfRule>
  </conditionalFormatting>
  <conditionalFormatting sqref="U51">
    <cfRule type="cellIs" dxfId="615" priority="599" stopIfTrue="1" operator="lessThan">
      <formula>0</formula>
    </cfRule>
  </conditionalFormatting>
  <conditionalFormatting sqref="V51:W51">
    <cfRule type="cellIs" dxfId="614" priority="598" stopIfTrue="1" operator="lessThan">
      <formula>0</formula>
    </cfRule>
  </conditionalFormatting>
  <conditionalFormatting sqref="U52">
    <cfRule type="cellIs" dxfId="613" priority="597" stopIfTrue="1" operator="lessThan">
      <formula>0</formula>
    </cfRule>
  </conditionalFormatting>
  <conditionalFormatting sqref="V52:W52">
    <cfRule type="cellIs" dxfId="612" priority="596" stopIfTrue="1" operator="lessThan">
      <formula>0</formula>
    </cfRule>
  </conditionalFormatting>
  <conditionalFormatting sqref="U53">
    <cfRule type="cellIs" dxfId="611" priority="595" stopIfTrue="1" operator="lessThan">
      <formula>0</formula>
    </cfRule>
  </conditionalFormatting>
  <conditionalFormatting sqref="V53:W53">
    <cfRule type="cellIs" dxfId="610" priority="594" stopIfTrue="1" operator="lessThan">
      <formula>0</formula>
    </cfRule>
  </conditionalFormatting>
  <conditionalFormatting sqref="X23">
    <cfRule type="cellIs" dxfId="609" priority="593" stopIfTrue="1" operator="lessThan">
      <formula>0</formula>
    </cfRule>
  </conditionalFormatting>
  <conditionalFormatting sqref="X26">
    <cfRule type="cellIs" dxfId="608" priority="592" stopIfTrue="1" operator="lessThan">
      <formula>0</formula>
    </cfRule>
  </conditionalFormatting>
  <conditionalFormatting sqref="X28">
    <cfRule type="cellIs" dxfId="607" priority="591" stopIfTrue="1" operator="lessThan">
      <formula>0</formula>
    </cfRule>
  </conditionalFormatting>
  <conditionalFormatting sqref="X30">
    <cfRule type="cellIs" dxfId="606" priority="590" stopIfTrue="1" operator="lessThan">
      <formula>0</formula>
    </cfRule>
  </conditionalFormatting>
  <conditionalFormatting sqref="X32">
    <cfRule type="cellIs" dxfId="605" priority="589" stopIfTrue="1" operator="lessThan">
      <formula>0</formula>
    </cfRule>
  </conditionalFormatting>
  <conditionalFormatting sqref="X34">
    <cfRule type="cellIs" dxfId="604" priority="588" stopIfTrue="1" operator="lessThan">
      <formula>0</formula>
    </cfRule>
  </conditionalFormatting>
  <conditionalFormatting sqref="X38">
    <cfRule type="cellIs" dxfId="603" priority="587" stopIfTrue="1" operator="lessThan">
      <formula>0</formula>
    </cfRule>
  </conditionalFormatting>
  <conditionalFormatting sqref="X41">
    <cfRule type="cellIs" dxfId="602" priority="586" stopIfTrue="1" operator="lessThan">
      <formula>0</formula>
    </cfRule>
  </conditionalFormatting>
  <conditionalFormatting sqref="X43">
    <cfRule type="cellIs" dxfId="601" priority="585" stopIfTrue="1" operator="lessThan">
      <formula>0</formula>
    </cfRule>
  </conditionalFormatting>
  <conditionalFormatting sqref="X47">
    <cfRule type="cellIs" dxfId="600" priority="584" stopIfTrue="1" operator="lessThan">
      <formula>0</formula>
    </cfRule>
  </conditionalFormatting>
  <conditionalFormatting sqref="X50">
    <cfRule type="cellIs" dxfId="599" priority="583" stopIfTrue="1" operator="lessThan">
      <formula>0</formula>
    </cfRule>
  </conditionalFormatting>
  <conditionalFormatting sqref="Y24:Z24">
    <cfRule type="cellIs" dxfId="598" priority="582" stopIfTrue="1" operator="lessThan">
      <formula>0</formula>
    </cfRule>
  </conditionalFormatting>
  <conditionalFormatting sqref="Y27:Z27">
    <cfRule type="cellIs" dxfId="597" priority="581" stopIfTrue="1" operator="lessThan">
      <formula>0</formula>
    </cfRule>
  </conditionalFormatting>
  <conditionalFormatting sqref="Y31:Z31">
    <cfRule type="cellIs" dxfId="596" priority="580" stopIfTrue="1" operator="lessThan">
      <formula>0</formula>
    </cfRule>
  </conditionalFormatting>
  <conditionalFormatting sqref="Y35:Z35">
    <cfRule type="cellIs" dxfId="595" priority="579" stopIfTrue="1" operator="lessThan">
      <formula>0</formula>
    </cfRule>
  </conditionalFormatting>
  <conditionalFormatting sqref="Y39:Z39">
    <cfRule type="cellIs" dxfId="594" priority="578" stopIfTrue="1" operator="lessThan">
      <formula>0</formula>
    </cfRule>
  </conditionalFormatting>
  <conditionalFormatting sqref="Y42:Z42">
    <cfRule type="cellIs" dxfId="593" priority="577" stopIfTrue="1" operator="lessThan">
      <formula>0</formula>
    </cfRule>
  </conditionalFormatting>
  <conditionalFormatting sqref="X36">
    <cfRule type="cellIs" dxfId="592" priority="576" stopIfTrue="1" operator="lessThan">
      <formula>0</formula>
    </cfRule>
  </conditionalFormatting>
  <conditionalFormatting sqref="Y36:Z36">
    <cfRule type="cellIs" dxfId="591" priority="575" stopIfTrue="1" operator="lessThan">
      <formula>0</formula>
    </cfRule>
  </conditionalFormatting>
  <conditionalFormatting sqref="X45">
    <cfRule type="cellIs" dxfId="590" priority="574" stopIfTrue="1" operator="lessThan">
      <formula>0</formula>
    </cfRule>
  </conditionalFormatting>
  <conditionalFormatting sqref="Y45:Z45">
    <cfRule type="cellIs" dxfId="589" priority="573" stopIfTrue="1" operator="lessThan">
      <formula>0</formula>
    </cfRule>
  </conditionalFormatting>
  <conditionalFormatting sqref="X46">
    <cfRule type="cellIs" dxfId="588" priority="572" stopIfTrue="1" operator="lessThan">
      <formula>0</formula>
    </cfRule>
  </conditionalFormatting>
  <conditionalFormatting sqref="Y46:Z46">
    <cfRule type="cellIs" dxfId="587" priority="571" stopIfTrue="1" operator="lessThan">
      <formula>0</formula>
    </cfRule>
  </conditionalFormatting>
  <conditionalFormatting sqref="X49">
    <cfRule type="cellIs" dxfId="586" priority="570" stopIfTrue="1" operator="lessThan">
      <formula>0</formula>
    </cfRule>
  </conditionalFormatting>
  <conditionalFormatting sqref="Y49:Z49">
    <cfRule type="cellIs" dxfId="585" priority="569" stopIfTrue="1" operator="lessThan">
      <formula>0</formula>
    </cfRule>
  </conditionalFormatting>
  <conditionalFormatting sqref="X51">
    <cfRule type="cellIs" dxfId="584" priority="568" stopIfTrue="1" operator="lessThan">
      <formula>0</formula>
    </cfRule>
  </conditionalFormatting>
  <conditionalFormatting sqref="Y51:Z51">
    <cfRule type="cellIs" dxfId="583" priority="567" stopIfTrue="1" operator="lessThan">
      <formula>0</formula>
    </cfRule>
  </conditionalFormatting>
  <conditionalFormatting sqref="X52">
    <cfRule type="cellIs" dxfId="582" priority="566" stopIfTrue="1" operator="lessThan">
      <formula>0</formula>
    </cfRule>
  </conditionalFormatting>
  <conditionalFormatting sqref="Y52:Z52">
    <cfRule type="cellIs" dxfId="581" priority="565" stopIfTrue="1" operator="lessThan">
      <formula>0</formula>
    </cfRule>
  </conditionalFormatting>
  <conditionalFormatting sqref="X53">
    <cfRule type="cellIs" dxfId="580" priority="564" stopIfTrue="1" operator="lessThan">
      <formula>0</formula>
    </cfRule>
  </conditionalFormatting>
  <conditionalFormatting sqref="Y53:Z53">
    <cfRule type="cellIs" dxfId="579" priority="563" stopIfTrue="1" operator="lessThan">
      <formula>0</formula>
    </cfRule>
  </conditionalFormatting>
  <conditionalFormatting sqref="AA23">
    <cfRule type="cellIs" dxfId="578" priority="562" stopIfTrue="1" operator="lessThan">
      <formula>0</formula>
    </cfRule>
  </conditionalFormatting>
  <conditionalFormatting sqref="AA26">
    <cfRule type="cellIs" dxfId="577" priority="561" stopIfTrue="1" operator="lessThan">
      <formula>0</formula>
    </cfRule>
  </conditionalFormatting>
  <conditionalFormatting sqref="AA28">
    <cfRule type="cellIs" dxfId="576" priority="560" stopIfTrue="1" operator="lessThan">
      <formula>0</formula>
    </cfRule>
  </conditionalFormatting>
  <conditionalFormatting sqref="AA30">
    <cfRule type="cellIs" dxfId="575" priority="559" stopIfTrue="1" operator="lessThan">
      <formula>0</formula>
    </cfRule>
  </conditionalFormatting>
  <conditionalFormatting sqref="AA32">
    <cfRule type="cellIs" dxfId="574" priority="558" stopIfTrue="1" operator="lessThan">
      <formula>0</formula>
    </cfRule>
  </conditionalFormatting>
  <conditionalFormatting sqref="AA34">
    <cfRule type="cellIs" dxfId="573" priority="557" stopIfTrue="1" operator="lessThan">
      <formula>0</formula>
    </cfRule>
  </conditionalFormatting>
  <conditionalFormatting sqref="AA38">
    <cfRule type="cellIs" dxfId="572" priority="556" stopIfTrue="1" operator="lessThan">
      <formula>0</formula>
    </cfRule>
  </conditionalFormatting>
  <conditionalFormatting sqref="AA41">
    <cfRule type="cellIs" dxfId="571" priority="555" stopIfTrue="1" operator="lessThan">
      <formula>0</formula>
    </cfRule>
  </conditionalFormatting>
  <conditionalFormatting sqref="AA43">
    <cfRule type="cellIs" dxfId="570" priority="554" stopIfTrue="1" operator="lessThan">
      <formula>0</formula>
    </cfRule>
  </conditionalFormatting>
  <conditionalFormatting sqref="AA47">
    <cfRule type="cellIs" dxfId="569" priority="553" stopIfTrue="1" operator="lessThan">
      <formula>0</formula>
    </cfRule>
  </conditionalFormatting>
  <conditionalFormatting sqref="AA50">
    <cfRule type="cellIs" dxfId="568" priority="552" stopIfTrue="1" operator="lessThan">
      <formula>0</formula>
    </cfRule>
  </conditionalFormatting>
  <conditionalFormatting sqref="AB24:AC24">
    <cfRule type="cellIs" dxfId="567" priority="551" stopIfTrue="1" operator="lessThan">
      <formula>0</formula>
    </cfRule>
  </conditionalFormatting>
  <conditionalFormatting sqref="AB27:AC27">
    <cfRule type="cellIs" dxfId="566" priority="550" stopIfTrue="1" operator="lessThan">
      <formula>0</formula>
    </cfRule>
  </conditionalFormatting>
  <conditionalFormatting sqref="AB31:AC31">
    <cfRule type="cellIs" dxfId="565" priority="549" stopIfTrue="1" operator="lessThan">
      <formula>0</formula>
    </cfRule>
  </conditionalFormatting>
  <conditionalFormatting sqref="AB35:AC35">
    <cfRule type="cellIs" dxfId="564" priority="548" stopIfTrue="1" operator="lessThan">
      <formula>0</formula>
    </cfRule>
  </conditionalFormatting>
  <conditionalFormatting sqref="AB39:AC39">
    <cfRule type="cellIs" dxfId="563" priority="547" stopIfTrue="1" operator="lessThan">
      <formula>0</formula>
    </cfRule>
  </conditionalFormatting>
  <conditionalFormatting sqref="AB42:AC42">
    <cfRule type="cellIs" dxfId="562" priority="546" stopIfTrue="1" operator="lessThan">
      <formula>0</formula>
    </cfRule>
  </conditionalFormatting>
  <conditionalFormatting sqref="AA36">
    <cfRule type="cellIs" dxfId="561" priority="545" stopIfTrue="1" operator="lessThan">
      <formula>0</formula>
    </cfRule>
  </conditionalFormatting>
  <conditionalFormatting sqref="AB36:AC36">
    <cfRule type="cellIs" dxfId="560" priority="544" stopIfTrue="1" operator="lessThan">
      <formula>0</formula>
    </cfRule>
  </conditionalFormatting>
  <conditionalFormatting sqref="AA45">
    <cfRule type="cellIs" dxfId="559" priority="543" stopIfTrue="1" operator="lessThan">
      <formula>0</formula>
    </cfRule>
  </conditionalFormatting>
  <conditionalFormatting sqref="AB45:AC45">
    <cfRule type="cellIs" dxfId="558" priority="542" stopIfTrue="1" operator="lessThan">
      <formula>0</formula>
    </cfRule>
  </conditionalFormatting>
  <conditionalFormatting sqref="AA46">
    <cfRule type="cellIs" dxfId="557" priority="541" stopIfTrue="1" operator="lessThan">
      <formula>0</formula>
    </cfRule>
  </conditionalFormatting>
  <conditionalFormatting sqref="AB46:AC46">
    <cfRule type="cellIs" dxfId="556" priority="540" stopIfTrue="1" operator="lessThan">
      <formula>0</formula>
    </cfRule>
  </conditionalFormatting>
  <conditionalFormatting sqref="AA49">
    <cfRule type="cellIs" dxfId="555" priority="539" stopIfTrue="1" operator="lessThan">
      <formula>0</formula>
    </cfRule>
  </conditionalFormatting>
  <conditionalFormatting sqref="AB49:AC49">
    <cfRule type="cellIs" dxfId="554" priority="538" stopIfTrue="1" operator="lessThan">
      <formula>0</formula>
    </cfRule>
  </conditionalFormatting>
  <conditionalFormatting sqref="AA51">
    <cfRule type="cellIs" dxfId="553" priority="537" stopIfTrue="1" operator="lessThan">
      <formula>0</formula>
    </cfRule>
  </conditionalFormatting>
  <conditionalFormatting sqref="AB51:AC51">
    <cfRule type="cellIs" dxfId="552" priority="536" stopIfTrue="1" operator="lessThan">
      <formula>0</formula>
    </cfRule>
  </conditionalFormatting>
  <conditionalFormatting sqref="AA52">
    <cfRule type="cellIs" dxfId="551" priority="535" stopIfTrue="1" operator="lessThan">
      <formula>0</formula>
    </cfRule>
  </conditionalFormatting>
  <conditionalFormatting sqref="AB52:AC52">
    <cfRule type="cellIs" dxfId="550" priority="534" stopIfTrue="1" operator="lessThan">
      <formula>0</formula>
    </cfRule>
  </conditionalFormatting>
  <conditionalFormatting sqref="AA53">
    <cfRule type="cellIs" dxfId="549" priority="533" stopIfTrue="1" operator="lessThan">
      <formula>0</formula>
    </cfRule>
  </conditionalFormatting>
  <conditionalFormatting sqref="AB53:AC53">
    <cfRule type="cellIs" dxfId="548" priority="532" stopIfTrue="1" operator="lessThan">
      <formula>0</formula>
    </cfRule>
  </conditionalFormatting>
  <conditionalFormatting sqref="AN23">
    <cfRule type="cellIs" dxfId="547" priority="531" stopIfTrue="1" operator="lessThan">
      <formula>0</formula>
    </cfRule>
  </conditionalFormatting>
  <conditionalFormatting sqref="AN26">
    <cfRule type="cellIs" dxfId="546" priority="530" stopIfTrue="1" operator="lessThan">
      <formula>0</formula>
    </cfRule>
  </conditionalFormatting>
  <conditionalFormatting sqref="AN28">
    <cfRule type="cellIs" dxfId="545" priority="529" stopIfTrue="1" operator="lessThan">
      <formula>0</formula>
    </cfRule>
  </conditionalFormatting>
  <conditionalFormatting sqref="AN30">
    <cfRule type="cellIs" dxfId="544" priority="528" stopIfTrue="1" operator="lessThan">
      <formula>0</formula>
    </cfRule>
  </conditionalFormatting>
  <conditionalFormatting sqref="AN32">
    <cfRule type="cellIs" dxfId="543" priority="527" stopIfTrue="1" operator="lessThan">
      <formula>0</formula>
    </cfRule>
  </conditionalFormatting>
  <conditionalFormatting sqref="AN34">
    <cfRule type="cellIs" dxfId="542" priority="526" stopIfTrue="1" operator="lessThan">
      <formula>0</formula>
    </cfRule>
  </conditionalFormatting>
  <conditionalFormatting sqref="AN38">
    <cfRule type="cellIs" dxfId="541" priority="525" stopIfTrue="1" operator="lessThan">
      <formula>0</formula>
    </cfRule>
  </conditionalFormatting>
  <conditionalFormatting sqref="AN41">
    <cfRule type="cellIs" dxfId="540" priority="524" stopIfTrue="1" operator="lessThan">
      <formula>0</formula>
    </cfRule>
  </conditionalFormatting>
  <conditionalFormatting sqref="AN43">
    <cfRule type="cellIs" dxfId="539" priority="523" stopIfTrue="1" operator="lessThan">
      <formula>0</formula>
    </cfRule>
  </conditionalFormatting>
  <conditionalFormatting sqref="AN47">
    <cfRule type="cellIs" dxfId="538" priority="522" stopIfTrue="1" operator="lessThan">
      <formula>0</formula>
    </cfRule>
  </conditionalFormatting>
  <conditionalFormatting sqref="AN50">
    <cfRule type="cellIs" dxfId="537" priority="521" stopIfTrue="1" operator="lessThan">
      <formula>0</formula>
    </cfRule>
  </conditionalFormatting>
  <conditionalFormatting sqref="AO24:AR24">
    <cfRule type="cellIs" dxfId="536" priority="520" stopIfTrue="1" operator="lessThan">
      <formula>0</formula>
    </cfRule>
  </conditionalFormatting>
  <conditionalFormatting sqref="AO27:AR27">
    <cfRule type="cellIs" dxfId="535" priority="519" stopIfTrue="1" operator="lessThan">
      <formula>0</formula>
    </cfRule>
  </conditionalFormatting>
  <conditionalFormatting sqref="AO31:AR31">
    <cfRule type="cellIs" dxfId="534" priority="518" stopIfTrue="1" operator="lessThan">
      <formula>0</formula>
    </cfRule>
  </conditionalFormatting>
  <conditionalFormatting sqref="AO35:AR35">
    <cfRule type="cellIs" dxfId="533" priority="517" stopIfTrue="1" operator="lessThan">
      <formula>0</formula>
    </cfRule>
  </conditionalFormatting>
  <conditionalFormatting sqref="AO39:AR39">
    <cfRule type="cellIs" dxfId="532" priority="516" stopIfTrue="1" operator="lessThan">
      <formula>0</formula>
    </cfRule>
  </conditionalFormatting>
  <conditionalFormatting sqref="AO42:AR42">
    <cfRule type="cellIs" dxfId="531" priority="515" stopIfTrue="1" operator="lessThan">
      <formula>0</formula>
    </cfRule>
  </conditionalFormatting>
  <conditionalFormatting sqref="AN36">
    <cfRule type="cellIs" dxfId="530" priority="514" stopIfTrue="1" operator="lessThan">
      <formula>0</formula>
    </cfRule>
  </conditionalFormatting>
  <conditionalFormatting sqref="AO36:AR36">
    <cfRule type="cellIs" dxfId="529" priority="513" stopIfTrue="1" operator="lessThan">
      <formula>0</formula>
    </cfRule>
  </conditionalFormatting>
  <conditionalFormatting sqref="AN45">
    <cfRule type="cellIs" dxfId="528" priority="512" stopIfTrue="1" operator="lessThan">
      <formula>0</formula>
    </cfRule>
  </conditionalFormatting>
  <conditionalFormatting sqref="AO45:AR45">
    <cfRule type="cellIs" dxfId="527" priority="511" stopIfTrue="1" operator="lessThan">
      <formula>0</formula>
    </cfRule>
  </conditionalFormatting>
  <conditionalFormatting sqref="AN46">
    <cfRule type="cellIs" dxfId="526" priority="510" stopIfTrue="1" operator="lessThan">
      <formula>0</formula>
    </cfRule>
  </conditionalFormatting>
  <conditionalFormatting sqref="AO46:AR46">
    <cfRule type="cellIs" dxfId="525" priority="509" stopIfTrue="1" operator="lessThan">
      <formula>0</formula>
    </cfRule>
  </conditionalFormatting>
  <conditionalFormatting sqref="AN49">
    <cfRule type="cellIs" dxfId="524" priority="508" stopIfTrue="1" operator="lessThan">
      <formula>0</formula>
    </cfRule>
  </conditionalFormatting>
  <conditionalFormatting sqref="AO49:AR49">
    <cfRule type="cellIs" dxfId="523" priority="507" stopIfTrue="1" operator="lessThan">
      <formula>0</formula>
    </cfRule>
  </conditionalFormatting>
  <conditionalFormatting sqref="AN51">
    <cfRule type="cellIs" dxfId="522" priority="506" stopIfTrue="1" operator="lessThan">
      <formula>0</formula>
    </cfRule>
  </conditionalFormatting>
  <conditionalFormatting sqref="AO51:AR51">
    <cfRule type="cellIs" dxfId="521" priority="505" stopIfTrue="1" operator="lessThan">
      <formula>0</formula>
    </cfRule>
  </conditionalFormatting>
  <conditionalFormatting sqref="AN52">
    <cfRule type="cellIs" dxfId="520" priority="504" stopIfTrue="1" operator="lessThan">
      <formula>0</formula>
    </cfRule>
  </conditionalFormatting>
  <conditionalFormatting sqref="AO52:AR52">
    <cfRule type="cellIs" dxfId="519" priority="503" stopIfTrue="1" operator="lessThan">
      <formula>0</formula>
    </cfRule>
  </conditionalFormatting>
  <conditionalFormatting sqref="AN53">
    <cfRule type="cellIs" dxfId="518" priority="502" stopIfTrue="1" operator="lessThan">
      <formula>0</formula>
    </cfRule>
  </conditionalFormatting>
  <conditionalFormatting sqref="AO53:AR53">
    <cfRule type="cellIs" dxfId="517" priority="501" stopIfTrue="1" operator="lessThan">
      <formula>0</formula>
    </cfRule>
  </conditionalFormatting>
  <conditionalFormatting sqref="AD23">
    <cfRule type="cellIs" dxfId="516" priority="500" stopIfTrue="1" operator="lessThan">
      <formula>0</formula>
    </cfRule>
  </conditionalFormatting>
  <conditionalFormatting sqref="AD26">
    <cfRule type="cellIs" dxfId="515" priority="499" stopIfTrue="1" operator="lessThan">
      <formula>0</formula>
    </cfRule>
  </conditionalFormatting>
  <conditionalFormatting sqref="AD28">
    <cfRule type="cellIs" dxfId="514" priority="498" stopIfTrue="1" operator="lessThan">
      <formula>0</formula>
    </cfRule>
  </conditionalFormatting>
  <conditionalFormatting sqref="AD30">
    <cfRule type="cellIs" dxfId="513" priority="497" stopIfTrue="1" operator="lessThan">
      <formula>0</formula>
    </cfRule>
  </conditionalFormatting>
  <conditionalFormatting sqref="AD32">
    <cfRule type="cellIs" dxfId="512" priority="496" stopIfTrue="1" operator="lessThan">
      <formula>0</formula>
    </cfRule>
  </conditionalFormatting>
  <conditionalFormatting sqref="AD34">
    <cfRule type="cellIs" dxfId="511" priority="495" stopIfTrue="1" operator="lessThan">
      <formula>0</formula>
    </cfRule>
  </conditionalFormatting>
  <conditionalFormatting sqref="AD38">
    <cfRule type="cellIs" dxfId="510" priority="494" stopIfTrue="1" operator="lessThan">
      <formula>0</formula>
    </cfRule>
  </conditionalFormatting>
  <conditionalFormatting sqref="AD41">
    <cfRule type="cellIs" dxfId="509" priority="493" stopIfTrue="1" operator="lessThan">
      <formula>0</formula>
    </cfRule>
  </conditionalFormatting>
  <conditionalFormatting sqref="AD47">
    <cfRule type="cellIs" dxfId="508" priority="491" stopIfTrue="1" operator="lessThan">
      <formula>0</formula>
    </cfRule>
  </conditionalFormatting>
  <conditionalFormatting sqref="AD50">
    <cfRule type="cellIs" dxfId="507" priority="490" stopIfTrue="1" operator="lessThan">
      <formula>0</formula>
    </cfRule>
  </conditionalFormatting>
  <conditionalFormatting sqref="AD36">
    <cfRule type="cellIs" dxfId="506" priority="489" stopIfTrue="1" operator="lessThan">
      <formula>0</formula>
    </cfRule>
  </conditionalFormatting>
  <conditionalFormatting sqref="AD45">
    <cfRule type="cellIs" dxfId="505" priority="488" stopIfTrue="1" operator="lessThan">
      <formula>0</formula>
    </cfRule>
  </conditionalFormatting>
  <conditionalFormatting sqref="AD46">
    <cfRule type="cellIs" dxfId="504" priority="487" stopIfTrue="1" operator="lessThan">
      <formula>0</formula>
    </cfRule>
  </conditionalFormatting>
  <conditionalFormatting sqref="AD49">
    <cfRule type="cellIs" dxfId="503" priority="486" stopIfTrue="1" operator="lessThan">
      <formula>0</formula>
    </cfRule>
  </conditionalFormatting>
  <conditionalFormatting sqref="AD51">
    <cfRule type="cellIs" dxfId="502" priority="485" stopIfTrue="1" operator="lessThan">
      <formula>0</formula>
    </cfRule>
  </conditionalFormatting>
  <conditionalFormatting sqref="AD52">
    <cfRule type="cellIs" dxfId="501" priority="484" stopIfTrue="1" operator="lessThan">
      <formula>0</formula>
    </cfRule>
  </conditionalFormatting>
  <conditionalFormatting sqref="AD53">
    <cfRule type="cellIs" dxfId="500" priority="483" stopIfTrue="1" operator="lessThan">
      <formula>0</formula>
    </cfRule>
  </conditionalFormatting>
  <conditionalFormatting sqref="AD56">
    <cfRule type="cellIs" dxfId="499" priority="482" stopIfTrue="1" operator="lessThan">
      <formula>0</formula>
    </cfRule>
  </conditionalFormatting>
  <conditionalFormatting sqref="AD57">
    <cfRule type="cellIs" dxfId="498" priority="481" stopIfTrue="1" operator="lessThan">
      <formula>0</formula>
    </cfRule>
  </conditionalFormatting>
  <conditionalFormatting sqref="AI23">
    <cfRule type="cellIs" dxfId="497" priority="480" stopIfTrue="1" operator="lessThan">
      <formula>0</formula>
    </cfRule>
  </conditionalFormatting>
  <conditionalFormatting sqref="AI26">
    <cfRule type="cellIs" dxfId="496" priority="479" stopIfTrue="1" operator="lessThan">
      <formula>0</formula>
    </cfRule>
  </conditionalFormatting>
  <conditionalFormatting sqref="AI28">
    <cfRule type="cellIs" dxfId="495" priority="478" stopIfTrue="1" operator="lessThan">
      <formula>0</formula>
    </cfRule>
  </conditionalFormatting>
  <conditionalFormatting sqref="AI30">
    <cfRule type="cellIs" dxfId="494" priority="477" stopIfTrue="1" operator="lessThan">
      <formula>0</formula>
    </cfRule>
  </conditionalFormatting>
  <conditionalFormatting sqref="AI32">
    <cfRule type="cellIs" dxfId="493" priority="476" stopIfTrue="1" operator="lessThan">
      <formula>0</formula>
    </cfRule>
  </conditionalFormatting>
  <conditionalFormatting sqref="AI34">
    <cfRule type="cellIs" dxfId="492" priority="475" stopIfTrue="1" operator="lessThan">
      <formula>0</formula>
    </cfRule>
  </conditionalFormatting>
  <conditionalFormatting sqref="AI38">
    <cfRule type="cellIs" dxfId="491" priority="474" stopIfTrue="1" operator="lessThan">
      <formula>0</formula>
    </cfRule>
  </conditionalFormatting>
  <conditionalFormatting sqref="AI41">
    <cfRule type="cellIs" dxfId="490" priority="473" stopIfTrue="1" operator="lessThan">
      <formula>0</formula>
    </cfRule>
  </conditionalFormatting>
  <conditionalFormatting sqref="AI43">
    <cfRule type="cellIs" dxfId="489" priority="472" stopIfTrue="1" operator="lessThan">
      <formula>0</formula>
    </cfRule>
  </conditionalFormatting>
  <conditionalFormatting sqref="AI47">
    <cfRule type="cellIs" dxfId="488" priority="471" stopIfTrue="1" operator="lessThan">
      <formula>0</formula>
    </cfRule>
  </conditionalFormatting>
  <conditionalFormatting sqref="AI50">
    <cfRule type="cellIs" dxfId="487" priority="470" stopIfTrue="1" operator="lessThan">
      <formula>0</formula>
    </cfRule>
  </conditionalFormatting>
  <conditionalFormatting sqref="AI36">
    <cfRule type="cellIs" dxfId="486" priority="469" stopIfTrue="1" operator="lessThan">
      <formula>0</formula>
    </cfRule>
  </conditionalFormatting>
  <conditionalFormatting sqref="AI45">
    <cfRule type="cellIs" dxfId="485" priority="468" stopIfTrue="1" operator="lessThan">
      <formula>0</formula>
    </cfRule>
  </conditionalFormatting>
  <conditionalFormatting sqref="AI46">
    <cfRule type="cellIs" dxfId="484" priority="467" stopIfTrue="1" operator="lessThan">
      <formula>0</formula>
    </cfRule>
  </conditionalFormatting>
  <conditionalFormatting sqref="AI49">
    <cfRule type="cellIs" dxfId="483" priority="466" stopIfTrue="1" operator="lessThan">
      <formula>0</formula>
    </cfRule>
  </conditionalFormatting>
  <conditionalFormatting sqref="AI51">
    <cfRule type="cellIs" dxfId="482" priority="465" stopIfTrue="1" operator="lessThan">
      <formula>0</formula>
    </cfRule>
  </conditionalFormatting>
  <conditionalFormatting sqref="AI52">
    <cfRule type="cellIs" dxfId="481" priority="464" stopIfTrue="1" operator="lessThan">
      <formula>0</formula>
    </cfRule>
  </conditionalFormatting>
  <conditionalFormatting sqref="AI53">
    <cfRule type="cellIs" dxfId="480" priority="463" stopIfTrue="1" operator="lessThan">
      <formula>0</formula>
    </cfRule>
  </conditionalFormatting>
  <conditionalFormatting sqref="AI56">
    <cfRule type="cellIs" dxfId="479" priority="462" stopIfTrue="1" operator="lessThan">
      <formula>0</formula>
    </cfRule>
  </conditionalFormatting>
  <conditionalFormatting sqref="AI57">
    <cfRule type="cellIs" dxfId="478" priority="461" stopIfTrue="1" operator="lessThan">
      <formula>0</formula>
    </cfRule>
  </conditionalFormatting>
  <conditionalFormatting sqref="AN56">
    <cfRule type="cellIs" dxfId="477" priority="460" stopIfTrue="1" operator="lessThan">
      <formula>0</formula>
    </cfRule>
  </conditionalFormatting>
  <conditionalFormatting sqref="AO56:AR56">
    <cfRule type="cellIs" dxfId="476" priority="459" stopIfTrue="1" operator="lessThan">
      <formula>0</formula>
    </cfRule>
  </conditionalFormatting>
  <conditionalFormatting sqref="AN57">
    <cfRule type="cellIs" dxfId="475" priority="458" stopIfTrue="1" operator="lessThan">
      <formula>0</formula>
    </cfRule>
  </conditionalFormatting>
  <conditionalFormatting sqref="AO57:AR57">
    <cfRule type="cellIs" dxfId="474" priority="457" stopIfTrue="1" operator="lessThan">
      <formula>0</formula>
    </cfRule>
  </conditionalFormatting>
  <conditionalFormatting sqref="J56">
    <cfRule type="cellIs" dxfId="473" priority="456" stopIfTrue="1" operator="lessThan">
      <formula>0</formula>
    </cfRule>
  </conditionalFormatting>
  <conditionalFormatting sqref="K56:O56">
    <cfRule type="cellIs" dxfId="472" priority="455" stopIfTrue="1" operator="lessThan">
      <formula>0</formula>
    </cfRule>
  </conditionalFormatting>
  <conditionalFormatting sqref="J57">
    <cfRule type="cellIs" dxfId="471" priority="454" stopIfTrue="1" operator="lessThan">
      <formula>0</formula>
    </cfRule>
  </conditionalFormatting>
  <conditionalFormatting sqref="K57:O57">
    <cfRule type="cellIs" dxfId="470" priority="453" stopIfTrue="1" operator="lessThan">
      <formula>0</formula>
    </cfRule>
  </conditionalFormatting>
  <conditionalFormatting sqref="P56">
    <cfRule type="cellIs" dxfId="469" priority="452" stopIfTrue="1" operator="lessThan">
      <formula>0</formula>
    </cfRule>
  </conditionalFormatting>
  <conditionalFormatting sqref="Q56:W56">
    <cfRule type="cellIs" dxfId="468" priority="451" stopIfTrue="1" operator="lessThan">
      <formula>0</formula>
    </cfRule>
  </conditionalFormatting>
  <conditionalFormatting sqref="P57">
    <cfRule type="cellIs" dxfId="467" priority="450" stopIfTrue="1" operator="lessThan">
      <formula>0</formula>
    </cfRule>
  </conditionalFormatting>
  <conditionalFormatting sqref="Q57:W57">
    <cfRule type="cellIs" dxfId="466" priority="449" stopIfTrue="1" operator="lessThan">
      <formula>0</formula>
    </cfRule>
  </conditionalFormatting>
  <conditionalFormatting sqref="X56:Z56">
    <cfRule type="cellIs" dxfId="465" priority="448" stopIfTrue="1" operator="lessThan">
      <formula>0</formula>
    </cfRule>
  </conditionalFormatting>
  <conditionalFormatting sqref="X57:Z57">
    <cfRule type="cellIs" dxfId="464" priority="447" stopIfTrue="1" operator="lessThan">
      <formula>0</formula>
    </cfRule>
  </conditionalFormatting>
  <conditionalFormatting sqref="AA56:AC56">
    <cfRule type="cellIs" dxfId="463" priority="446" stopIfTrue="1" operator="lessThan">
      <formula>0</formula>
    </cfRule>
  </conditionalFormatting>
  <conditionalFormatting sqref="AA57:AC57">
    <cfRule type="cellIs" dxfId="462" priority="445" stopIfTrue="1" operator="lessThan">
      <formula>0</formula>
    </cfRule>
  </conditionalFormatting>
  <conditionalFormatting sqref="AV56">
    <cfRule type="cellIs" dxfId="461" priority="443" stopIfTrue="1" operator="lessThan">
      <formula>0</formula>
    </cfRule>
  </conditionalFormatting>
  <conditionalFormatting sqref="AV57">
    <cfRule type="cellIs" dxfId="460" priority="441" stopIfTrue="1" operator="lessThan">
      <formula>0</formula>
    </cfRule>
  </conditionalFormatting>
  <conditionalFormatting sqref="AU23">
    <cfRule type="cellIs" dxfId="459" priority="414" stopIfTrue="1" operator="lessThan">
      <formula>0</formula>
    </cfRule>
  </conditionalFormatting>
  <conditionalFormatting sqref="AT32">
    <cfRule type="cellIs" dxfId="458" priority="403" stopIfTrue="1" operator="lessThan">
      <formula>0</formula>
    </cfRule>
  </conditionalFormatting>
  <conditionalFormatting sqref="AU32">
    <cfRule type="cellIs" dxfId="457" priority="402" stopIfTrue="1" operator="lessThan">
      <formula>0</formula>
    </cfRule>
  </conditionalFormatting>
  <conditionalFormatting sqref="AS36">
    <cfRule type="cellIs" dxfId="456" priority="398" stopIfTrue="1" operator="lessThan">
      <formula>0</formula>
    </cfRule>
  </conditionalFormatting>
  <conditionalFormatting sqref="AT36">
    <cfRule type="cellIs" dxfId="455" priority="397" stopIfTrue="1" operator="lessThan">
      <formula>0</formula>
    </cfRule>
  </conditionalFormatting>
  <conditionalFormatting sqref="AU38">
    <cfRule type="cellIs" dxfId="454" priority="393" stopIfTrue="1" operator="lessThan">
      <formula>0</formula>
    </cfRule>
  </conditionalFormatting>
  <conditionalFormatting sqref="AS41">
    <cfRule type="cellIs" dxfId="453" priority="392" stopIfTrue="1" operator="lessThan">
      <formula>0</formula>
    </cfRule>
  </conditionalFormatting>
  <conditionalFormatting sqref="AT43">
    <cfRule type="cellIs" dxfId="452" priority="388" stopIfTrue="1" operator="lessThan">
      <formula>0</formula>
    </cfRule>
  </conditionalFormatting>
  <conditionalFormatting sqref="AU43">
    <cfRule type="cellIs" dxfId="451" priority="387" stopIfTrue="1" operator="lessThan">
      <formula>0</formula>
    </cfRule>
  </conditionalFormatting>
  <conditionalFormatting sqref="AS46">
    <cfRule type="cellIs" dxfId="450" priority="383" stopIfTrue="1" operator="lessThan">
      <formula>0</formula>
    </cfRule>
  </conditionalFormatting>
  <conditionalFormatting sqref="AT46">
    <cfRule type="cellIs" dxfId="449" priority="382" stopIfTrue="1" operator="lessThan">
      <formula>0</formula>
    </cfRule>
  </conditionalFormatting>
  <conditionalFormatting sqref="AS49">
    <cfRule type="cellIs" dxfId="448" priority="377" stopIfTrue="1" operator="lessThan">
      <formula>0</formula>
    </cfRule>
  </conditionalFormatting>
  <conditionalFormatting sqref="AT50">
    <cfRule type="cellIs" dxfId="447" priority="373" stopIfTrue="1" operator="lessThan">
      <formula>0</formula>
    </cfRule>
  </conditionalFormatting>
  <conditionalFormatting sqref="AU50">
    <cfRule type="cellIs" dxfId="446" priority="372" stopIfTrue="1" operator="lessThan">
      <formula>0</formula>
    </cfRule>
  </conditionalFormatting>
  <conditionalFormatting sqref="AS52">
    <cfRule type="cellIs" dxfId="445" priority="368" stopIfTrue="1" operator="lessThan">
      <formula>0</formula>
    </cfRule>
  </conditionalFormatting>
  <conditionalFormatting sqref="AU53">
    <cfRule type="cellIs" dxfId="444" priority="363" stopIfTrue="1" operator="lessThan">
      <formula>0</formula>
    </cfRule>
  </conditionalFormatting>
  <conditionalFormatting sqref="AS56">
    <cfRule type="cellIs" dxfId="443" priority="362" stopIfTrue="1" operator="lessThan">
      <formula>0</formula>
    </cfRule>
  </conditionalFormatting>
  <conditionalFormatting sqref="AS23">
    <cfRule type="cellIs" dxfId="442" priority="416" stopIfTrue="1" operator="lessThan">
      <formula>0</formula>
    </cfRule>
  </conditionalFormatting>
  <conditionalFormatting sqref="AT23">
    <cfRule type="cellIs" dxfId="441" priority="415" stopIfTrue="1" operator="lessThan">
      <formula>0</formula>
    </cfRule>
  </conditionalFormatting>
  <conditionalFormatting sqref="AU26">
    <cfRule type="cellIs" dxfId="440" priority="411" stopIfTrue="1" operator="lessThan">
      <formula>0</formula>
    </cfRule>
  </conditionalFormatting>
  <conditionalFormatting sqref="AS28">
    <cfRule type="cellIs" dxfId="439" priority="410" stopIfTrue="1" operator="lessThan">
      <formula>0</formula>
    </cfRule>
  </conditionalFormatting>
  <conditionalFormatting sqref="AT28">
    <cfRule type="cellIs" dxfId="438" priority="409" stopIfTrue="1" operator="lessThan">
      <formula>0</formula>
    </cfRule>
  </conditionalFormatting>
  <conditionalFormatting sqref="AU28">
    <cfRule type="cellIs" dxfId="437" priority="408" stopIfTrue="1" operator="lessThan">
      <formula>0</formula>
    </cfRule>
  </conditionalFormatting>
  <conditionalFormatting sqref="AS30">
    <cfRule type="cellIs" dxfId="436" priority="407" stopIfTrue="1" operator="lessThan">
      <formula>0</formula>
    </cfRule>
  </conditionalFormatting>
  <conditionalFormatting sqref="AT30">
    <cfRule type="cellIs" dxfId="435" priority="406" stopIfTrue="1" operator="lessThan">
      <formula>0</formula>
    </cfRule>
  </conditionalFormatting>
  <conditionalFormatting sqref="AU30">
    <cfRule type="cellIs" dxfId="434" priority="405" stopIfTrue="1" operator="lessThan">
      <formula>0</formula>
    </cfRule>
  </conditionalFormatting>
  <conditionalFormatting sqref="AS32">
    <cfRule type="cellIs" dxfId="433" priority="404" stopIfTrue="1" operator="lessThan">
      <formula>0</formula>
    </cfRule>
  </conditionalFormatting>
  <conditionalFormatting sqref="AS34">
    <cfRule type="cellIs" dxfId="432" priority="401" stopIfTrue="1" operator="lessThan">
      <formula>0</formula>
    </cfRule>
  </conditionalFormatting>
  <conditionalFormatting sqref="AT34">
    <cfRule type="cellIs" dxfId="431" priority="400" stopIfTrue="1" operator="lessThan">
      <formula>0</formula>
    </cfRule>
  </conditionalFormatting>
  <conditionalFormatting sqref="AU34">
    <cfRule type="cellIs" dxfId="430" priority="399" stopIfTrue="1" operator="lessThan">
      <formula>0</formula>
    </cfRule>
  </conditionalFormatting>
  <conditionalFormatting sqref="AU36">
    <cfRule type="cellIs" dxfId="429" priority="396" stopIfTrue="1" operator="lessThan">
      <formula>0</formula>
    </cfRule>
  </conditionalFormatting>
  <conditionalFormatting sqref="AS38">
    <cfRule type="cellIs" dxfId="428" priority="395" stopIfTrue="1" operator="lessThan">
      <formula>0</formula>
    </cfRule>
  </conditionalFormatting>
  <conditionalFormatting sqref="AT38">
    <cfRule type="cellIs" dxfId="427" priority="394" stopIfTrue="1" operator="lessThan">
      <formula>0</formula>
    </cfRule>
  </conditionalFormatting>
  <conditionalFormatting sqref="AT41">
    <cfRule type="cellIs" dxfId="426" priority="391" stopIfTrue="1" operator="lessThan">
      <formula>0</formula>
    </cfRule>
  </conditionalFormatting>
  <conditionalFormatting sqref="AU41">
    <cfRule type="cellIs" dxfId="425" priority="390" stopIfTrue="1" operator="lessThan">
      <formula>0</formula>
    </cfRule>
  </conditionalFormatting>
  <conditionalFormatting sqref="AS43">
    <cfRule type="cellIs" dxfId="424" priority="389" stopIfTrue="1" operator="lessThan">
      <formula>0</formula>
    </cfRule>
  </conditionalFormatting>
  <conditionalFormatting sqref="AU46">
    <cfRule type="cellIs" dxfId="423" priority="381" stopIfTrue="1" operator="lessThan">
      <formula>0</formula>
    </cfRule>
  </conditionalFormatting>
  <conditionalFormatting sqref="AS47">
    <cfRule type="cellIs" dxfId="422" priority="380" stopIfTrue="1" operator="lessThan">
      <formula>0</formula>
    </cfRule>
  </conditionalFormatting>
  <conditionalFormatting sqref="AT47">
    <cfRule type="cellIs" dxfId="421" priority="379" stopIfTrue="1" operator="lessThan">
      <formula>0</formula>
    </cfRule>
  </conditionalFormatting>
  <conditionalFormatting sqref="AT49">
    <cfRule type="cellIs" dxfId="420" priority="376" stopIfTrue="1" operator="lessThan">
      <formula>0</formula>
    </cfRule>
  </conditionalFormatting>
  <conditionalFormatting sqref="AU49">
    <cfRule type="cellIs" dxfId="419" priority="375" stopIfTrue="1" operator="lessThan">
      <formula>0</formula>
    </cfRule>
  </conditionalFormatting>
  <conditionalFormatting sqref="AS50">
    <cfRule type="cellIs" dxfId="418" priority="374" stopIfTrue="1" operator="lessThan">
      <formula>0</formula>
    </cfRule>
  </conditionalFormatting>
  <conditionalFormatting sqref="AS51">
    <cfRule type="cellIs" dxfId="417" priority="371" stopIfTrue="1" operator="lessThan">
      <formula>0</formula>
    </cfRule>
  </conditionalFormatting>
  <conditionalFormatting sqref="AT51">
    <cfRule type="cellIs" dxfId="416" priority="370" stopIfTrue="1" operator="lessThan">
      <formula>0</formula>
    </cfRule>
  </conditionalFormatting>
  <conditionalFormatting sqref="AU52">
    <cfRule type="cellIs" dxfId="415" priority="366" stopIfTrue="1" operator="lessThan">
      <formula>0</formula>
    </cfRule>
  </conditionalFormatting>
  <conditionalFormatting sqref="AS53">
    <cfRule type="cellIs" dxfId="414" priority="365" stopIfTrue="1" operator="lessThan">
      <formula>0</formula>
    </cfRule>
  </conditionalFormatting>
  <conditionalFormatting sqref="AT53">
    <cfRule type="cellIs" dxfId="413" priority="364" stopIfTrue="1" operator="lessThan">
      <formula>0</formula>
    </cfRule>
  </conditionalFormatting>
  <conditionalFormatting sqref="AT56">
    <cfRule type="cellIs" dxfId="412" priority="361" stopIfTrue="1" operator="lessThan">
      <formula>0</formula>
    </cfRule>
  </conditionalFormatting>
  <conditionalFormatting sqref="AU56">
    <cfRule type="cellIs" dxfId="411" priority="360" stopIfTrue="1" operator="lessThan">
      <formula>0</formula>
    </cfRule>
  </conditionalFormatting>
  <conditionalFormatting sqref="AS45">
    <cfRule type="cellIs" dxfId="410" priority="356" stopIfTrue="1" operator="lessThan">
      <formula>0</formula>
    </cfRule>
  </conditionalFormatting>
  <conditionalFormatting sqref="AT45">
    <cfRule type="cellIs" dxfId="409" priority="355" stopIfTrue="1" operator="lessThan">
      <formula>0</formula>
    </cfRule>
  </conditionalFormatting>
  <conditionalFormatting sqref="AU45">
    <cfRule type="cellIs" dxfId="408" priority="354" stopIfTrue="1" operator="lessThan">
      <formula>0</formula>
    </cfRule>
  </conditionalFormatting>
  <conditionalFormatting sqref="P9">
    <cfRule type="cellIs" dxfId="407" priority="353" stopIfTrue="1" operator="lessThan">
      <formula>0</formula>
    </cfRule>
  </conditionalFormatting>
  <conditionalFormatting sqref="Z18:Z19">
    <cfRule type="cellIs" dxfId="406" priority="352" stopIfTrue="1" operator="lessThan">
      <formula>0</formula>
    </cfRule>
  </conditionalFormatting>
  <conditionalFormatting sqref="AA11:AA14">
    <cfRule type="cellIs" dxfId="405" priority="351" stopIfTrue="1" operator="lessThan">
      <formula>0</formula>
    </cfRule>
  </conditionalFormatting>
  <conditionalFormatting sqref="AN18:AN19">
    <cfRule type="cellIs" dxfId="404" priority="350" stopIfTrue="1" operator="lessThan">
      <formula>0</formula>
    </cfRule>
  </conditionalFormatting>
  <conditionalFormatting sqref="D9">
    <cfRule type="cellIs" dxfId="403" priority="349" stopIfTrue="1" operator="lessThan">
      <formula>0</formula>
    </cfRule>
  </conditionalFormatting>
  <conditionalFormatting sqref="D11:D20">
    <cfRule type="cellIs" dxfId="402" priority="348" stopIfTrue="1" operator="lessThan">
      <formula>0</formula>
    </cfRule>
  </conditionalFormatting>
  <conditionalFormatting sqref="E10:I10">
    <cfRule type="cellIs" dxfId="401" priority="347" stopIfTrue="1" operator="lessThan">
      <formula>0</formula>
    </cfRule>
  </conditionalFormatting>
  <conditionalFormatting sqref="E11:I11">
    <cfRule type="cellIs" dxfId="400" priority="346" stopIfTrue="1" operator="lessThan">
      <formula>0</formula>
    </cfRule>
  </conditionalFormatting>
  <conditionalFormatting sqref="E13:I16">
    <cfRule type="cellIs" dxfId="399" priority="345" stopIfTrue="1" operator="lessThan">
      <formula>0</formula>
    </cfRule>
  </conditionalFormatting>
  <conditionalFormatting sqref="E18:I20">
    <cfRule type="cellIs" dxfId="398" priority="344" stopIfTrue="1" operator="lessThan">
      <formula>0</formula>
    </cfRule>
  </conditionalFormatting>
  <conditionalFormatting sqref="H17">
    <cfRule type="cellIs" dxfId="397" priority="343" stopIfTrue="1" operator="lessThan">
      <formula>0</formula>
    </cfRule>
  </conditionalFormatting>
  <conditionalFormatting sqref="J9">
    <cfRule type="cellIs" dxfId="396" priority="342" stopIfTrue="1" operator="lessThan">
      <formula>0</formula>
    </cfRule>
  </conditionalFormatting>
  <conditionalFormatting sqref="J11:J14">
    <cfRule type="cellIs" dxfId="395" priority="341" stopIfTrue="1" operator="lessThan">
      <formula>0</formula>
    </cfRule>
  </conditionalFormatting>
  <conditionalFormatting sqref="K10:O10">
    <cfRule type="cellIs" dxfId="394" priority="340" stopIfTrue="1" operator="lessThan">
      <formula>0</formula>
    </cfRule>
  </conditionalFormatting>
  <conditionalFormatting sqref="K11:O11">
    <cfRule type="cellIs" dxfId="393" priority="339" stopIfTrue="1" operator="lessThan">
      <formula>0</formula>
    </cfRule>
  </conditionalFormatting>
  <conditionalFormatting sqref="K13:O14">
    <cfRule type="cellIs" dxfId="392" priority="338" stopIfTrue="1" operator="lessThan">
      <formula>0</formula>
    </cfRule>
  </conditionalFormatting>
  <conditionalFormatting sqref="J16:J19">
    <cfRule type="cellIs" dxfId="391" priority="337" stopIfTrue="1" operator="lessThan">
      <formula>0</formula>
    </cfRule>
  </conditionalFormatting>
  <conditionalFormatting sqref="K16:O16">
    <cfRule type="cellIs" dxfId="390" priority="336" stopIfTrue="1" operator="lessThan">
      <formula>0</formula>
    </cfRule>
  </conditionalFormatting>
  <conditionalFormatting sqref="K18:O19">
    <cfRule type="cellIs" dxfId="389" priority="335" stopIfTrue="1" operator="lessThan">
      <formula>0</formula>
    </cfRule>
  </conditionalFormatting>
  <conditionalFormatting sqref="L17:N17">
    <cfRule type="cellIs" dxfId="388" priority="334" stopIfTrue="1" operator="lessThan">
      <formula>0</formula>
    </cfRule>
  </conditionalFormatting>
  <conditionalFormatting sqref="P9">
    <cfRule type="cellIs" dxfId="387" priority="333" stopIfTrue="1" operator="lessThan">
      <formula>0</formula>
    </cfRule>
  </conditionalFormatting>
  <conditionalFormatting sqref="P11:P14">
    <cfRule type="cellIs" dxfId="386" priority="332" stopIfTrue="1" operator="lessThan">
      <formula>0</formula>
    </cfRule>
  </conditionalFormatting>
  <conditionalFormatting sqref="Q10:T10">
    <cfRule type="cellIs" dxfId="385" priority="331" stopIfTrue="1" operator="lessThan">
      <formula>0</formula>
    </cfRule>
  </conditionalFormatting>
  <conditionalFormatting sqref="Q11:T11">
    <cfRule type="cellIs" dxfId="384" priority="330" stopIfTrue="1" operator="lessThan">
      <formula>0</formula>
    </cfRule>
  </conditionalFormatting>
  <conditionalFormatting sqref="Q13:T14">
    <cfRule type="cellIs" dxfId="383" priority="329" stopIfTrue="1" operator="lessThan">
      <formula>0</formula>
    </cfRule>
  </conditionalFormatting>
  <conditionalFormatting sqref="P18:P19">
    <cfRule type="cellIs" dxfId="382" priority="328" stopIfTrue="1" operator="lessThan">
      <formula>0</formula>
    </cfRule>
  </conditionalFormatting>
  <conditionalFormatting sqref="Q18:T19">
    <cfRule type="cellIs" dxfId="381" priority="327" stopIfTrue="1" operator="lessThan">
      <formula>0</formula>
    </cfRule>
  </conditionalFormatting>
  <conditionalFormatting sqref="U9">
    <cfRule type="cellIs" dxfId="380" priority="326" stopIfTrue="1" operator="lessThan">
      <formula>0</formula>
    </cfRule>
  </conditionalFormatting>
  <conditionalFormatting sqref="U11:U14">
    <cfRule type="cellIs" dxfId="379" priority="325" stopIfTrue="1" operator="lessThan">
      <formula>0</formula>
    </cfRule>
  </conditionalFormatting>
  <conditionalFormatting sqref="V10">
    <cfRule type="cellIs" dxfId="378" priority="324" stopIfTrue="1" operator="lessThan">
      <formula>0</formula>
    </cfRule>
  </conditionalFormatting>
  <conditionalFormatting sqref="V11">
    <cfRule type="cellIs" dxfId="377" priority="323" stopIfTrue="1" operator="lessThan">
      <formula>0</formula>
    </cfRule>
  </conditionalFormatting>
  <conditionalFormatting sqref="V13:V14">
    <cfRule type="cellIs" dxfId="376" priority="322" stopIfTrue="1" operator="lessThan">
      <formula>0</formula>
    </cfRule>
  </conditionalFormatting>
  <conditionalFormatting sqref="U18:U19">
    <cfRule type="cellIs" dxfId="375" priority="321" stopIfTrue="1" operator="lessThan">
      <formula>0</formula>
    </cfRule>
  </conditionalFormatting>
  <conditionalFormatting sqref="V18:V19">
    <cfRule type="cellIs" dxfId="374" priority="320" stopIfTrue="1" operator="lessThan">
      <formula>0</formula>
    </cfRule>
  </conditionalFormatting>
  <conditionalFormatting sqref="W10">
    <cfRule type="cellIs" dxfId="373" priority="319" stopIfTrue="1" operator="lessThan">
      <formula>0</formula>
    </cfRule>
  </conditionalFormatting>
  <conditionalFormatting sqref="W11">
    <cfRule type="cellIs" dxfId="372" priority="318" stopIfTrue="1" operator="lessThan">
      <formula>0</formula>
    </cfRule>
  </conditionalFormatting>
  <conditionalFormatting sqref="W13:W14">
    <cfRule type="cellIs" dxfId="371" priority="317" stopIfTrue="1" operator="lessThan">
      <formula>0</formula>
    </cfRule>
  </conditionalFormatting>
  <conditionalFormatting sqref="W18:W19">
    <cfRule type="cellIs" dxfId="370" priority="316" stopIfTrue="1" operator="lessThan">
      <formula>0</formula>
    </cfRule>
  </conditionalFormatting>
  <conditionalFormatting sqref="X9">
    <cfRule type="cellIs" dxfId="369" priority="315" stopIfTrue="1" operator="lessThan">
      <formula>0</formula>
    </cfRule>
  </conditionalFormatting>
  <conditionalFormatting sqref="X11:X14">
    <cfRule type="cellIs" dxfId="368" priority="314" stopIfTrue="1" operator="lessThan">
      <formula>0</formula>
    </cfRule>
  </conditionalFormatting>
  <conditionalFormatting sqref="Y10">
    <cfRule type="cellIs" dxfId="367" priority="313" stopIfTrue="1" operator="lessThan">
      <formula>0</formula>
    </cfRule>
  </conditionalFormatting>
  <conditionalFormatting sqref="Y11">
    <cfRule type="cellIs" dxfId="366" priority="312" stopIfTrue="1" operator="lessThan">
      <formula>0</formula>
    </cfRule>
  </conditionalFormatting>
  <conditionalFormatting sqref="Y13:Y14">
    <cfRule type="cellIs" dxfId="365" priority="311" stopIfTrue="1" operator="lessThan">
      <formula>0</formula>
    </cfRule>
  </conditionalFormatting>
  <conditionalFormatting sqref="X18:X19">
    <cfRule type="cellIs" dxfId="364" priority="310" stopIfTrue="1" operator="lessThan">
      <formula>0</formula>
    </cfRule>
  </conditionalFormatting>
  <conditionalFormatting sqref="Y18:Y19">
    <cfRule type="cellIs" dxfId="363" priority="309" stopIfTrue="1" operator="lessThan">
      <formula>0</formula>
    </cfRule>
  </conditionalFormatting>
  <conditionalFormatting sqref="Z10">
    <cfRule type="cellIs" dxfId="362" priority="308" stopIfTrue="1" operator="lessThan">
      <formula>0</formula>
    </cfRule>
  </conditionalFormatting>
  <conditionalFormatting sqref="Z11">
    <cfRule type="cellIs" dxfId="361" priority="307" stopIfTrue="1" operator="lessThan">
      <formula>0</formula>
    </cfRule>
  </conditionalFormatting>
  <conditionalFormatting sqref="Z13:Z14">
    <cfRule type="cellIs" dxfId="360" priority="306" stopIfTrue="1" operator="lessThan">
      <formula>0</formula>
    </cfRule>
  </conditionalFormatting>
  <conditionalFormatting sqref="AA9">
    <cfRule type="cellIs" dxfId="359" priority="305" stopIfTrue="1" operator="lessThan">
      <formula>0</formula>
    </cfRule>
  </conditionalFormatting>
  <conditionalFormatting sqref="AB10">
    <cfRule type="cellIs" dxfId="358" priority="304" stopIfTrue="1" operator="lessThan">
      <formula>0</formula>
    </cfRule>
  </conditionalFormatting>
  <conditionalFormatting sqref="AB11">
    <cfRule type="cellIs" dxfId="357" priority="303" stopIfTrue="1" operator="lessThan">
      <formula>0</formula>
    </cfRule>
  </conditionalFormatting>
  <conditionalFormatting sqref="AB13:AB14">
    <cfRule type="cellIs" dxfId="356" priority="302" stopIfTrue="1" operator="lessThan">
      <formula>0</formula>
    </cfRule>
  </conditionalFormatting>
  <conditionalFormatting sqref="AA18:AA19">
    <cfRule type="cellIs" dxfId="355" priority="301" stopIfTrue="1" operator="lessThan">
      <formula>0</formula>
    </cfRule>
  </conditionalFormatting>
  <conditionalFormatting sqref="AB18:AB19">
    <cfRule type="cellIs" dxfId="354" priority="300" stopIfTrue="1" operator="lessThan">
      <formula>0</formula>
    </cfRule>
  </conditionalFormatting>
  <conditionalFormatting sqref="AC10">
    <cfRule type="cellIs" dxfId="353" priority="299" stopIfTrue="1" operator="lessThan">
      <formula>0</formula>
    </cfRule>
  </conditionalFormatting>
  <conditionalFormatting sqref="AC11">
    <cfRule type="cellIs" dxfId="352" priority="298" stopIfTrue="1" operator="lessThan">
      <formula>0</formula>
    </cfRule>
  </conditionalFormatting>
  <conditionalFormatting sqref="AC13:AC14">
    <cfRule type="cellIs" dxfId="351" priority="297" stopIfTrue="1" operator="lessThan">
      <formula>0</formula>
    </cfRule>
  </conditionalFormatting>
  <conditionalFormatting sqref="AC18:AC19">
    <cfRule type="cellIs" dxfId="350" priority="296" stopIfTrue="1" operator="lessThan">
      <formula>0</formula>
    </cfRule>
  </conditionalFormatting>
  <conditionalFormatting sqref="AD9">
    <cfRule type="cellIs" dxfId="349" priority="295" stopIfTrue="1" operator="lessThan">
      <formula>0</formula>
    </cfRule>
  </conditionalFormatting>
  <conditionalFormatting sqref="AD11:AD14">
    <cfRule type="cellIs" dxfId="348" priority="294" stopIfTrue="1" operator="lessThan">
      <formula>0</formula>
    </cfRule>
  </conditionalFormatting>
  <conditionalFormatting sqref="AD18:AD19">
    <cfRule type="cellIs" dxfId="347" priority="293" stopIfTrue="1" operator="lessThan">
      <formula>0</formula>
    </cfRule>
  </conditionalFormatting>
  <conditionalFormatting sqref="AI9">
    <cfRule type="cellIs" dxfId="346" priority="292" stopIfTrue="1" operator="lessThan">
      <formula>0</formula>
    </cfRule>
  </conditionalFormatting>
  <conditionalFormatting sqref="AI11:AI14">
    <cfRule type="cellIs" dxfId="345" priority="291" stopIfTrue="1" operator="lessThan">
      <formula>0</formula>
    </cfRule>
  </conditionalFormatting>
  <conditionalFormatting sqref="AI18:AI19">
    <cfRule type="cellIs" dxfId="344" priority="290" stopIfTrue="1" operator="lessThan">
      <formula>0</formula>
    </cfRule>
  </conditionalFormatting>
  <conditionalFormatting sqref="AN9">
    <cfRule type="cellIs" dxfId="343" priority="289" stopIfTrue="1" operator="lessThan">
      <formula>0</formula>
    </cfRule>
  </conditionalFormatting>
  <conditionalFormatting sqref="AN11:AN14">
    <cfRule type="cellIs" dxfId="342" priority="288" stopIfTrue="1" operator="lessThan">
      <formula>0</formula>
    </cfRule>
  </conditionalFormatting>
  <conditionalFormatting sqref="AO10:AR10">
    <cfRule type="cellIs" dxfId="341" priority="287" stopIfTrue="1" operator="lessThan">
      <formula>0</formula>
    </cfRule>
  </conditionalFormatting>
  <conditionalFormatting sqref="AO11:AR11">
    <cfRule type="cellIs" dxfId="340" priority="286" stopIfTrue="1" operator="lessThan">
      <formula>0</formula>
    </cfRule>
  </conditionalFormatting>
  <conditionalFormatting sqref="AO13:AR14">
    <cfRule type="cellIs" dxfId="339" priority="285" stopIfTrue="1" operator="lessThan">
      <formula>0</formula>
    </cfRule>
  </conditionalFormatting>
  <conditionalFormatting sqref="AO18:AR19">
    <cfRule type="cellIs" dxfId="338" priority="284" stopIfTrue="1" operator="lessThan">
      <formula>0</formula>
    </cfRule>
  </conditionalFormatting>
  <conditionalFormatting sqref="AS9">
    <cfRule type="cellIs" dxfId="337" priority="283" stopIfTrue="1" operator="lessThan">
      <formula>0</formula>
    </cfRule>
  </conditionalFormatting>
  <conditionalFormatting sqref="AT9">
    <cfRule type="cellIs" dxfId="336" priority="282" stopIfTrue="1" operator="lessThan">
      <formula>0</formula>
    </cfRule>
  </conditionalFormatting>
  <conditionalFormatting sqref="AU9">
    <cfRule type="cellIs" dxfId="335" priority="281" stopIfTrue="1" operator="lessThan">
      <formula>0</formula>
    </cfRule>
  </conditionalFormatting>
  <conditionalFormatting sqref="AS11">
    <cfRule type="cellIs" dxfId="334" priority="280" stopIfTrue="1" operator="lessThan">
      <formula>0</formula>
    </cfRule>
  </conditionalFormatting>
  <conditionalFormatting sqref="AT11">
    <cfRule type="cellIs" dxfId="333" priority="279" stopIfTrue="1" operator="lessThan">
      <formula>0</formula>
    </cfRule>
  </conditionalFormatting>
  <conditionalFormatting sqref="AU11">
    <cfRule type="cellIs" dxfId="332" priority="278" stopIfTrue="1" operator="lessThan">
      <formula>0</formula>
    </cfRule>
  </conditionalFormatting>
  <conditionalFormatting sqref="AS12">
    <cfRule type="cellIs" dxfId="331" priority="277" stopIfTrue="1" operator="lessThan">
      <formula>0</formula>
    </cfRule>
  </conditionalFormatting>
  <conditionalFormatting sqref="AT12">
    <cfRule type="cellIs" dxfId="330" priority="276" stopIfTrue="1" operator="lessThan">
      <formula>0</formula>
    </cfRule>
  </conditionalFormatting>
  <conditionalFormatting sqref="AU12">
    <cfRule type="cellIs" dxfId="329" priority="275" stopIfTrue="1" operator="lessThan">
      <formula>0</formula>
    </cfRule>
  </conditionalFormatting>
  <conditionalFormatting sqref="AS13">
    <cfRule type="cellIs" dxfId="328" priority="274" stopIfTrue="1" operator="lessThan">
      <formula>0</formula>
    </cfRule>
  </conditionalFormatting>
  <conditionalFormatting sqref="AT13">
    <cfRule type="cellIs" dxfId="327" priority="273" stopIfTrue="1" operator="lessThan">
      <formula>0</formula>
    </cfRule>
  </conditionalFormatting>
  <conditionalFormatting sqref="AU13">
    <cfRule type="cellIs" dxfId="326" priority="272" stopIfTrue="1" operator="lessThan">
      <formula>0</formula>
    </cfRule>
  </conditionalFormatting>
  <conditionalFormatting sqref="AS14">
    <cfRule type="cellIs" dxfId="325" priority="271" stopIfTrue="1" operator="lessThan">
      <formula>0</formula>
    </cfRule>
  </conditionalFormatting>
  <conditionalFormatting sqref="AT14">
    <cfRule type="cellIs" dxfId="324" priority="270" stopIfTrue="1" operator="lessThan">
      <formula>0</formula>
    </cfRule>
  </conditionalFormatting>
  <conditionalFormatting sqref="AU14">
    <cfRule type="cellIs" dxfId="323" priority="269" stopIfTrue="1" operator="lessThan">
      <formula>0</formula>
    </cfRule>
  </conditionalFormatting>
  <conditionalFormatting sqref="AS18">
    <cfRule type="cellIs" dxfId="322" priority="268" stopIfTrue="1" operator="lessThan">
      <formula>0</formula>
    </cfRule>
  </conditionalFormatting>
  <conditionalFormatting sqref="AT18">
    <cfRule type="cellIs" dxfId="321" priority="267" stopIfTrue="1" operator="lessThan">
      <formula>0</formula>
    </cfRule>
  </conditionalFormatting>
  <conditionalFormatting sqref="AU18">
    <cfRule type="cellIs" dxfId="320" priority="266" stopIfTrue="1" operator="lessThan">
      <formula>0</formula>
    </cfRule>
  </conditionalFormatting>
  <conditionalFormatting sqref="AS19">
    <cfRule type="cellIs" dxfId="319" priority="265" stopIfTrue="1" operator="lessThan">
      <formula>0</formula>
    </cfRule>
  </conditionalFormatting>
  <conditionalFormatting sqref="AT19">
    <cfRule type="cellIs" dxfId="318" priority="264" stopIfTrue="1" operator="lessThan">
      <formula>0</formula>
    </cfRule>
  </conditionalFormatting>
  <conditionalFormatting sqref="AU19">
    <cfRule type="cellIs" dxfId="317" priority="263" stopIfTrue="1" operator="lessThan">
      <formula>0</formula>
    </cfRule>
  </conditionalFormatting>
  <conditionalFormatting sqref="P9">
    <cfRule type="cellIs" dxfId="316" priority="262" stopIfTrue="1" operator="lessThan">
      <formula>0</formula>
    </cfRule>
  </conditionalFormatting>
  <conditionalFormatting sqref="D23">
    <cfRule type="cellIs" dxfId="315" priority="261" stopIfTrue="1" operator="lessThan">
      <formula>0</formula>
    </cfRule>
  </conditionalFormatting>
  <conditionalFormatting sqref="E24:I24">
    <cfRule type="cellIs" dxfId="314" priority="260" stopIfTrue="1" operator="lessThan">
      <formula>0</formula>
    </cfRule>
  </conditionalFormatting>
  <conditionalFormatting sqref="J23">
    <cfRule type="cellIs" dxfId="313" priority="259" stopIfTrue="1" operator="lessThan">
      <formula>0</formula>
    </cfRule>
  </conditionalFormatting>
  <conditionalFormatting sqref="K24:O24">
    <cfRule type="cellIs" dxfId="312" priority="258" stopIfTrue="1" operator="lessThan">
      <formula>0</formula>
    </cfRule>
  </conditionalFormatting>
  <conditionalFormatting sqref="P23">
    <cfRule type="cellIs" dxfId="311" priority="257" stopIfTrue="1" operator="lessThan">
      <formula>0</formula>
    </cfRule>
  </conditionalFormatting>
  <conditionalFormatting sqref="Q24:T24">
    <cfRule type="cellIs" dxfId="310" priority="256" stopIfTrue="1" operator="lessThan">
      <formula>0</formula>
    </cfRule>
  </conditionalFormatting>
  <conditionalFormatting sqref="U23">
    <cfRule type="cellIs" dxfId="309" priority="255" stopIfTrue="1" operator="lessThan">
      <formula>0</formula>
    </cfRule>
  </conditionalFormatting>
  <conditionalFormatting sqref="V24:W24">
    <cfRule type="cellIs" dxfId="308" priority="254" stopIfTrue="1" operator="lessThan">
      <formula>0</formula>
    </cfRule>
  </conditionalFormatting>
  <conditionalFormatting sqref="X23">
    <cfRule type="cellIs" dxfId="307" priority="253" stopIfTrue="1" operator="lessThan">
      <formula>0</formula>
    </cfRule>
  </conditionalFormatting>
  <conditionalFormatting sqref="Y24:Z24">
    <cfRule type="cellIs" dxfId="306" priority="252" stopIfTrue="1" operator="lessThan">
      <formula>0</formula>
    </cfRule>
  </conditionalFormatting>
  <conditionalFormatting sqref="AA23">
    <cfRule type="cellIs" dxfId="305" priority="251" stopIfTrue="1" operator="lessThan">
      <formula>0</formula>
    </cfRule>
  </conditionalFormatting>
  <conditionalFormatting sqref="AB24:AC24">
    <cfRule type="cellIs" dxfId="304" priority="250" stopIfTrue="1" operator="lessThan">
      <formula>0</formula>
    </cfRule>
  </conditionalFormatting>
  <conditionalFormatting sqref="AN23">
    <cfRule type="cellIs" dxfId="303" priority="249" stopIfTrue="1" operator="lessThan">
      <formula>0</formula>
    </cfRule>
  </conditionalFormatting>
  <conditionalFormatting sqref="AO24:AR24">
    <cfRule type="cellIs" dxfId="302" priority="248" stopIfTrue="1" operator="lessThan">
      <formula>0</formula>
    </cfRule>
  </conditionalFormatting>
  <conditionalFormatting sqref="AD23">
    <cfRule type="cellIs" dxfId="301" priority="247" stopIfTrue="1" operator="lessThan">
      <formula>0</formula>
    </cfRule>
  </conditionalFormatting>
  <conditionalFormatting sqref="AI23">
    <cfRule type="cellIs" dxfId="300" priority="246" stopIfTrue="1" operator="lessThan">
      <formula>0</formula>
    </cfRule>
  </conditionalFormatting>
  <conditionalFormatting sqref="AU23">
    <cfRule type="cellIs" dxfId="299" priority="245" stopIfTrue="1" operator="lessThan">
      <formula>0</formula>
    </cfRule>
  </conditionalFormatting>
  <conditionalFormatting sqref="AS23">
    <cfRule type="cellIs" dxfId="298" priority="244" stopIfTrue="1" operator="lessThan">
      <formula>0</formula>
    </cfRule>
  </conditionalFormatting>
  <conditionalFormatting sqref="AT23">
    <cfRule type="cellIs" dxfId="297" priority="243" stopIfTrue="1" operator="lessThan">
      <formula>0</formula>
    </cfRule>
  </conditionalFormatting>
  <conditionalFormatting sqref="AS26">
    <cfRule type="cellIs" dxfId="296" priority="242" stopIfTrue="1" operator="lessThan">
      <formula>0</formula>
    </cfRule>
  </conditionalFormatting>
  <conditionalFormatting sqref="AT26">
    <cfRule type="cellIs" dxfId="295" priority="241" stopIfTrue="1" operator="lessThan">
      <formula>0</formula>
    </cfRule>
  </conditionalFormatting>
  <conditionalFormatting sqref="D26">
    <cfRule type="cellIs" dxfId="294" priority="240" stopIfTrue="1" operator="lessThan">
      <formula>0</formula>
    </cfRule>
  </conditionalFormatting>
  <conditionalFormatting sqref="D28">
    <cfRule type="cellIs" dxfId="293" priority="239" stopIfTrue="1" operator="lessThan">
      <formula>0</formula>
    </cfRule>
  </conditionalFormatting>
  <conditionalFormatting sqref="E27:I27">
    <cfRule type="cellIs" dxfId="292" priority="238" stopIfTrue="1" operator="lessThan">
      <formula>0</formula>
    </cfRule>
  </conditionalFormatting>
  <conditionalFormatting sqref="J26">
    <cfRule type="cellIs" dxfId="291" priority="237" stopIfTrue="1" operator="lessThan">
      <formula>0</formula>
    </cfRule>
  </conditionalFormatting>
  <conditionalFormatting sqref="J28">
    <cfRule type="cellIs" dxfId="290" priority="236" stopIfTrue="1" operator="lessThan">
      <formula>0</formula>
    </cfRule>
  </conditionalFormatting>
  <conditionalFormatting sqref="K27:O27">
    <cfRule type="cellIs" dxfId="289" priority="235" stopIfTrue="1" operator="lessThan">
      <formula>0</formula>
    </cfRule>
  </conditionalFormatting>
  <conditionalFormatting sqref="P26">
    <cfRule type="cellIs" dxfId="288" priority="234" stopIfTrue="1" operator="lessThan">
      <formula>0</formula>
    </cfRule>
  </conditionalFormatting>
  <conditionalFormatting sqref="P28">
    <cfRule type="cellIs" dxfId="287" priority="233" stopIfTrue="1" operator="lessThan">
      <formula>0</formula>
    </cfRule>
  </conditionalFormatting>
  <conditionalFormatting sqref="Q27:T27">
    <cfRule type="cellIs" dxfId="286" priority="232" stopIfTrue="1" operator="lessThan">
      <formula>0</formula>
    </cfRule>
  </conditionalFormatting>
  <conditionalFormatting sqref="U26">
    <cfRule type="cellIs" dxfId="285" priority="231" stopIfTrue="1" operator="lessThan">
      <formula>0</formula>
    </cfRule>
  </conditionalFormatting>
  <conditionalFormatting sqref="U28">
    <cfRule type="cellIs" dxfId="284" priority="230" stopIfTrue="1" operator="lessThan">
      <formula>0</formula>
    </cfRule>
  </conditionalFormatting>
  <conditionalFormatting sqref="V27:W27">
    <cfRule type="cellIs" dxfId="283" priority="229" stopIfTrue="1" operator="lessThan">
      <formula>0</formula>
    </cfRule>
  </conditionalFormatting>
  <conditionalFormatting sqref="X26">
    <cfRule type="cellIs" dxfId="282" priority="228" stopIfTrue="1" operator="lessThan">
      <formula>0</formula>
    </cfRule>
  </conditionalFormatting>
  <conditionalFormatting sqref="X28">
    <cfRule type="cellIs" dxfId="281" priority="227" stopIfTrue="1" operator="lessThan">
      <formula>0</formula>
    </cfRule>
  </conditionalFormatting>
  <conditionalFormatting sqref="Y27:Z27">
    <cfRule type="cellIs" dxfId="280" priority="226" stopIfTrue="1" operator="lessThan">
      <formula>0</formula>
    </cfRule>
  </conditionalFormatting>
  <conditionalFormatting sqref="AA26">
    <cfRule type="cellIs" dxfId="279" priority="225" stopIfTrue="1" operator="lessThan">
      <formula>0</formula>
    </cfRule>
  </conditionalFormatting>
  <conditionalFormatting sqref="AA28">
    <cfRule type="cellIs" dxfId="278" priority="224" stopIfTrue="1" operator="lessThan">
      <formula>0</formula>
    </cfRule>
  </conditionalFormatting>
  <conditionalFormatting sqref="AB27:AC27">
    <cfRule type="cellIs" dxfId="277" priority="223" stopIfTrue="1" operator="lessThan">
      <formula>0</formula>
    </cfRule>
  </conditionalFormatting>
  <conditionalFormatting sqref="AN26">
    <cfRule type="cellIs" dxfId="276" priority="222" stopIfTrue="1" operator="lessThan">
      <formula>0</formula>
    </cfRule>
  </conditionalFormatting>
  <conditionalFormatting sqref="AN28">
    <cfRule type="cellIs" dxfId="275" priority="221" stopIfTrue="1" operator="lessThan">
      <formula>0</formula>
    </cfRule>
  </conditionalFormatting>
  <conditionalFormatting sqref="AO27:AR27">
    <cfRule type="cellIs" dxfId="274" priority="220" stopIfTrue="1" operator="lessThan">
      <formula>0</formula>
    </cfRule>
  </conditionalFormatting>
  <conditionalFormatting sqref="AD26">
    <cfRule type="cellIs" dxfId="273" priority="219" stopIfTrue="1" operator="lessThan">
      <formula>0</formula>
    </cfRule>
  </conditionalFormatting>
  <conditionalFormatting sqref="AD28">
    <cfRule type="cellIs" dxfId="272" priority="218" stopIfTrue="1" operator="lessThan">
      <formula>0</formula>
    </cfRule>
  </conditionalFormatting>
  <conditionalFormatting sqref="AI26">
    <cfRule type="cellIs" dxfId="271" priority="217" stopIfTrue="1" operator="lessThan">
      <formula>0</formula>
    </cfRule>
  </conditionalFormatting>
  <conditionalFormatting sqref="AI28">
    <cfRule type="cellIs" dxfId="270" priority="216" stopIfTrue="1" operator="lessThan">
      <formula>0</formula>
    </cfRule>
  </conditionalFormatting>
  <conditionalFormatting sqref="AU26">
    <cfRule type="cellIs" dxfId="269" priority="215" stopIfTrue="1" operator="lessThan">
      <formula>0</formula>
    </cfRule>
  </conditionalFormatting>
  <conditionalFormatting sqref="AS28">
    <cfRule type="cellIs" dxfId="268" priority="214" stopIfTrue="1" operator="lessThan">
      <formula>0</formula>
    </cfRule>
  </conditionalFormatting>
  <conditionalFormatting sqref="AT28">
    <cfRule type="cellIs" dxfId="267" priority="213" stopIfTrue="1" operator="lessThan">
      <formula>0</formula>
    </cfRule>
  </conditionalFormatting>
  <conditionalFormatting sqref="AU28">
    <cfRule type="cellIs" dxfId="266" priority="212" stopIfTrue="1" operator="lessThan">
      <formula>0</formula>
    </cfRule>
  </conditionalFormatting>
  <conditionalFormatting sqref="D30">
    <cfRule type="cellIs" dxfId="265" priority="211" stopIfTrue="1" operator="lessThan">
      <formula>0</formula>
    </cfRule>
  </conditionalFormatting>
  <conditionalFormatting sqref="D32">
    <cfRule type="cellIs" dxfId="264" priority="210" stopIfTrue="1" operator="lessThan">
      <formula>0</formula>
    </cfRule>
  </conditionalFormatting>
  <conditionalFormatting sqref="E31:I31">
    <cfRule type="cellIs" dxfId="263" priority="209" stopIfTrue="1" operator="lessThan">
      <formula>0</formula>
    </cfRule>
  </conditionalFormatting>
  <conditionalFormatting sqref="J30">
    <cfRule type="cellIs" dxfId="262" priority="208" stopIfTrue="1" operator="lessThan">
      <formula>0</formula>
    </cfRule>
  </conditionalFormatting>
  <conditionalFormatting sqref="J32">
    <cfRule type="cellIs" dxfId="261" priority="207" stopIfTrue="1" operator="lessThan">
      <formula>0</formula>
    </cfRule>
  </conditionalFormatting>
  <conditionalFormatting sqref="K31:O31">
    <cfRule type="cellIs" dxfId="260" priority="206" stopIfTrue="1" operator="lessThan">
      <formula>0</formula>
    </cfRule>
  </conditionalFormatting>
  <conditionalFormatting sqref="P30">
    <cfRule type="cellIs" dxfId="259" priority="205" stopIfTrue="1" operator="lessThan">
      <formula>0</formula>
    </cfRule>
  </conditionalFormatting>
  <conditionalFormatting sqref="P32">
    <cfRule type="cellIs" dxfId="258" priority="204" stopIfTrue="1" operator="lessThan">
      <formula>0</formula>
    </cfRule>
  </conditionalFormatting>
  <conditionalFormatting sqref="Q31:T31">
    <cfRule type="cellIs" dxfId="257" priority="203" stopIfTrue="1" operator="lessThan">
      <formula>0</formula>
    </cfRule>
  </conditionalFormatting>
  <conditionalFormatting sqref="U30">
    <cfRule type="cellIs" dxfId="256" priority="202" stopIfTrue="1" operator="lessThan">
      <formula>0</formula>
    </cfRule>
  </conditionalFormatting>
  <conditionalFormatting sqref="U32">
    <cfRule type="cellIs" dxfId="255" priority="201" stopIfTrue="1" operator="lessThan">
      <formula>0</formula>
    </cfRule>
  </conditionalFormatting>
  <conditionalFormatting sqref="V31:W31">
    <cfRule type="cellIs" dxfId="254" priority="200" stopIfTrue="1" operator="lessThan">
      <formula>0</formula>
    </cfRule>
  </conditionalFormatting>
  <conditionalFormatting sqref="X30">
    <cfRule type="cellIs" dxfId="253" priority="199" stopIfTrue="1" operator="lessThan">
      <formula>0</formula>
    </cfRule>
  </conditionalFormatting>
  <conditionalFormatting sqref="X32">
    <cfRule type="cellIs" dxfId="252" priority="198" stopIfTrue="1" operator="lessThan">
      <formula>0</formula>
    </cfRule>
  </conditionalFormatting>
  <conditionalFormatting sqref="Y31:Z31">
    <cfRule type="cellIs" dxfId="251" priority="197" stopIfTrue="1" operator="lessThan">
      <formula>0</formula>
    </cfRule>
  </conditionalFormatting>
  <conditionalFormatting sqref="AA30">
    <cfRule type="cellIs" dxfId="250" priority="196" stopIfTrue="1" operator="lessThan">
      <formula>0</formula>
    </cfRule>
  </conditionalFormatting>
  <conditionalFormatting sqref="AA32">
    <cfRule type="cellIs" dxfId="249" priority="195" stopIfTrue="1" operator="lessThan">
      <formula>0</formula>
    </cfRule>
  </conditionalFormatting>
  <conditionalFormatting sqref="AB31:AC31">
    <cfRule type="cellIs" dxfId="248" priority="194" stopIfTrue="1" operator="lessThan">
      <formula>0</formula>
    </cfRule>
  </conditionalFormatting>
  <conditionalFormatting sqref="AN30">
    <cfRule type="cellIs" dxfId="247" priority="193" stopIfTrue="1" operator="lessThan">
      <formula>0</formula>
    </cfRule>
  </conditionalFormatting>
  <conditionalFormatting sqref="AN32">
    <cfRule type="cellIs" dxfId="246" priority="192" stopIfTrue="1" operator="lessThan">
      <formula>0</formula>
    </cfRule>
  </conditionalFormatting>
  <conditionalFormatting sqref="AO31:AR31">
    <cfRule type="cellIs" dxfId="245" priority="191" stopIfTrue="1" operator="lessThan">
      <formula>0</formula>
    </cfRule>
  </conditionalFormatting>
  <conditionalFormatting sqref="AD30">
    <cfRule type="cellIs" dxfId="244" priority="190" stopIfTrue="1" operator="lessThan">
      <formula>0</formula>
    </cfRule>
  </conditionalFormatting>
  <conditionalFormatting sqref="AD32">
    <cfRule type="cellIs" dxfId="243" priority="189" stopIfTrue="1" operator="lessThan">
      <formula>0</formula>
    </cfRule>
  </conditionalFormatting>
  <conditionalFormatting sqref="AI30">
    <cfRule type="cellIs" dxfId="242" priority="188" stopIfTrue="1" operator="lessThan">
      <formula>0</formula>
    </cfRule>
  </conditionalFormatting>
  <conditionalFormatting sqref="AI32">
    <cfRule type="cellIs" dxfId="241" priority="187" stopIfTrue="1" operator="lessThan">
      <formula>0</formula>
    </cfRule>
  </conditionalFormatting>
  <conditionalFormatting sqref="AT32">
    <cfRule type="cellIs" dxfId="240" priority="186" stopIfTrue="1" operator="lessThan">
      <formula>0</formula>
    </cfRule>
  </conditionalFormatting>
  <conditionalFormatting sqref="AU32">
    <cfRule type="cellIs" dxfId="239" priority="185" stopIfTrue="1" operator="lessThan">
      <formula>0</formula>
    </cfRule>
  </conditionalFormatting>
  <conditionalFormatting sqref="AS30">
    <cfRule type="cellIs" dxfId="238" priority="184" stopIfTrue="1" operator="lessThan">
      <formula>0</formula>
    </cfRule>
  </conditionalFormatting>
  <conditionalFormatting sqref="AT30">
    <cfRule type="cellIs" dxfId="237" priority="183" stopIfTrue="1" operator="lessThan">
      <formula>0</formula>
    </cfRule>
  </conditionalFormatting>
  <conditionalFormatting sqref="AU30">
    <cfRule type="cellIs" dxfId="236" priority="182" stopIfTrue="1" operator="lessThan">
      <formula>0</formula>
    </cfRule>
  </conditionalFormatting>
  <conditionalFormatting sqref="AS32">
    <cfRule type="cellIs" dxfId="235" priority="181" stopIfTrue="1" operator="lessThan">
      <formula>0</formula>
    </cfRule>
  </conditionalFormatting>
  <conditionalFormatting sqref="D41">
    <cfRule type="cellIs" dxfId="234" priority="180" stopIfTrue="1" operator="lessThan">
      <formula>0</formula>
    </cfRule>
  </conditionalFormatting>
  <conditionalFormatting sqref="D43">
    <cfRule type="cellIs" dxfId="233" priority="179" stopIfTrue="1" operator="lessThan">
      <formula>0</formula>
    </cfRule>
  </conditionalFormatting>
  <conditionalFormatting sqref="E42:I42">
    <cfRule type="cellIs" dxfId="232" priority="178" stopIfTrue="1" operator="lessThan">
      <formula>0</formula>
    </cfRule>
  </conditionalFormatting>
  <conditionalFormatting sqref="J41">
    <cfRule type="cellIs" dxfId="231" priority="177" stopIfTrue="1" operator="lessThan">
      <formula>0</formula>
    </cfRule>
  </conditionalFormatting>
  <conditionalFormatting sqref="J43">
    <cfRule type="cellIs" dxfId="230" priority="176" stopIfTrue="1" operator="lessThan">
      <formula>0</formula>
    </cfRule>
  </conditionalFormatting>
  <conditionalFormatting sqref="K42:O42">
    <cfRule type="cellIs" dxfId="229" priority="175" stopIfTrue="1" operator="lessThan">
      <formula>0</formula>
    </cfRule>
  </conditionalFormatting>
  <conditionalFormatting sqref="P41">
    <cfRule type="cellIs" dxfId="228" priority="174" stopIfTrue="1" operator="lessThan">
      <formula>0</formula>
    </cfRule>
  </conditionalFormatting>
  <conditionalFormatting sqref="P43">
    <cfRule type="cellIs" dxfId="227" priority="173" stopIfTrue="1" operator="lessThan">
      <formula>0</formula>
    </cfRule>
  </conditionalFormatting>
  <conditionalFormatting sqref="Q42:T42">
    <cfRule type="cellIs" dxfId="226" priority="172" stopIfTrue="1" operator="lessThan">
      <formula>0</formula>
    </cfRule>
  </conditionalFormatting>
  <conditionalFormatting sqref="U41">
    <cfRule type="cellIs" dxfId="225" priority="171" stopIfTrue="1" operator="lessThan">
      <formula>0</formula>
    </cfRule>
  </conditionalFormatting>
  <conditionalFormatting sqref="U43">
    <cfRule type="cellIs" dxfId="224" priority="170" stopIfTrue="1" operator="lessThan">
      <formula>0</formula>
    </cfRule>
  </conditionalFormatting>
  <conditionalFormatting sqref="V42:W42">
    <cfRule type="cellIs" dxfId="223" priority="169" stopIfTrue="1" operator="lessThan">
      <formula>0</formula>
    </cfRule>
  </conditionalFormatting>
  <conditionalFormatting sqref="X41">
    <cfRule type="cellIs" dxfId="222" priority="168" stopIfTrue="1" operator="lessThan">
      <formula>0</formula>
    </cfRule>
  </conditionalFormatting>
  <conditionalFormatting sqref="X43">
    <cfRule type="cellIs" dxfId="221" priority="167" stopIfTrue="1" operator="lessThan">
      <formula>0</formula>
    </cfRule>
  </conditionalFormatting>
  <conditionalFormatting sqref="Y42:Z42">
    <cfRule type="cellIs" dxfId="220" priority="166" stopIfTrue="1" operator="lessThan">
      <formula>0</formula>
    </cfRule>
  </conditionalFormatting>
  <conditionalFormatting sqref="AA41">
    <cfRule type="cellIs" dxfId="219" priority="165" stopIfTrue="1" operator="lessThan">
      <formula>0</formula>
    </cfRule>
  </conditionalFormatting>
  <conditionalFormatting sqref="AA43">
    <cfRule type="cellIs" dxfId="218" priority="164" stopIfTrue="1" operator="lessThan">
      <formula>0</formula>
    </cfRule>
  </conditionalFormatting>
  <conditionalFormatting sqref="AB42:AC42">
    <cfRule type="cellIs" dxfId="217" priority="163" stopIfTrue="1" operator="lessThan">
      <formula>0</formula>
    </cfRule>
  </conditionalFormatting>
  <conditionalFormatting sqref="AN41">
    <cfRule type="cellIs" dxfId="216" priority="162" stopIfTrue="1" operator="lessThan">
      <formula>0</formula>
    </cfRule>
  </conditionalFormatting>
  <conditionalFormatting sqref="AN43">
    <cfRule type="cellIs" dxfId="215" priority="161" stopIfTrue="1" operator="lessThan">
      <formula>0</formula>
    </cfRule>
  </conditionalFormatting>
  <conditionalFormatting sqref="AO42:AR42">
    <cfRule type="cellIs" dxfId="214" priority="160" stopIfTrue="1" operator="lessThan">
      <formula>0</formula>
    </cfRule>
  </conditionalFormatting>
  <conditionalFormatting sqref="AD41">
    <cfRule type="cellIs" dxfId="213" priority="159" stopIfTrue="1" operator="lessThan">
      <formula>0</formula>
    </cfRule>
  </conditionalFormatting>
  <conditionalFormatting sqref="AI41">
    <cfRule type="cellIs" dxfId="212" priority="158" stopIfTrue="1" operator="lessThan">
      <formula>0</formula>
    </cfRule>
  </conditionalFormatting>
  <conditionalFormatting sqref="AI43">
    <cfRule type="cellIs" dxfId="211" priority="157" stopIfTrue="1" operator="lessThan">
      <formula>0</formula>
    </cfRule>
  </conditionalFormatting>
  <conditionalFormatting sqref="AS41">
    <cfRule type="cellIs" dxfId="210" priority="156" stopIfTrue="1" operator="lessThan">
      <formula>0</formula>
    </cfRule>
  </conditionalFormatting>
  <conditionalFormatting sqref="AT43">
    <cfRule type="cellIs" dxfId="209" priority="155" stopIfTrue="1" operator="lessThan">
      <formula>0</formula>
    </cfRule>
  </conditionalFormatting>
  <conditionalFormatting sqref="AU43">
    <cfRule type="cellIs" dxfId="208" priority="154" stopIfTrue="1" operator="lessThan">
      <formula>0</formula>
    </cfRule>
  </conditionalFormatting>
  <conditionalFormatting sqref="AT41">
    <cfRule type="cellIs" dxfId="207" priority="153" stopIfTrue="1" operator="lessThan">
      <formula>0</formula>
    </cfRule>
  </conditionalFormatting>
  <conditionalFormatting sqref="AU41">
    <cfRule type="cellIs" dxfId="206" priority="152" stopIfTrue="1" operator="lessThan">
      <formula>0</formula>
    </cfRule>
  </conditionalFormatting>
  <conditionalFormatting sqref="AS43">
    <cfRule type="cellIs" dxfId="205" priority="151" stopIfTrue="1" operator="lessThan">
      <formula>0</formula>
    </cfRule>
  </conditionalFormatting>
  <conditionalFormatting sqref="AU47">
    <cfRule type="cellIs" dxfId="204" priority="150" stopIfTrue="1" operator="lessThan">
      <formula>0</formula>
    </cfRule>
  </conditionalFormatting>
  <conditionalFormatting sqref="D47">
    <cfRule type="cellIs" dxfId="203" priority="149" stopIfTrue="1" operator="lessThan">
      <formula>0</formula>
    </cfRule>
  </conditionalFormatting>
  <conditionalFormatting sqref="D45">
    <cfRule type="cellIs" dxfId="202" priority="148" stopIfTrue="1" operator="lessThan">
      <formula>0</formula>
    </cfRule>
  </conditionalFormatting>
  <conditionalFormatting sqref="E45:I45">
    <cfRule type="cellIs" dxfId="201" priority="147" stopIfTrue="1" operator="lessThan">
      <formula>0</formula>
    </cfRule>
  </conditionalFormatting>
  <conditionalFormatting sqref="D46">
    <cfRule type="cellIs" dxfId="200" priority="146" stopIfTrue="1" operator="lessThan">
      <formula>0</formula>
    </cfRule>
  </conditionalFormatting>
  <conditionalFormatting sqref="E46:I46">
    <cfRule type="cellIs" dxfId="199" priority="145" stopIfTrue="1" operator="lessThan">
      <formula>0</formula>
    </cfRule>
  </conditionalFormatting>
  <conditionalFormatting sqref="J47">
    <cfRule type="cellIs" dxfId="198" priority="144" stopIfTrue="1" operator="lessThan">
      <formula>0</formula>
    </cfRule>
  </conditionalFormatting>
  <conditionalFormatting sqref="J45">
    <cfRule type="cellIs" dxfId="197" priority="143" stopIfTrue="1" operator="lessThan">
      <formula>0</formula>
    </cfRule>
  </conditionalFormatting>
  <conditionalFormatting sqref="K45:O45">
    <cfRule type="cellIs" dxfId="196" priority="142" stopIfTrue="1" operator="lessThan">
      <formula>0</formula>
    </cfRule>
  </conditionalFormatting>
  <conditionalFormatting sqref="J46">
    <cfRule type="cellIs" dxfId="195" priority="141" stopIfTrue="1" operator="lessThan">
      <formula>0</formula>
    </cfRule>
  </conditionalFormatting>
  <conditionalFormatting sqref="K46:O46">
    <cfRule type="cellIs" dxfId="194" priority="140" stopIfTrue="1" operator="lessThan">
      <formula>0</formula>
    </cfRule>
  </conditionalFormatting>
  <conditionalFormatting sqref="P47">
    <cfRule type="cellIs" dxfId="193" priority="139" stopIfTrue="1" operator="lessThan">
      <formula>0</formula>
    </cfRule>
  </conditionalFormatting>
  <conditionalFormatting sqref="P45">
    <cfRule type="cellIs" dxfId="192" priority="138" stopIfTrue="1" operator="lessThan">
      <formula>0</formula>
    </cfRule>
  </conditionalFormatting>
  <conditionalFormatting sqref="Q45:T45">
    <cfRule type="cellIs" dxfId="191" priority="137" stopIfTrue="1" operator="lessThan">
      <formula>0</formula>
    </cfRule>
  </conditionalFormatting>
  <conditionalFormatting sqref="P46">
    <cfRule type="cellIs" dxfId="190" priority="136" stopIfTrue="1" operator="lessThan">
      <formula>0</formula>
    </cfRule>
  </conditionalFormatting>
  <conditionalFormatting sqref="Q46:T46">
    <cfRule type="cellIs" dxfId="189" priority="135" stopIfTrue="1" operator="lessThan">
      <formula>0</formula>
    </cfRule>
  </conditionalFormatting>
  <conditionalFormatting sqref="U47">
    <cfRule type="cellIs" dxfId="188" priority="134" stopIfTrue="1" operator="lessThan">
      <formula>0</formula>
    </cfRule>
  </conditionalFormatting>
  <conditionalFormatting sqref="U45">
    <cfRule type="cellIs" dxfId="187" priority="133" stopIfTrue="1" operator="lessThan">
      <formula>0</formula>
    </cfRule>
  </conditionalFormatting>
  <conditionalFormatting sqref="V45:W45">
    <cfRule type="cellIs" dxfId="186" priority="132" stopIfTrue="1" operator="lessThan">
      <formula>0</formula>
    </cfRule>
  </conditionalFormatting>
  <conditionalFormatting sqref="U46">
    <cfRule type="cellIs" dxfId="185" priority="131" stopIfTrue="1" operator="lessThan">
      <formula>0</formula>
    </cfRule>
  </conditionalFormatting>
  <conditionalFormatting sqref="V46:W46">
    <cfRule type="cellIs" dxfId="184" priority="130" stopIfTrue="1" operator="lessThan">
      <formula>0</formula>
    </cfRule>
  </conditionalFormatting>
  <conditionalFormatting sqref="X47">
    <cfRule type="cellIs" dxfId="183" priority="129" stopIfTrue="1" operator="lessThan">
      <formula>0</formula>
    </cfRule>
  </conditionalFormatting>
  <conditionalFormatting sqref="X45">
    <cfRule type="cellIs" dxfId="182" priority="128" stopIfTrue="1" operator="lessThan">
      <formula>0</formula>
    </cfRule>
  </conditionalFormatting>
  <conditionalFormatting sqref="Y45:Z45">
    <cfRule type="cellIs" dxfId="181" priority="127" stopIfTrue="1" operator="lessThan">
      <formula>0</formula>
    </cfRule>
  </conditionalFormatting>
  <conditionalFormatting sqref="X46">
    <cfRule type="cellIs" dxfId="180" priority="126" stopIfTrue="1" operator="lessThan">
      <formula>0</formula>
    </cfRule>
  </conditionalFormatting>
  <conditionalFormatting sqref="Y46:Z46">
    <cfRule type="cellIs" dxfId="179" priority="125" stopIfTrue="1" operator="lessThan">
      <formula>0</formula>
    </cfRule>
  </conditionalFormatting>
  <conditionalFormatting sqref="AA47">
    <cfRule type="cellIs" dxfId="178" priority="124" stopIfTrue="1" operator="lessThan">
      <formula>0</formula>
    </cfRule>
  </conditionalFormatting>
  <conditionalFormatting sqref="AA45">
    <cfRule type="cellIs" dxfId="177" priority="123" stopIfTrue="1" operator="lessThan">
      <formula>0</formula>
    </cfRule>
  </conditionalFormatting>
  <conditionalFormatting sqref="AB45:AC45">
    <cfRule type="cellIs" dxfId="176" priority="122" stopIfTrue="1" operator="lessThan">
      <formula>0</formula>
    </cfRule>
  </conditionalFormatting>
  <conditionalFormatting sqref="AA46">
    <cfRule type="cellIs" dxfId="175" priority="121" stopIfTrue="1" operator="lessThan">
      <formula>0</formula>
    </cfRule>
  </conditionalFormatting>
  <conditionalFormatting sqref="AB46:AC46">
    <cfRule type="cellIs" dxfId="174" priority="120" stopIfTrue="1" operator="lessThan">
      <formula>0</formula>
    </cfRule>
  </conditionalFormatting>
  <conditionalFormatting sqref="AN47">
    <cfRule type="cellIs" dxfId="173" priority="119" stopIfTrue="1" operator="lessThan">
      <formula>0</formula>
    </cfRule>
  </conditionalFormatting>
  <conditionalFormatting sqref="AN45">
    <cfRule type="cellIs" dxfId="172" priority="118" stopIfTrue="1" operator="lessThan">
      <formula>0</formula>
    </cfRule>
  </conditionalFormatting>
  <conditionalFormatting sqref="AO45:AR45">
    <cfRule type="cellIs" dxfId="171" priority="117" stopIfTrue="1" operator="lessThan">
      <formula>0</formula>
    </cfRule>
  </conditionalFormatting>
  <conditionalFormatting sqref="AN46">
    <cfRule type="cellIs" dxfId="170" priority="116" stopIfTrue="1" operator="lessThan">
      <formula>0</formula>
    </cfRule>
  </conditionalFormatting>
  <conditionalFormatting sqref="AO46:AR46">
    <cfRule type="cellIs" dxfId="169" priority="115" stopIfTrue="1" operator="lessThan">
      <formula>0</formula>
    </cfRule>
  </conditionalFormatting>
  <conditionalFormatting sqref="AD47">
    <cfRule type="cellIs" dxfId="168" priority="114" stopIfTrue="1" operator="lessThan">
      <formula>0</formula>
    </cfRule>
  </conditionalFormatting>
  <conditionalFormatting sqref="AD45">
    <cfRule type="cellIs" dxfId="167" priority="113" stopIfTrue="1" operator="lessThan">
      <formula>0</formula>
    </cfRule>
  </conditionalFormatting>
  <conditionalFormatting sqref="AD46">
    <cfRule type="cellIs" dxfId="166" priority="112" stopIfTrue="1" operator="lessThan">
      <formula>0</formula>
    </cfRule>
  </conditionalFormatting>
  <conditionalFormatting sqref="AI47">
    <cfRule type="cellIs" dxfId="165" priority="111" stopIfTrue="1" operator="lessThan">
      <formula>0</formula>
    </cfRule>
  </conditionalFormatting>
  <conditionalFormatting sqref="AI45">
    <cfRule type="cellIs" dxfId="164" priority="110" stopIfTrue="1" operator="lessThan">
      <formula>0</formula>
    </cfRule>
  </conditionalFormatting>
  <conditionalFormatting sqref="AI46">
    <cfRule type="cellIs" dxfId="163" priority="109" stopIfTrue="1" operator="lessThan">
      <formula>0</formula>
    </cfRule>
  </conditionalFormatting>
  <conditionalFormatting sqref="AS46">
    <cfRule type="cellIs" dxfId="162" priority="108" stopIfTrue="1" operator="lessThan">
      <formula>0</formula>
    </cfRule>
  </conditionalFormatting>
  <conditionalFormatting sqref="AT46">
    <cfRule type="cellIs" dxfId="161" priority="107" stopIfTrue="1" operator="lessThan">
      <formula>0</formula>
    </cfRule>
  </conditionalFormatting>
  <conditionalFormatting sqref="AU46">
    <cfRule type="cellIs" dxfId="160" priority="106" stopIfTrue="1" operator="lessThan">
      <formula>0</formula>
    </cfRule>
  </conditionalFormatting>
  <conditionalFormatting sqref="AS47">
    <cfRule type="cellIs" dxfId="159" priority="105" stopIfTrue="1" operator="lessThan">
      <formula>0</formula>
    </cfRule>
  </conditionalFormatting>
  <conditionalFormatting sqref="AT47">
    <cfRule type="cellIs" dxfId="158" priority="104" stopIfTrue="1" operator="lessThan">
      <formula>0</formula>
    </cfRule>
  </conditionalFormatting>
  <conditionalFormatting sqref="AS45">
    <cfRule type="cellIs" dxfId="157" priority="103" stopIfTrue="1" operator="lessThan">
      <formula>0</formula>
    </cfRule>
  </conditionalFormatting>
  <conditionalFormatting sqref="AT45">
    <cfRule type="cellIs" dxfId="156" priority="102" stopIfTrue="1" operator="lessThan">
      <formula>0</formula>
    </cfRule>
  </conditionalFormatting>
  <conditionalFormatting sqref="AU45">
    <cfRule type="cellIs" dxfId="155" priority="101" stopIfTrue="1" operator="lessThan">
      <formula>0</formula>
    </cfRule>
  </conditionalFormatting>
  <conditionalFormatting sqref="AU51">
    <cfRule type="cellIs" dxfId="154" priority="100" stopIfTrue="1" operator="lessThan">
      <formula>0</formula>
    </cfRule>
  </conditionalFormatting>
  <conditionalFormatting sqref="AT52">
    <cfRule type="cellIs" dxfId="153" priority="99" stopIfTrue="1" operator="lessThan">
      <formula>0</formula>
    </cfRule>
  </conditionalFormatting>
  <conditionalFormatting sqref="D50">
    <cfRule type="cellIs" dxfId="152" priority="98" stopIfTrue="1" operator="lessThan">
      <formula>0</formula>
    </cfRule>
  </conditionalFormatting>
  <conditionalFormatting sqref="D49">
    <cfRule type="cellIs" dxfId="151" priority="97" stopIfTrue="1" operator="lessThan">
      <formula>0</formula>
    </cfRule>
  </conditionalFormatting>
  <conditionalFormatting sqref="E49:I49">
    <cfRule type="cellIs" dxfId="150" priority="96" stopIfTrue="1" operator="lessThan">
      <formula>0</formula>
    </cfRule>
  </conditionalFormatting>
  <conditionalFormatting sqref="D51">
    <cfRule type="cellIs" dxfId="149" priority="95" stopIfTrue="1" operator="lessThan">
      <formula>0</formula>
    </cfRule>
  </conditionalFormatting>
  <conditionalFormatting sqref="E51:I51">
    <cfRule type="cellIs" dxfId="148" priority="94" stopIfTrue="1" operator="lessThan">
      <formula>0</formula>
    </cfRule>
  </conditionalFormatting>
  <conditionalFormatting sqref="D52">
    <cfRule type="cellIs" dxfId="147" priority="93" stopIfTrue="1" operator="lessThan">
      <formula>0</formula>
    </cfRule>
  </conditionalFormatting>
  <conditionalFormatting sqref="E52:I52">
    <cfRule type="cellIs" dxfId="146" priority="92" stopIfTrue="1" operator="lessThan">
      <formula>0</formula>
    </cfRule>
  </conditionalFormatting>
  <conditionalFormatting sqref="D53">
    <cfRule type="cellIs" dxfId="145" priority="91" stopIfTrue="1" operator="lessThan">
      <formula>0</formula>
    </cfRule>
  </conditionalFormatting>
  <conditionalFormatting sqref="E53:I53">
    <cfRule type="cellIs" dxfId="144" priority="90" stopIfTrue="1" operator="lessThan">
      <formula>0</formula>
    </cfRule>
  </conditionalFormatting>
  <conditionalFormatting sqref="J50">
    <cfRule type="cellIs" dxfId="143" priority="89" stopIfTrue="1" operator="lessThan">
      <formula>0</formula>
    </cfRule>
  </conditionalFormatting>
  <conditionalFormatting sqref="J49">
    <cfRule type="cellIs" dxfId="142" priority="88" stopIfTrue="1" operator="lessThan">
      <formula>0</formula>
    </cfRule>
  </conditionalFormatting>
  <conditionalFormatting sqref="K49:O49">
    <cfRule type="cellIs" dxfId="141" priority="87" stopIfTrue="1" operator="lessThan">
      <formula>0</formula>
    </cfRule>
  </conditionalFormatting>
  <conditionalFormatting sqref="J51">
    <cfRule type="cellIs" dxfId="140" priority="86" stopIfTrue="1" operator="lessThan">
      <formula>0</formula>
    </cfRule>
  </conditionalFormatting>
  <conditionalFormatting sqref="K51:O51">
    <cfRule type="cellIs" dxfId="139" priority="85" stopIfTrue="1" operator="lessThan">
      <formula>0</formula>
    </cfRule>
  </conditionalFormatting>
  <conditionalFormatting sqref="J52">
    <cfRule type="cellIs" dxfId="138" priority="84" stopIfTrue="1" operator="lessThan">
      <formula>0</formula>
    </cfRule>
  </conditionalFormatting>
  <conditionalFormatting sqref="K52:O52">
    <cfRule type="cellIs" dxfId="137" priority="83" stopIfTrue="1" operator="lessThan">
      <formula>0</formula>
    </cfRule>
  </conditionalFormatting>
  <conditionalFormatting sqref="J53">
    <cfRule type="cellIs" dxfId="136" priority="82" stopIfTrue="1" operator="lessThan">
      <formula>0</formula>
    </cfRule>
  </conditionalFormatting>
  <conditionalFormatting sqref="K53:O53">
    <cfRule type="cellIs" dxfId="135" priority="81" stopIfTrue="1" operator="lessThan">
      <formula>0</formula>
    </cfRule>
  </conditionalFormatting>
  <conditionalFormatting sqref="P50">
    <cfRule type="cellIs" dxfId="134" priority="80" stopIfTrue="1" operator="lessThan">
      <formula>0</formula>
    </cfRule>
  </conditionalFormatting>
  <conditionalFormatting sqref="P49">
    <cfRule type="cellIs" dxfId="133" priority="79" stopIfTrue="1" operator="lessThan">
      <formula>0</formula>
    </cfRule>
  </conditionalFormatting>
  <conditionalFormatting sqref="Q49:T49">
    <cfRule type="cellIs" dxfId="132" priority="78" stopIfTrue="1" operator="lessThan">
      <formula>0</formula>
    </cfRule>
  </conditionalFormatting>
  <conditionalFormatting sqref="P51">
    <cfRule type="cellIs" dxfId="131" priority="77" stopIfTrue="1" operator="lessThan">
      <formula>0</formula>
    </cfRule>
  </conditionalFormatting>
  <conditionalFormatting sqref="Q51:T51">
    <cfRule type="cellIs" dxfId="130" priority="76" stopIfTrue="1" operator="lessThan">
      <formula>0</formula>
    </cfRule>
  </conditionalFormatting>
  <conditionalFormatting sqref="P52">
    <cfRule type="cellIs" dxfId="129" priority="75" stopIfTrue="1" operator="lessThan">
      <formula>0</formula>
    </cfRule>
  </conditionalFormatting>
  <conditionalFormatting sqref="Q52:T52">
    <cfRule type="cellIs" dxfId="128" priority="74" stopIfTrue="1" operator="lessThan">
      <formula>0</formula>
    </cfRule>
  </conditionalFormatting>
  <conditionalFormatting sqref="P53">
    <cfRule type="cellIs" dxfId="127" priority="73" stopIfTrue="1" operator="lessThan">
      <formula>0</formula>
    </cfRule>
  </conditionalFormatting>
  <conditionalFormatting sqref="Q53:T53">
    <cfRule type="cellIs" dxfId="126" priority="72" stopIfTrue="1" operator="lessThan">
      <formula>0</formula>
    </cfRule>
  </conditionalFormatting>
  <conditionalFormatting sqref="U50">
    <cfRule type="cellIs" dxfId="125" priority="71" stopIfTrue="1" operator="lessThan">
      <formula>0</formula>
    </cfRule>
  </conditionalFormatting>
  <conditionalFormatting sqref="U49">
    <cfRule type="cellIs" dxfId="124" priority="70" stopIfTrue="1" operator="lessThan">
      <formula>0</formula>
    </cfRule>
  </conditionalFormatting>
  <conditionalFormatting sqref="V49:W49">
    <cfRule type="cellIs" dxfId="123" priority="69" stopIfTrue="1" operator="lessThan">
      <formula>0</formula>
    </cfRule>
  </conditionalFormatting>
  <conditionalFormatting sqref="U51">
    <cfRule type="cellIs" dxfId="122" priority="68" stopIfTrue="1" operator="lessThan">
      <formula>0</formula>
    </cfRule>
  </conditionalFormatting>
  <conditionalFormatting sqref="V51:W51">
    <cfRule type="cellIs" dxfId="121" priority="67" stopIfTrue="1" operator="lessThan">
      <formula>0</formula>
    </cfRule>
  </conditionalFormatting>
  <conditionalFormatting sqref="U52">
    <cfRule type="cellIs" dxfId="120" priority="66" stopIfTrue="1" operator="lessThan">
      <formula>0</formula>
    </cfRule>
  </conditionalFormatting>
  <conditionalFormatting sqref="V52:W52">
    <cfRule type="cellIs" dxfId="119" priority="65" stopIfTrue="1" operator="lessThan">
      <formula>0</formula>
    </cfRule>
  </conditionalFormatting>
  <conditionalFormatting sqref="U53">
    <cfRule type="cellIs" dxfId="118" priority="64" stopIfTrue="1" operator="lessThan">
      <formula>0</formula>
    </cfRule>
  </conditionalFormatting>
  <conditionalFormatting sqref="V53:W53">
    <cfRule type="cellIs" dxfId="117" priority="63" stopIfTrue="1" operator="lessThan">
      <formula>0</formula>
    </cfRule>
  </conditionalFormatting>
  <conditionalFormatting sqref="X50">
    <cfRule type="cellIs" dxfId="116" priority="62" stopIfTrue="1" operator="lessThan">
      <formula>0</formula>
    </cfRule>
  </conditionalFormatting>
  <conditionalFormatting sqref="X49">
    <cfRule type="cellIs" dxfId="115" priority="61" stopIfTrue="1" operator="lessThan">
      <formula>0</formula>
    </cfRule>
  </conditionalFormatting>
  <conditionalFormatting sqref="Y49:Z49">
    <cfRule type="cellIs" dxfId="114" priority="60" stopIfTrue="1" operator="lessThan">
      <formula>0</formula>
    </cfRule>
  </conditionalFormatting>
  <conditionalFormatting sqref="X51">
    <cfRule type="cellIs" dxfId="113" priority="59" stopIfTrue="1" operator="lessThan">
      <formula>0</formula>
    </cfRule>
  </conditionalFormatting>
  <conditionalFormatting sqref="Y51:Z51">
    <cfRule type="cellIs" dxfId="112" priority="58" stopIfTrue="1" operator="lessThan">
      <formula>0</formula>
    </cfRule>
  </conditionalFormatting>
  <conditionalFormatting sqref="X52">
    <cfRule type="cellIs" dxfId="111" priority="57" stopIfTrue="1" operator="lessThan">
      <formula>0</formula>
    </cfRule>
  </conditionalFormatting>
  <conditionalFormatting sqref="Y52:Z52">
    <cfRule type="cellIs" dxfId="110" priority="56" stopIfTrue="1" operator="lessThan">
      <formula>0</formula>
    </cfRule>
  </conditionalFormatting>
  <conditionalFormatting sqref="X53">
    <cfRule type="cellIs" dxfId="109" priority="55" stopIfTrue="1" operator="lessThan">
      <formula>0</formula>
    </cfRule>
  </conditionalFormatting>
  <conditionalFormatting sqref="Y53:Z53">
    <cfRule type="cellIs" dxfId="108" priority="54" stopIfTrue="1" operator="lessThan">
      <formula>0</formula>
    </cfRule>
  </conditionalFormatting>
  <conditionalFormatting sqref="AA50">
    <cfRule type="cellIs" dxfId="107" priority="53" stopIfTrue="1" operator="lessThan">
      <formula>0</formula>
    </cfRule>
  </conditionalFormatting>
  <conditionalFormatting sqref="AA49">
    <cfRule type="cellIs" dxfId="106" priority="52" stopIfTrue="1" operator="lessThan">
      <formula>0</formula>
    </cfRule>
  </conditionalFormatting>
  <conditionalFormatting sqref="AB49:AC49">
    <cfRule type="cellIs" dxfId="105" priority="51" stopIfTrue="1" operator="lessThan">
      <formula>0</formula>
    </cfRule>
  </conditionalFormatting>
  <conditionalFormatting sqref="AA51">
    <cfRule type="cellIs" dxfId="104" priority="50" stopIfTrue="1" operator="lessThan">
      <formula>0</formula>
    </cfRule>
  </conditionalFormatting>
  <conditionalFormatting sqref="AB51:AC51">
    <cfRule type="cellIs" dxfId="103" priority="49" stopIfTrue="1" operator="lessThan">
      <formula>0</formula>
    </cfRule>
  </conditionalFormatting>
  <conditionalFormatting sqref="AA52">
    <cfRule type="cellIs" dxfId="102" priority="48" stopIfTrue="1" operator="lessThan">
      <formula>0</formula>
    </cfRule>
  </conditionalFormatting>
  <conditionalFormatting sqref="AB52:AC52">
    <cfRule type="cellIs" dxfId="101" priority="47" stopIfTrue="1" operator="lessThan">
      <formula>0</formula>
    </cfRule>
  </conditionalFormatting>
  <conditionalFormatting sqref="AA53">
    <cfRule type="cellIs" dxfId="100" priority="46" stopIfTrue="1" operator="lessThan">
      <formula>0</formula>
    </cfRule>
  </conditionalFormatting>
  <conditionalFormatting sqref="AB53:AC53">
    <cfRule type="cellIs" dxfId="99" priority="45" stopIfTrue="1" operator="lessThan">
      <formula>0</formula>
    </cfRule>
  </conditionalFormatting>
  <conditionalFormatting sqref="AN50">
    <cfRule type="cellIs" dxfId="98" priority="44" stopIfTrue="1" operator="lessThan">
      <formula>0</formula>
    </cfRule>
  </conditionalFormatting>
  <conditionalFormatting sqref="AN49">
    <cfRule type="cellIs" dxfId="97" priority="43" stopIfTrue="1" operator="lessThan">
      <formula>0</formula>
    </cfRule>
  </conditionalFormatting>
  <conditionalFormatting sqref="AO49:AR49">
    <cfRule type="cellIs" dxfId="96" priority="42" stopIfTrue="1" operator="lessThan">
      <formula>0</formula>
    </cfRule>
  </conditionalFormatting>
  <conditionalFormatting sqref="AN51">
    <cfRule type="cellIs" dxfId="95" priority="41" stopIfTrue="1" operator="lessThan">
      <formula>0</formula>
    </cfRule>
  </conditionalFormatting>
  <conditionalFormatting sqref="AO51:AR51">
    <cfRule type="cellIs" dxfId="94" priority="40" stopIfTrue="1" operator="lessThan">
      <formula>0</formula>
    </cfRule>
  </conditionalFormatting>
  <conditionalFormatting sqref="AN52">
    <cfRule type="cellIs" dxfId="93" priority="39" stopIfTrue="1" operator="lessThan">
      <formula>0</formula>
    </cfRule>
  </conditionalFormatting>
  <conditionalFormatting sqref="AO52:AR52">
    <cfRule type="cellIs" dxfId="92" priority="38" stopIfTrue="1" operator="lessThan">
      <formula>0</formula>
    </cfRule>
  </conditionalFormatting>
  <conditionalFormatting sqref="AN53">
    <cfRule type="cellIs" dxfId="91" priority="37" stopIfTrue="1" operator="lessThan">
      <formula>0</formula>
    </cfRule>
  </conditionalFormatting>
  <conditionalFormatting sqref="AO53:AR53">
    <cfRule type="cellIs" dxfId="90" priority="36" stopIfTrue="1" operator="lessThan">
      <formula>0</formula>
    </cfRule>
  </conditionalFormatting>
  <conditionalFormatting sqref="AD50">
    <cfRule type="cellIs" dxfId="89" priority="35" stopIfTrue="1" operator="lessThan">
      <formula>0</formula>
    </cfRule>
  </conditionalFormatting>
  <conditionalFormatting sqref="AD49">
    <cfRule type="cellIs" dxfId="88" priority="34" stopIfTrue="1" operator="lessThan">
      <formula>0</formula>
    </cfRule>
  </conditionalFormatting>
  <conditionalFormatting sqref="AD51">
    <cfRule type="cellIs" dxfId="87" priority="33" stopIfTrue="1" operator="lessThan">
      <formula>0</formula>
    </cfRule>
  </conditionalFormatting>
  <conditionalFormatting sqref="AD52">
    <cfRule type="cellIs" dxfId="86" priority="32" stopIfTrue="1" operator="lessThan">
      <formula>0</formula>
    </cfRule>
  </conditionalFormatting>
  <conditionalFormatting sqref="AD53">
    <cfRule type="cellIs" dxfId="85" priority="31" stopIfTrue="1" operator="lessThan">
      <formula>0</formula>
    </cfRule>
  </conditionalFormatting>
  <conditionalFormatting sqref="AI50">
    <cfRule type="cellIs" dxfId="84" priority="30" stopIfTrue="1" operator="lessThan">
      <formula>0</formula>
    </cfRule>
  </conditionalFormatting>
  <conditionalFormatting sqref="AI49">
    <cfRule type="cellIs" dxfId="83" priority="29" stopIfTrue="1" operator="lessThan">
      <formula>0</formula>
    </cfRule>
  </conditionalFormatting>
  <conditionalFormatting sqref="AI51">
    <cfRule type="cellIs" dxfId="82" priority="28" stopIfTrue="1" operator="lessThan">
      <formula>0</formula>
    </cfRule>
  </conditionalFormatting>
  <conditionalFormatting sqref="AI52">
    <cfRule type="cellIs" dxfId="81" priority="27" stopIfTrue="1" operator="lessThan">
      <formula>0</formula>
    </cfRule>
  </conditionalFormatting>
  <conditionalFormatting sqref="AI53">
    <cfRule type="cellIs" dxfId="80" priority="26" stopIfTrue="1" operator="lessThan">
      <formula>0</formula>
    </cfRule>
  </conditionalFormatting>
  <conditionalFormatting sqref="AS49">
    <cfRule type="cellIs" dxfId="79" priority="25" stopIfTrue="1" operator="lessThan">
      <formula>0</formula>
    </cfRule>
  </conditionalFormatting>
  <conditionalFormatting sqref="AT50">
    <cfRule type="cellIs" dxfId="78" priority="24" stopIfTrue="1" operator="lessThan">
      <formula>0</formula>
    </cfRule>
  </conditionalFormatting>
  <conditionalFormatting sqref="AU50">
    <cfRule type="cellIs" dxfId="77" priority="23" stopIfTrue="1" operator="lessThan">
      <formula>0</formula>
    </cfRule>
  </conditionalFormatting>
  <conditionalFormatting sqref="AS52">
    <cfRule type="cellIs" dxfId="76" priority="22" stopIfTrue="1" operator="lessThan">
      <formula>0</formula>
    </cfRule>
  </conditionalFormatting>
  <conditionalFormatting sqref="AU53">
    <cfRule type="cellIs" dxfId="75" priority="21" stopIfTrue="1" operator="lessThan">
      <formula>0</formula>
    </cfRule>
  </conditionalFormatting>
  <conditionalFormatting sqref="AT49">
    <cfRule type="cellIs" dxfId="74" priority="20" stopIfTrue="1" operator="lessThan">
      <formula>0</formula>
    </cfRule>
  </conditionalFormatting>
  <conditionalFormatting sqref="AU49">
    <cfRule type="cellIs" dxfId="73" priority="19" stopIfTrue="1" operator="lessThan">
      <formula>0</formula>
    </cfRule>
  </conditionalFormatting>
  <conditionalFormatting sqref="AS50">
    <cfRule type="cellIs" dxfId="72" priority="18" stopIfTrue="1" operator="lessThan">
      <formula>0</formula>
    </cfRule>
  </conditionalFormatting>
  <conditionalFormatting sqref="AS51">
    <cfRule type="cellIs" dxfId="71" priority="17" stopIfTrue="1" operator="lessThan">
      <formula>0</formula>
    </cfRule>
  </conditionalFormatting>
  <conditionalFormatting sqref="AT51">
    <cfRule type="cellIs" dxfId="70" priority="16" stopIfTrue="1" operator="lessThan">
      <formula>0</formula>
    </cfRule>
  </conditionalFormatting>
  <conditionalFormatting sqref="AU52">
    <cfRule type="cellIs" dxfId="69" priority="15" stopIfTrue="1" operator="lessThan">
      <formula>0</formula>
    </cfRule>
  </conditionalFormatting>
  <conditionalFormatting sqref="AS53">
    <cfRule type="cellIs" dxfId="68" priority="14" stopIfTrue="1" operator="lessThan">
      <formula>0</formula>
    </cfRule>
  </conditionalFormatting>
  <conditionalFormatting sqref="AT53">
    <cfRule type="cellIs" dxfId="67" priority="13" stopIfTrue="1" operator="lessThan">
      <formula>0</formula>
    </cfRule>
  </conditionalFormatting>
  <conditionalFormatting sqref="D5:D7">
    <cfRule type="cellIs" dxfId="66" priority="12" stopIfTrue="1" operator="lessThan">
      <formula>0</formula>
    </cfRule>
  </conditionalFormatting>
  <conditionalFormatting sqref="J5:J7">
    <cfRule type="cellIs" dxfId="65" priority="11" stopIfTrue="1" operator="lessThan">
      <formula>0</formula>
    </cfRule>
  </conditionalFormatting>
  <conditionalFormatting sqref="P5:P7">
    <cfRule type="cellIs" dxfId="64" priority="10" stopIfTrue="1" operator="lessThan">
      <formula>0</formula>
    </cfRule>
  </conditionalFormatting>
  <conditionalFormatting sqref="U5:U7">
    <cfRule type="cellIs" dxfId="63" priority="9" stopIfTrue="1" operator="lessThan">
      <formula>0</formula>
    </cfRule>
  </conditionalFormatting>
  <conditionalFormatting sqref="X5:X7">
    <cfRule type="cellIs" dxfId="62" priority="8" stopIfTrue="1" operator="lessThan">
      <formula>0</formula>
    </cfRule>
  </conditionalFormatting>
  <conditionalFormatting sqref="AA5:AA7">
    <cfRule type="cellIs" dxfId="61" priority="7" stopIfTrue="1" operator="lessThan">
      <formula>0</formula>
    </cfRule>
  </conditionalFormatting>
  <conditionalFormatting sqref="AD5:AD7">
    <cfRule type="cellIs" dxfId="60" priority="6" stopIfTrue="1" operator="lessThan">
      <formula>0</formula>
    </cfRule>
  </conditionalFormatting>
  <conditionalFormatting sqref="AI5:AI7">
    <cfRule type="cellIs" dxfId="59" priority="5" stopIfTrue="1" operator="lessThan">
      <formula>0</formula>
    </cfRule>
  </conditionalFormatting>
  <conditionalFormatting sqref="AN5:AN7">
    <cfRule type="cellIs" dxfId="58" priority="4" stopIfTrue="1" operator="lessThan">
      <formula>0</formula>
    </cfRule>
  </conditionalFormatting>
  <conditionalFormatting sqref="AS5:AS7">
    <cfRule type="cellIs" dxfId="57" priority="3" stopIfTrue="1" operator="lessThan">
      <formula>0</formula>
    </cfRule>
  </conditionalFormatting>
  <conditionalFormatting sqref="AT5:AT7">
    <cfRule type="cellIs" dxfId="56" priority="2" stopIfTrue="1" operator="lessThan">
      <formula>0</formula>
    </cfRule>
  </conditionalFormatting>
  <conditionalFormatting sqref="AU5:AU7">
    <cfRule type="cellIs" dxfId="55"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G39" activePane="bottomRight" state="frozen"/>
      <selection activeCell="B1" sqref="B1"/>
      <selection pane="topRight" activeCell="B1" sqref="B1"/>
      <selection pane="bottomLeft" activeCell="B1" sqref="B1"/>
      <selection pane="bottomRight" activeCell="K52" sqref="K52"/>
    </sheetView>
  </sheetViews>
  <sheetFormatPr defaultColWidth="0" defaultRowHeight="12.7" zeroHeight="1" x14ac:dyDescent="0.4"/>
  <cols>
    <col min="1" max="1" width="1.64453125" style="142" hidden="1" customWidth="1"/>
    <col min="2" max="2" width="68.64453125" style="14" customWidth="1"/>
    <col min="3" max="13" width="19.41015625" style="4" customWidth="1"/>
    <col min="14" max="14" width="19.41015625" style="3" customWidth="1"/>
    <col min="15" max="40" width="19.41015625" style="4" customWidth="1"/>
    <col min="41" max="41" width="9.3515625" style="4" customWidth="1"/>
    <col min="42" max="42" width="9.3515625" style="4" hidden="1" customWidth="1"/>
    <col min="43" max="16384" width="9.351562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21106325.949714612</v>
      </c>
      <c r="D5" s="118">
        <v>23589545.072860744</v>
      </c>
      <c r="E5" s="346"/>
      <c r="F5" s="346"/>
      <c r="G5" s="312"/>
      <c r="H5" s="117">
        <v>293626954.15075052</v>
      </c>
      <c r="I5" s="118">
        <v>284344882.29655153</v>
      </c>
      <c r="J5" s="346"/>
      <c r="K5" s="346"/>
      <c r="L5" s="312"/>
      <c r="M5" s="117">
        <v>1214724678.0741739</v>
      </c>
      <c r="N5" s="118">
        <v>1159875937.2100699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v>21447858</v>
      </c>
      <c r="D6" s="110">
        <v>25423233</v>
      </c>
      <c r="E6" s="115">
        <f>+'Pt 1 Summary of Data'!E12+'Pt 1 Summary of Data'!E22</f>
        <v>341579271</v>
      </c>
      <c r="F6" s="115">
        <f>SUM(C6:E6)</f>
        <v>388450362</v>
      </c>
      <c r="G6" s="116">
        <f>+'Pt 1 Summary of Data'!I12+'Pt 1 Summary of Data'!I22</f>
        <v>339701041</v>
      </c>
      <c r="H6" s="109">
        <v>292426296.7233091</v>
      </c>
      <c r="I6" s="110">
        <v>277363583</v>
      </c>
      <c r="J6" s="115">
        <f>+'Pt 1 Summary of Data'!K12+'Pt 1 Summary of Data'!K22</f>
        <v>255316714</v>
      </c>
      <c r="K6" s="115">
        <f>SUM(H6:J6)</f>
        <v>825106593.72330904</v>
      </c>
      <c r="L6" s="116">
        <f>+'Pt 1 Summary of Data'!O12+'Pt 1 Summary of Data'!O22</f>
        <v>112335472.87488988</v>
      </c>
      <c r="M6" s="109">
        <v>1220062969.5895491</v>
      </c>
      <c r="N6" s="110">
        <v>1134108545</v>
      </c>
      <c r="O6" s="115">
        <f>+'Pt 1 Summary of Data'!Q12+'Pt 1 Summary of Data'!Q22</f>
        <v>1203489518</v>
      </c>
      <c r="P6" s="115">
        <f>SUM(M6:O6)</f>
        <v>3557661032.5895491</v>
      </c>
      <c r="Q6" s="109">
        <v>0</v>
      </c>
      <c r="R6" s="110">
        <v>0</v>
      </c>
      <c r="S6" s="115"/>
      <c r="T6" s="115"/>
      <c r="U6" s="109">
        <v>0</v>
      </c>
      <c r="V6" s="110">
        <v>0</v>
      </c>
      <c r="W6" s="115"/>
      <c r="X6" s="115"/>
      <c r="Y6" s="109">
        <v>0</v>
      </c>
      <c r="Z6" s="110">
        <v>0</v>
      </c>
      <c r="AA6" s="115"/>
      <c r="AB6" s="115"/>
      <c r="AC6" s="292"/>
      <c r="AD6" s="288"/>
      <c r="AE6" s="288"/>
      <c r="AF6" s="288"/>
      <c r="AG6" s="292"/>
      <c r="AH6" s="288"/>
      <c r="AI6" s="288"/>
      <c r="AJ6" s="288"/>
      <c r="AK6" s="292"/>
      <c r="AL6" s="110"/>
      <c r="AM6" s="115"/>
      <c r="AN6" s="253"/>
    </row>
    <row r="7" spans="1:40" x14ac:dyDescent="0.4">
      <c r="B7" s="191" t="s">
        <v>312</v>
      </c>
      <c r="C7" s="109">
        <v>250048.02386282777</v>
      </c>
      <c r="D7" s="110">
        <v>250289.01863114044</v>
      </c>
      <c r="E7" s="115">
        <f>SUM('Pt 1 Summary of Data'!E37:E42)</f>
        <v>4890279</v>
      </c>
      <c r="F7" s="115">
        <f>SUM(C7:E7)</f>
        <v>5390616.0424939683</v>
      </c>
      <c r="G7" s="116">
        <f>SUM('Pt 1 Summary of Data'!I37:I42)</f>
        <v>4542705</v>
      </c>
      <c r="H7" s="109">
        <v>4261794.1109222639</v>
      </c>
      <c r="I7" s="110">
        <v>5025010.1128677865</v>
      </c>
      <c r="J7" s="115">
        <f>SUM('Pt 1 Summary of Data'!K37:K42)</f>
        <v>3877572</v>
      </c>
      <c r="K7" s="115">
        <f>SUM(H7:J7)</f>
        <v>13164376.22379005</v>
      </c>
      <c r="L7" s="116">
        <f>SUM('Pt 1 Summary of Data'!O37:O42)</f>
        <v>1681360</v>
      </c>
      <c r="M7" s="109">
        <v>12969133.625422575</v>
      </c>
      <c r="N7" s="110">
        <v>16002792.021928187</v>
      </c>
      <c r="O7" s="115">
        <f>SUM('Pt 1 Summary of Data'!Q37:Q42)</f>
        <v>16684389</v>
      </c>
      <c r="P7" s="115">
        <f>SUM(M7:O7)</f>
        <v>45656314.647350758</v>
      </c>
      <c r="Q7" s="109">
        <v>0</v>
      </c>
      <c r="R7" s="110">
        <v>0</v>
      </c>
      <c r="S7" s="115"/>
      <c r="T7" s="115"/>
      <c r="U7" s="109">
        <v>0</v>
      </c>
      <c r="V7" s="110">
        <v>0</v>
      </c>
      <c r="W7" s="115"/>
      <c r="X7" s="115"/>
      <c r="Y7" s="109">
        <v>0</v>
      </c>
      <c r="Z7" s="110">
        <v>0</v>
      </c>
      <c r="AA7" s="115"/>
      <c r="AB7" s="115"/>
      <c r="AC7" s="292"/>
      <c r="AD7" s="288"/>
      <c r="AE7" s="288"/>
      <c r="AF7" s="288"/>
      <c r="AG7" s="292"/>
      <c r="AH7" s="288"/>
      <c r="AI7" s="288"/>
      <c r="AJ7" s="288"/>
      <c r="AK7" s="292"/>
      <c r="AL7" s="110"/>
      <c r="AM7" s="115"/>
      <c r="AN7" s="253"/>
    </row>
    <row r="8" spans="1:40" x14ac:dyDescent="0.4">
      <c r="B8" s="191" t="s">
        <v>484</v>
      </c>
      <c r="C8" s="293"/>
      <c r="D8" s="289"/>
      <c r="E8" s="269">
        <v>48015406.469999999</v>
      </c>
      <c r="F8" s="269">
        <v>48015406.469999999</v>
      </c>
      <c r="G8" s="270">
        <v>48015406.469999999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f>'Pt 2 Premium and Claims'!E15</f>
        <v>54508071</v>
      </c>
      <c r="F9" s="115">
        <f t="shared" ref="F9:F12" si="0">SUM(C9:E9)</f>
        <v>54508071</v>
      </c>
      <c r="G9" s="116">
        <f>'Pt 2 Premium and Claims'!I15</f>
        <v>54508071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f>'Pt 2 Premium and Claims'!E16</f>
        <v>-47134095.640000001</v>
      </c>
      <c r="F10" s="115">
        <f t="shared" si="0"/>
        <v>-47134095.640000001</v>
      </c>
      <c r="G10" s="116">
        <f>'Pt 2 Premium and Claims'!I16</f>
        <v>-47134095.640000001</v>
      </c>
      <c r="H10" s="292"/>
      <c r="I10" s="288"/>
      <c r="J10" s="115">
        <f>'Pt 2 Premium and Claims'!K16</f>
        <v>-5478914.4199999999</v>
      </c>
      <c r="K10" s="115">
        <f t="shared" ref="K10:K12" si="1">SUM(H10:J10)</f>
        <v>-5478914.4199999999</v>
      </c>
      <c r="L10" s="116">
        <f>'Pt 2 Premium and Claims'!O16</f>
        <v>-5478914.4199999999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f>'Pt 2 Premium and Claims'!E17</f>
        <v>5402756.3326910138</v>
      </c>
      <c r="F11" s="115">
        <f t="shared" si="0"/>
        <v>5402756.3326910138</v>
      </c>
      <c r="G11" s="314"/>
      <c r="H11" s="292"/>
      <c r="I11" s="288"/>
      <c r="J11" s="115">
        <f>'Pt 2 Premium and Claims'!K17</f>
        <v>-47526.911767973572</v>
      </c>
      <c r="K11" s="115">
        <f t="shared" si="1"/>
        <v>-47526.911767973572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C6+C7-C8-C9-C10-C11</f>
        <v>21697906.023862828</v>
      </c>
      <c r="D12" s="115">
        <f>D6+D7-D8-D9-D10-D11</f>
        <v>25673522.018631142</v>
      </c>
      <c r="E12" s="115">
        <f>(E6+E7-E8-E9-E10-E11)*1.0004</f>
        <v>285791682.80204386</v>
      </c>
      <c r="F12" s="115">
        <f t="shared" si="0"/>
        <v>333163110.84453785</v>
      </c>
      <c r="G12" s="311"/>
      <c r="H12" s="114">
        <f>H6+H7-H8-H9-H10-H11</f>
        <v>296688090.83423138</v>
      </c>
      <c r="I12" s="115">
        <f>I6+I7-I8-I9-I10-I11</f>
        <v>282388593.11286777</v>
      </c>
      <c r="J12" s="115">
        <f>(J6+J7-J8-J9-J10-J11)*1.0004</f>
        <v>264826615.62270063</v>
      </c>
      <c r="K12" s="115">
        <f t="shared" si="1"/>
        <v>843903299.5697999</v>
      </c>
      <c r="L12" s="311"/>
      <c r="M12" s="114">
        <f>M6+M7-M8-M9-M10-M11</f>
        <v>1233032103.2149715</v>
      </c>
      <c r="N12" s="115">
        <f t="shared" ref="N12:O12" si="2">N6+N7-N8-N9-N10-N11</f>
        <v>1150111337.0219281</v>
      </c>
      <c r="O12" s="115">
        <f t="shared" si="2"/>
        <v>1220173907</v>
      </c>
      <c r="P12" s="115">
        <f>SUM(M12:O12)</f>
        <v>3603317347.2368994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18056885.872882616</v>
      </c>
      <c r="D15" s="118">
        <v>17007747.733610522</v>
      </c>
      <c r="E15" s="106">
        <f>'Pt 1 Summary of Data'!E5+'Pt 1 Summary of Data'!E6+'Pt 1 Summary of Data'!E7-E9-E10-E11</f>
        <v>363034284.5032258</v>
      </c>
      <c r="F15" s="106">
        <f t="shared" ref="F15:F17" si="3">SUM(C15:E15)</f>
        <v>398098918.10971892</v>
      </c>
      <c r="G15" s="107">
        <f>SUM('Pt 1 Summary of Data'!I5:I7)-G9-G10</f>
        <v>357781151.22906107</v>
      </c>
      <c r="H15" s="117">
        <v>380952109.11461055</v>
      </c>
      <c r="I15" s="118">
        <v>367181496.03022081</v>
      </c>
      <c r="J15" s="106">
        <f>'Pt 1 Summary of Data'!K5+'Pt 1 Summary of Data'!K6+'Pt 1 Summary of Data'!K7-J10-J11</f>
        <v>351924142.14099556</v>
      </c>
      <c r="K15" s="106">
        <f t="shared" ref="K15:K17" si="4">SUM(H15:J15)</f>
        <v>1100057747.2858269</v>
      </c>
      <c r="L15" s="107">
        <f>'Pt 1 Summary of Data'!O5+'Pt 1 Summary of Data'!O6+'Pt 1 Summary of Data'!O7-L10</f>
        <v>158865536.03023505</v>
      </c>
      <c r="M15" s="117">
        <v>1442402329.2825067</v>
      </c>
      <c r="N15" s="118">
        <v>1358762542.3819509</v>
      </c>
      <c r="O15" s="106">
        <f>'Pt 1 Summary of Data'!Q5+'Pt 1 Summary of Data'!Q6+'Pt 1 Summary of Data'!Q7</f>
        <v>1451884107.5644433</v>
      </c>
      <c r="P15" s="106">
        <f t="shared" ref="P15:P17" si="5">SUM(M15:O15)</f>
        <v>4253048979.2289009</v>
      </c>
      <c r="Q15" s="117">
        <v>0</v>
      </c>
      <c r="R15" s="118">
        <v>0</v>
      </c>
      <c r="S15" s="106"/>
      <c r="T15" s="106"/>
      <c r="U15" s="117">
        <v>0</v>
      </c>
      <c r="V15" s="118">
        <v>0</v>
      </c>
      <c r="W15" s="106"/>
      <c r="X15" s="106"/>
      <c r="Y15" s="117">
        <v>0</v>
      </c>
      <c r="Z15" s="118">
        <v>0</v>
      </c>
      <c r="AA15" s="106"/>
      <c r="AB15" s="106"/>
      <c r="AC15" s="347"/>
      <c r="AD15" s="346"/>
      <c r="AE15" s="346"/>
      <c r="AF15" s="346"/>
      <c r="AG15" s="347"/>
      <c r="AH15" s="346"/>
      <c r="AI15" s="346"/>
      <c r="AJ15" s="346"/>
      <c r="AK15" s="347"/>
      <c r="AL15" s="118"/>
      <c r="AM15" s="106"/>
      <c r="AN15" s="254"/>
    </row>
    <row r="16" spans="1:40" x14ac:dyDescent="0.4">
      <c r="B16" s="191" t="s">
        <v>313</v>
      </c>
      <c r="C16" s="109">
        <v>88062.418160026544</v>
      </c>
      <c r="D16" s="110">
        <v>88242.338576399023</v>
      </c>
      <c r="E16" s="115">
        <f>+'Pt 1 Summary of Data'!E25+'Pt 1 Summary of Data'!E26+'Pt 1 Summary of Data'!E27+'Pt 1 Summary of Data'!E28+'Pt 1 Summary of Data'!E30+'Pt 1 Summary of Data'!E31+'Pt 1 Summary of Data'!E32+'Pt 1 Summary of Data'!E34+'Pt 1 Summary of Data'!E35</f>
        <v>18040848</v>
      </c>
      <c r="F16" s="115">
        <f t="shared" si="3"/>
        <v>18217152.756736424</v>
      </c>
      <c r="G16" s="116">
        <f>+'Pt 1 Summary of Data'!I25+'Pt 1 Summary of Data'!I26+'Pt 1 Summary of Data'!I27+'Pt 1 Summary of Data'!I28+'Pt 1 Summary of Data'!I30+'Pt 1 Summary of Data'!I31+'Pt 1 Summary of Data'!I32+'Pt 1 Summary of Data'!I34+'Pt 1 Summary of Data'!I35</f>
        <v>20343224.800265364</v>
      </c>
      <c r="H16" s="109">
        <v>1736152.8568760341</v>
      </c>
      <c r="I16" s="110">
        <v>1926151.6119430412</v>
      </c>
      <c r="J16" s="115">
        <f>+'Pt 1 Summary of Data'!K25+'Pt 1 Summary of Data'!K26+'Pt 1 Summary of Data'!K27+'Pt 1 Summary of Data'!K28+'Pt 1 Summary of Data'!K30+'Pt 1 Summary of Data'!K31+'Pt 1 Summary of Data'!K32+'Pt 1 Summary of Data'!K34+'Pt 1 Summary of Data'!K35</f>
        <v>9081209</v>
      </c>
      <c r="K16" s="115">
        <f t="shared" si="4"/>
        <v>12743513.468819074</v>
      </c>
      <c r="L16" s="116">
        <f>+'Pt 1 Summary of Data'!O25+'Pt 1 Summary of Data'!O26+'Pt 1 Summary of Data'!O27+'Pt 1 Summary of Data'!O28+'Pt 1 Summary of Data'!O30+'Pt 1 Summary of Data'!O31+'Pt 1 Summary of Data'!O32+'Pt 1 Summary of Data'!O34+'Pt 1 Summary of Data'!O35</f>
        <v>4041180.2602486173</v>
      </c>
      <c r="M16" s="109">
        <v>6073089.5022471454</v>
      </c>
      <c r="N16" s="110">
        <v>6751806.1011893637</v>
      </c>
      <c r="O16" s="115">
        <f>+'Pt 1 Summary of Data'!Q25+'Pt 1 Summary of Data'!Q26+'Pt 1 Summary of Data'!Q27+'Pt 1 Summary of Data'!Q28+'Pt 1 Summary of Data'!Q30+'Pt 1 Summary of Data'!Q31+'Pt 1 Summary of Data'!Q32+'Pt 1 Summary of Data'!Q34+'Pt 1 Summary of Data'!Q35</f>
        <v>34671499</v>
      </c>
      <c r="P16" s="115">
        <f t="shared" si="5"/>
        <v>47496394.603436507</v>
      </c>
      <c r="Q16" s="109">
        <v>0</v>
      </c>
      <c r="R16" s="110">
        <v>0</v>
      </c>
      <c r="S16" s="115"/>
      <c r="T16" s="115"/>
      <c r="U16" s="109">
        <v>0</v>
      </c>
      <c r="V16" s="110">
        <v>0</v>
      </c>
      <c r="W16" s="115"/>
      <c r="X16" s="115"/>
      <c r="Y16" s="109">
        <v>0</v>
      </c>
      <c r="Z16" s="110">
        <v>0</v>
      </c>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17968823.454722591</v>
      </c>
      <c r="D17" s="115">
        <f t="shared" ref="D17:E17" si="6">+D15-D16</f>
        <v>16919505.395034123</v>
      </c>
      <c r="E17" s="115">
        <f t="shared" si="6"/>
        <v>344993436.5032258</v>
      </c>
      <c r="F17" s="115">
        <f t="shared" si="3"/>
        <v>379881765.35298252</v>
      </c>
      <c r="G17" s="314"/>
      <c r="H17" s="114">
        <f>+H15-H16</f>
        <v>379215956.25773454</v>
      </c>
      <c r="I17" s="115">
        <f t="shared" ref="I17:J17" si="7">+I15-I16</f>
        <v>365255344.41827774</v>
      </c>
      <c r="J17" s="115">
        <f t="shared" si="7"/>
        <v>342842933.14099556</v>
      </c>
      <c r="K17" s="115">
        <f t="shared" si="4"/>
        <v>1087314233.8170078</v>
      </c>
      <c r="L17" s="314"/>
      <c r="M17" s="114">
        <f>+M15-M16</f>
        <v>1436329239.7802596</v>
      </c>
      <c r="N17" s="115">
        <f t="shared" ref="N17:O17" si="8">+N15-N16</f>
        <v>1352010736.2807615</v>
      </c>
      <c r="O17" s="115">
        <f t="shared" si="8"/>
        <v>1417212608.5644433</v>
      </c>
      <c r="P17" s="115">
        <f t="shared" si="5"/>
        <v>4205552584.6254644</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f>+G6+G7-G8-G9-G10</f>
        <v>288854364.16999996</v>
      </c>
      <c r="H19" s="347"/>
      <c r="I19" s="346"/>
      <c r="J19" s="346"/>
      <c r="K19" s="346"/>
      <c r="L19" s="107">
        <f>+L6+L7-L8-L9-L10</f>
        <v>119495747.29488988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f>+'Pt 1 Summary of Data'!I44+'Pt 1 Summary of Data'!I45+'Pt 1 Summary of Data'!I46+'Pt 1 Summary of Data'!I47+'Pt 1 Summary of Data'!I49+'Pt 1 Summary of Data'!I50+'Pt 1 Summary of Data'!I51</f>
        <v>62653752</v>
      </c>
      <c r="H20" s="292"/>
      <c r="I20" s="288"/>
      <c r="J20" s="288"/>
      <c r="K20" s="288"/>
      <c r="L20" s="116">
        <f>+'Pt 1 Summary of Data'!O44+'Pt 1 Summary of Data'!O45+'Pt 1 Summary of Data'!O46+'Pt 1 Summary of Data'!O47+'Pt 1 Summary of Data'!O49+'Pt 1 Summary of Data'!O50+'Pt 1 Summary of Data'!O51</f>
        <v>22909644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f>G19/(G15-G16)</f>
        <v>0.8560222237821048</v>
      </c>
      <c r="H21" s="292"/>
      <c r="I21" s="288"/>
      <c r="J21" s="288"/>
      <c r="K21" s="288"/>
      <c r="L21" s="255">
        <f>L19/(L15-L16)</f>
        <v>0.77181491697868132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v>4.4499999999999998E-2</v>
      </c>
      <c r="H22" s="292"/>
      <c r="I22" s="288"/>
      <c r="J22" s="288"/>
      <c r="K22" s="288"/>
      <c r="L22" s="139">
        <f>IF(L21&gt;0.8,5.99%,0)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f>MAX(G24:G25)</f>
        <v>25139125.518945277</v>
      </c>
      <c r="H23" s="292"/>
      <c r="I23" s="288"/>
      <c r="J23" s="288"/>
      <c r="K23" s="288"/>
      <c r="L23" s="116">
        <f>MAX(L24:L25)</f>
        <v>12418964.475096554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f>+G15-G19-G16-G20</f>
        <v>-14070189.741204254</v>
      </c>
      <c r="H24" s="292"/>
      <c r="I24" s="288"/>
      <c r="J24" s="288"/>
      <c r="K24" s="288"/>
      <c r="L24" s="116">
        <f>+L15-L19-L16-L20</f>
        <v>12418964.475096554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f>(0.03+G22)*(G15-G16)</f>
        <v>25139125.518945277</v>
      </c>
      <c r="H25" s="292"/>
      <c r="I25" s="288"/>
      <c r="J25" s="288"/>
      <c r="K25" s="288"/>
      <c r="L25" s="116">
        <f>(0.03+L22)*(L15-L16)</f>
        <v>4644730.6730995923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f>MIN(G27:G28)</f>
        <v>102846797.81210592</v>
      </c>
      <c r="H26" s="292"/>
      <c r="I26" s="288"/>
      <c r="J26" s="288"/>
      <c r="K26" s="288"/>
      <c r="L26" s="116">
        <f>MIN(L27:L28)</f>
        <v>35006051.414245903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f>G20+G23+G16</f>
        <v>108136102.31921065</v>
      </c>
      <c r="H27" s="292"/>
      <c r="I27" s="288"/>
      <c r="J27" s="288"/>
      <c r="K27" s="288"/>
      <c r="L27" s="116">
        <f>L20+L23+L16</f>
        <v>39369788.73534517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f>(0.2+G22)*(G15-G16)+G16</f>
        <v>102846797.81210592</v>
      </c>
      <c r="H28" s="292"/>
      <c r="I28" s="288"/>
      <c r="J28" s="288"/>
      <c r="K28" s="288"/>
      <c r="L28" s="116">
        <f>(0.2+L22)*(L15-L16)+L16</f>
        <v>35006051.414245903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f>0.2*(G15-G16)+G16</f>
        <v>87830810.086024493</v>
      </c>
      <c r="H29" s="292"/>
      <c r="I29" s="288"/>
      <c r="J29" s="288"/>
      <c r="K29" s="288"/>
      <c r="L29" s="116">
        <f>0.2*(L15-L16)+L16</f>
        <v>35006051.414245903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f>G15-G26</f>
        <v>254934353.41695514</v>
      </c>
      <c r="H30" s="292"/>
      <c r="I30" s="288"/>
      <c r="J30" s="288"/>
      <c r="K30" s="288"/>
      <c r="L30" s="116">
        <f>L15-L26</f>
        <v>123859484.61598915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f>MIN(G27,G29)</f>
        <v>87830810.086024493</v>
      </c>
      <c r="H31" s="292"/>
      <c r="I31" s="288"/>
      <c r="J31" s="288"/>
      <c r="K31" s="288"/>
      <c r="L31" s="116">
        <f>MIN(L27,L29)</f>
        <v>35006051.414245903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f>G15-G31</f>
        <v>269950341.1430366</v>
      </c>
      <c r="H32" s="292"/>
      <c r="I32" s="288"/>
      <c r="J32" s="288"/>
      <c r="K32" s="288"/>
      <c r="L32" s="116">
        <f>L15-L31</f>
        <v>123859484.61598915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f>G19/G32</f>
        <v>1.0700277797276307</v>
      </c>
      <c r="H33" s="354"/>
      <c r="I33" s="355"/>
      <c r="J33" s="355"/>
      <c r="K33" s="355"/>
      <c r="L33" s="375">
        <f>L19/L32</f>
        <v>0.96476864622335146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v>5402756.3326910138</v>
      </c>
      <c r="H34" s="292"/>
      <c r="I34" s="288"/>
      <c r="J34" s="288"/>
      <c r="K34" s="288"/>
      <c r="L34" s="116">
        <v>-323976.39274735004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v>5402756.3326910138</v>
      </c>
      <c r="H35" s="292"/>
      <c r="I35" s="288"/>
      <c r="J35" s="288"/>
      <c r="K35" s="288"/>
      <c r="L35" s="116">
        <v>-47526.911767973572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3542.5</v>
      </c>
      <c r="D37" s="122">
        <v>3541.4166666666665</v>
      </c>
      <c r="E37" s="256">
        <f>'Pt 1 Summary of Data'!E60</f>
        <v>99282.25</v>
      </c>
      <c r="F37" s="256">
        <f>SUM(C37:E37)</f>
        <v>106366.16666666667</v>
      </c>
      <c r="G37" s="312"/>
      <c r="H37" s="121">
        <v>96684</v>
      </c>
      <c r="I37" s="122">
        <v>89662.25</v>
      </c>
      <c r="J37" s="256">
        <f>'Pt 1 Summary of Data'!K60</f>
        <v>78722.25</v>
      </c>
      <c r="K37" s="256">
        <f>SUM(H37:J37)</f>
        <v>265068.5</v>
      </c>
      <c r="L37" s="312"/>
      <c r="M37" s="121">
        <v>352046.33333333331</v>
      </c>
      <c r="N37" s="122">
        <v>334053.83333333331</v>
      </c>
      <c r="O37" s="256">
        <f>'Pt 1 Summary of Data'!Q60</f>
        <v>338725.75</v>
      </c>
      <c r="P37" s="256">
        <f>SUM(M37:O37)</f>
        <v>1024825.9166666666</v>
      </c>
      <c r="Q37" s="121">
        <v>0</v>
      </c>
      <c r="R37" s="122">
        <v>0</v>
      </c>
      <c r="S37" s="256"/>
      <c r="T37" s="256"/>
      <c r="U37" s="121">
        <v>0</v>
      </c>
      <c r="V37" s="122">
        <v>0</v>
      </c>
      <c r="W37" s="256"/>
      <c r="X37" s="256"/>
      <c r="Y37" s="121">
        <v>0</v>
      </c>
      <c r="Z37" s="122">
        <v>0</v>
      </c>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v>0</v>
      </c>
      <c r="U39" s="292"/>
      <c r="V39" s="288"/>
      <c r="W39" s="288"/>
      <c r="X39" s="110"/>
      <c r="Y39" s="292"/>
      <c r="Z39" s="288"/>
      <c r="AA39" s="288"/>
      <c r="AB39" s="110">
        <v>0</v>
      </c>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f>F38*F40</f>
        <v>0</v>
      </c>
      <c r="G41" s="311"/>
      <c r="H41" s="292"/>
      <c r="I41" s="288"/>
      <c r="J41" s="288"/>
      <c r="K41" s="260">
        <f>K38*K40</f>
        <v>0</v>
      </c>
      <c r="L41" s="311"/>
      <c r="M41" s="292"/>
      <c r="N41" s="288"/>
      <c r="O41" s="288"/>
      <c r="P41" s="260">
        <f>P38*P40</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f>C12/C17</f>
        <v>1.2075307033060172</v>
      </c>
      <c r="D44" s="260">
        <f t="shared" ref="D44:F44" si="9">D12/D17</f>
        <v>1.5173919933951687</v>
      </c>
      <c r="E44" s="260">
        <f t="shared" si="9"/>
        <v>0.82839744923486858</v>
      </c>
      <c r="F44" s="260">
        <f t="shared" si="9"/>
        <v>0.87701790722954509</v>
      </c>
      <c r="G44" s="311"/>
      <c r="H44" s="262">
        <f>H12/H17</f>
        <v>0.78237238158983746</v>
      </c>
      <c r="I44" s="260">
        <f t="shared" ref="I44:K44" si="10">I12/I17</f>
        <v>0.77312651937403598</v>
      </c>
      <c r="J44" s="260">
        <f t="shared" si="10"/>
        <v>0.77244297613621682</v>
      </c>
      <c r="K44" s="260">
        <f t="shared" si="10"/>
        <v>0.7761356131679471</v>
      </c>
      <c r="L44" s="311"/>
      <c r="M44" s="262">
        <f>M12/M17</f>
        <v>0.85846062940528178</v>
      </c>
      <c r="N44" s="260">
        <f t="shared" ref="N44:P44" si="11">N12/N17</f>
        <v>0.85066731066482704</v>
      </c>
      <c r="O44" s="260">
        <f t="shared" si="11"/>
        <v>0.86096743680256105</v>
      </c>
      <c r="P44" s="260">
        <f t="shared" si="11"/>
        <v>0.85679997449319767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f>ROUND(F46+F44,3)</f>
        <v>0.877</v>
      </c>
      <c r="G47" s="311"/>
      <c r="H47" s="292"/>
      <c r="I47" s="288"/>
      <c r="J47" s="288"/>
      <c r="K47" s="260">
        <f>ROUND(K46+K44,3)</f>
        <v>0.77600000000000002</v>
      </c>
      <c r="L47" s="311"/>
      <c r="M47" s="292"/>
      <c r="N47" s="288"/>
      <c r="O47" s="288"/>
      <c r="P47" s="260">
        <f>ROUND(P46+P44,3)</f>
        <v>0.85699999999999998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f>F47</f>
        <v>0.877</v>
      </c>
      <c r="G50" s="311"/>
      <c r="H50" s="293"/>
      <c r="I50" s="289"/>
      <c r="J50" s="289"/>
      <c r="K50" s="260">
        <f>K47</f>
        <v>0.77600000000000002</v>
      </c>
      <c r="L50" s="311"/>
      <c r="M50" s="293"/>
      <c r="N50" s="289"/>
      <c r="O50" s="289"/>
      <c r="P50" s="260">
        <f>P47</f>
        <v>0.85699999999999998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f>F15-F16</f>
        <v>379881765.35298252</v>
      </c>
      <c r="G51" s="311"/>
      <c r="H51" s="292"/>
      <c r="I51" s="288"/>
      <c r="J51" s="288"/>
      <c r="K51" s="115">
        <f>J15-J16</f>
        <v>342842933.14099556</v>
      </c>
      <c r="L51" s="311"/>
      <c r="M51" s="292"/>
      <c r="N51" s="288"/>
      <c r="O51" s="288"/>
      <c r="P51" s="115">
        <f>P15-P16</f>
        <v>4205552584.6254644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f>MAX((F49-F50)*F51,0)</f>
        <v>0</v>
      </c>
      <c r="G52" s="311"/>
      <c r="H52" s="292"/>
      <c r="I52" s="288"/>
      <c r="J52" s="288"/>
      <c r="K52" s="115">
        <f>MAX((K49-K50)*K51,0)</f>
        <v>8228230.395383901</v>
      </c>
      <c r="L52" s="311"/>
      <c r="M52" s="292"/>
      <c r="N52" s="288"/>
      <c r="O52" s="288"/>
      <c r="P52" s="115">
        <f>MAX((P49-P50)*P51,0)</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54" priority="39" stopIfTrue="1" operator="lessThan">
      <formula>0</formula>
    </cfRule>
  </conditionalFormatting>
  <conditionalFormatting sqref="C15:C16">
    <cfRule type="cellIs" dxfId="53" priority="52" stopIfTrue="1" operator="lessThan">
      <formula>0</formula>
    </cfRule>
  </conditionalFormatting>
  <conditionalFormatting sqref="C5:C7">
    <cfRule type="cellIs" dxfId="52" priority="53" stopIfTrue="1" operator="lessThan">
      <formula>0</formula>
    </cfRule>
  </conditionalFormatting>
  <conditionalFormatting sqref="H15:H16">
    <cfRule type="cellIs" dxfId="51" priority="36" stopIfTrue="1" operator="lessThan">
      <formula>0</formula>
    </cfRule>
  </conditionalFormatting>
  <conditionalFormatting sqref="Q37">
    <cfRule type="cellIs" dxfId="50" priority="26" stopIfTrue="1" operator="lessThan">
      <formula>0</formula>
    </cfRule>
  </conditionalFormatting>
  <conditionalFormatting sqref="M37">
    <cfRule type="cellIs" dxfId="49" priority="30" stopIfTrue="1" operator="lessThan">
      <formula>0</formula>
    </cfRule>
  </conditionalFormatting>
  <conditionalFormatting sqref="H49:K49">
    <cfRule type="cellIs" dxfId="48" priority="33" stopIfTrue="1" operator="lessThan">
      <formula>0</formula>
    </cfRule>
  </conditionalFormatting>
  <conditionalFormatting sqref="Q49:T49">
    <cfRule type="cellIs" dxfId="47" priority="25" stopIfTrue="1" operator="lessThan">
      <formula>0</formula>
    </cfRule>
  </conditionalFormatting>
  <conditionalFormatting sqref="M5:M7">
    <cfRule type="cellIs" dxfId="46" priority="32" stopIfTrue="1" operator="lessThan">
      <formula>0</formula>
    </cfRule>
  </conditionalFormatting>
  <conditionalFormatting sqref="L22">
    <cfRule type="cellIs" dxfId="45" priority="35" stopIfTrue="1" operator="lessThan">
      <formula>0</formula>
    </cfRule>
  </conditionalFormatting>
  <conditionalFormatting sqref="G22">
    <cfRule type="cellIs" dxfId="44" priority="41" stopIfTrue="1" operator="lessThan">
      <formula>0</formula>
    </cfRule>
  </conditionalFormatting>
  <conditionalFormatting sqref="C49:F49">
    <cfRule type="cellIs" dxfId="43" priority="38" stopIfTrue="1" operator="lessThan">
      <formula>0</formula>
    </cfRule>
  </conditionalFormatting>
  <conditionalFormatting sqref="H5:H7">
    <cfRule type="cellIs" dxfId="42" priority="37" stopIfTrue="1" operator="lessThan">
      <formula>0</formula>
    </cfRule>
  </conditionalFormatting>
  <conditionalFormatting sqref="H37">
    <cfRule type="cellIs" dxfId="41" priority="34" stopIfTrue="1" operator="lessThan">
      <formula>0</formula>
    </cfRule>
  </conditionalFormatting>
  <conditionalFormatting sqref="M15:M16">
    <cfRule type="cellIs" dxfId="40" priority="31" stopIfTrue="1" operator="lessThan">
      <formula>0</formula>
    </cfRule>
  </conditionalFormatting>
  <conditionalFormatting sqref="M49:P49">
    <cfRule type="cellIs" dxfId="39" priority="29" stopIfTrue="1" operator="lessThan">
      <formula>0</formula>
    </cfRule>
  </conditionalFormatting>
  <conditionalFormatting sqref="Q5:Q7">
    <cfRule type="cellIs" dxfId="38" priority="28" stopIfTrue="1" operator="lessThan">
      <formula>0</formula>
    </cfRule>
  </conditionalFormatting>
  <conditionalFormatting sqref="Q15:Q16">
    <cfRule type="cellIs" dxfId="37" priority="27" stopIfTrue="1" operator="lessThan">
      <formula>0</formula>
    </cfRule>
  </conditionalFormatting>
  <conditionalFormatting sqref="U5:U7">
    <cfRule type="cellIs" dxfId="36" priority="24" stopIfTrue="1" operator="lessThan">
      <formula>0</formula>
    </cfRule>
  </conditionalFormatting>
  <conditionalFormatting sqref="U15:U16">
    <cfRule type="cellIs" dxfId="35" priority="23" stopIfTrue="1" operator="lessThan">
      <formula>0</formula>
    </cfRule>
  </conditionalFormatting>
  <conditionalFormatting sqref="U37">
    <cfRule type="cellIs" dxfId="34" priority="22" stopIfTrue="1" operator="lessThan">
      <formula>0</formula>
    </cfRule>
  </conditionalFormatting>
  <conditionalFormatting sqref="U49:X49">
    <cfRule type="cellIs" dxfId="33" priority="21" stopIfTrue="1" operator="lessThan">
      <formula>0</formula>
    </cfRule>
  </conditionalFormatting>
  <conditionalFormatting sqref="Y5:Y7">
    <cfRule type="cellIs" dxfId="32" priority="20" stopIfTrue="1" operator="lessThan">
      <formula>0</formula>
    </cfRule>
  </conditionalFormatting>
  <conditionalFormatting sqref="Y15:Y16">
    <cfRule type="cellIs" dxfId="31" priority="19" stopIfTrue="1" operator="lessThan">
      <formula>0</formula>
    </cfRule>
  </conditionalFormatting>
  <conditionalFormatting sqref="Y37">
    <cfRule type="cellIs" dxfId="30" priority="18" stopIfTrue="1" operator="lessThan">
      <formula>0</formula>
    </cfRule>
  </conditionalFormatting>
  <conditionalFormatting sqref="Y49:AB49">
    <cfRule type="cellIs" dxfId="29" priority="17" stopIfTrue="1" operator="lessThan">
      <formula>0</formula>
    </cfRule>
  </conditionalFormatting>
  <conditionalFormatting sqref="AL49:AN49">
    <cfRule type="cellIs" dxfId="28" priority="13" stopIfTrue="1" operator="lessThan">
      <formula>0</formula>
    </cfRule>
  </conditionalFormatting>
  <conditionalFormatting sqref="C5:C7">
    <cfRule type="cellIs" dxfId="27" priority="12" stopIfTrue="1" operator="lessThan">
      <formula>0</formula>
    </cfRule>
  </conditionalFormatting>
  <conditionalFormatting sqref="H5:H7">
    <cfRule type="cellIs" dxfId="26" priority="11" stopIfTrue="1" operator="lessThan">
      <formula>0</formula>
    </cfRule>
  </conditionalFormatting>
  <conditionalFormatting sqref="M5:M7">
    <cfRule type="cellIs" dxfId="25" priority="10" stopIfTrue="1" operator="lessThan">
      <formula>0</formula>
    </cfRule>
  </conditionalFormatting>
  <conditionalFormatting sqref="C15:C16">
    <cfRule type="cellIs" dxfId="24" priority="9" stopIfTrue="1" operator="lessThan">
      <formula>0</formula>
    </cfRule>
  </conditionalFormatting>
  <conditionalFormatting sqref="H15:H16">
    <cfRule type="cellIs" dxfId="23" priority="8" stopIfTrue="1" operator="lessThan">
      <formula>0</formula>
    </cfRule>
  </conditionalFormatting>
  <conditionalFormatting sqref="M15:M16">
    <cfRule type="cellIs" dxfId="22" priority="7" stopIfTrue="1" operator="lessThan">
      <formula>0</formula>
    </cfRule>
  </conditionalFormatting>
  <conditionalFormatting sqref="L22">
    <cfRule type="cellIs" dxfId="21" priority="6" stopIfTrue="1" operator="lessThan">
      <formula>0</formula>
    </cfRule>
  </conditionalFormatting>
  <conditionalFormatting sqref="G22">
    <cfRule type="cellIs" dxfId="20" priority="5" stopIfTrue="1" operator="lessThan">
      <formula>0</formula>
    </cfRule>
  </conditionalFormatting>
  <conditionalFormatting sqref="L22">
    <cfRule type="cellIs" dxfId="19" priority="4" stopIfTrue="1" operator="lessThan">
      <formula>0</formula>
    </cfRule>
  </conditionalFormatting>
  <conditionalFormatting sqref="C37">
    <cfRule type="cellIs" dxfId="18" priority="3" stopIfTrue="1" operator="lessThan">
      <formula>0</formula>
    </cfRule>
  </conditionalFormatting>
  <conditionalFormatting sqref="H37">
    <cfRule type="cellIs" dxfId="17" priority="2" stopIfTrue="1" operator="lessThan">
      <formula>0</formula>
    </cfRule>
  </conditionalFormatting>
  <conditionalFormatting sqref="M37">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 zeroHeight="1" x14ac:dyDescent="0.4"/>
  <cols>
    <col min="1" max="1" width="1.64453125" style="5" hidden="1" customWidth="1"/>
    <col min="2" max="2" width="72" style="3" customWidth="1"/>
    <col min="3" max="8" width="18.1171875" style="3" customWidth="1"/>
    <col min="9" max="9" width="18.1171875" style="1" customWidth="1"/>
    <col min="10" max="11" width="18.1171875" style="3" customWidth="1"/>
    <col min="12" max="12" width="9.3515625" style="3" customWidth="1"/>
    <col min="13" max="13" width="9.3515625" style="3" hidden="1" customWidth="1"/>
    <col min="14" max="16384" width="9.351562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79444</v>
      </c>
      <c r="D4" s="149">
        <v>39920</v>
      </c>
      <c r="E4" s="149">
        <v>161765</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5001</v>
      </c>
      <c r="E6" s="123">
        <v>0</v>
      </c>
      <c r="F6" s="363"/>
      <c r="G6" s="123"/>
      <c r="H6" s="123"/>
      <c r="I6" s="363"/>
      <c r="J6" s="363"/>
      <c r="K6" s="372"/>
    </row>
    <row r="7" spans="2:11" x14ac:dyDescent="0.4">
      <c r="B7" s="155" t="s">
        <v>102</v>
      </c>
      <c r="C7" s="124">
        <v>0</v>
      </c>
      <c r="D7" s="126">
        <v>43</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8228230.395383901</v>
      </c>
      <c r="E11" s="119">
        <v>0</v>
      </c>
      <c r="F11" s="119"/>
      <c r="G11" s="119"/>
      <c r="H11" s="119"/>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5" priority="18" stopIfTrue="1" operator="lessThan">
      <formula>0</formula>
    </cfRule>
  </conditionalFormatting>
  <conditionalFormatting sqref="K7">
    <cfRule type="cellIs" dxfId="14" priority="11" stopIfTrue="1" operator="lessThan">
      <formula>0</formula>
    </cfRule>
  </conditionalFormatting>
  <conditionalFormatting sqref="C7">
    <cfRule type="cellIs" dxfId="13" priority="15" stopIfTrue="1" operator="lessThan">
      <formula>0</formula>
    </cfRule>
  </conditionalFormatting>
  <conditionalFormatting sqref="C9">
    <cfRule type="cellIs" dxfId="12" priority="14"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D6:E9">
    <cfRule type="cellIs" dxfId="3" priority="4" stopIfTrue="1" operator="lessThan">
      <formula>0</formula>
    </cfRule>
  </conditionalFormatting>
  <conditionalFormatting sqref="C7">
    <cfRule type="cellIs" dxfId="2" priority="3" stopIfTrue="1" operator="lessThan">
      <formula>0</formula>
    </cfRule>
  </conditionalFormatting>
  <conditionalFormatting sqref="C9">
    <cfRule type="cellIs" dxfId="1" priority="2" stopIfTrue="1" operator="lessThan">
      <formula>0</formula>
    </cfRule>
  </conditionalFormatting>
  <conditionalFormatting sqref="C12:E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C5" sqref="C5"/>
    </sheetView>
  </sheetViews>
  <sheetFormatPr defaultColWidth="0" defaultRowHeight="12.7" zeroHeight="1" x14ac:dyDescent="0.4"/>
  <cols>
    <col min="1" max="1" width="1.64453125" style="5" hidden="1" customWidth="1"/>
    <col min="2" max="2" width="81.41015625" style="3" customWidth="1"/>
    <col min="3" max="3" width="28.3515625" style="3" customWidth="1"/>
    <col min="4" max="4" width="12.1171875" style="3" customWidth="1"/>
    <col min="5" max="5" width="12.1171875" style="3" hidden="1" customWidth="1"/>
    <col min="6" max="6" width="3.3515625" style="3" hidden="1" customWidth="1"/>
    <col min="7" max="7" width="13.41015625" style="3" hidden="1" customWidth="1"/>
    <col min="8" max="8" width="14.1171875" style="3" hidden="1" customWidth="1"/>
    <col min="9" max="9" width="4.3515625" style="3" hidden="1" customWidth="1"/>
    <col min="10" max="10" width="15.3515625" style="3" hidden="1" customWidth="1"/>
    <col min="11" max="11" width="18.1171875" style="3" hidden="1" customWidth="1"/>
    <col min="12" max="12" width="12.41015625" style="3" hidden="1" customWidth="1"/>
    <col min="13" max="13" width="9.3515625" style="3" hidden="1" customWidth="1"/>
    <col min="14" max="16384" width="9.351562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1.2500000000000001E-2</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64453125" style="5" hidden="1" customWidth="1"/>
    <col min="2" max="2" width="67" style="3" customWidth="1"/>
    <col min="3" max="3" width="9.3515625" style="3" customWidth="1"/>
    <col min="4" max="4" width="114" style="3" customWidth="1"/>
    <col min="5" max="5" width="9.3515625" style="3" customWidth="1"/>
    <col min="6" max="6" width="9.3515625" style="3" hidden="1" customWidth="1"/>
    <col min="7" max="16384" width="9.351562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503</v>
      </c>
      <c r="C5" s="150"/>
      <c r="D5" s="221" t="s">
        <v>507</v>
      </c>
      <c r="E5" s="7"/>
    </row>
    <row r="6" spans="1:5" ht="35.25" customHeight="1" x14ac:dyDescent="0.4">
      <c r="B6" s="219" t="s">
        <v>504</v>
      </c>
      <c r="C6" s="150"/>
      <c r="D6" s="222" t="s">
        <v>508</v>
      </c>
      <c r="E6" s="7"/>
    </row>
    <row r="7" spans="1:5" ht="35.25" customHeight="1" x14ac:dyDescent="0.4">
      <c r="B7" s="219" t="s">
        <v>505</v>
      </c>
      <c r="C7" s="150"/>
      <c r="D7" s="222" t="s">
        <v>509</v>
      </c>
      <c r="E7" s="7"/>
    </row>
    <row r="8" spans="1:5" ht="35.25" customHeight="1" x14ac:dyDescent="0.4">
      <c r="B8" s="219" t="s">
        <v>506</v>
      </c>
      <c r="C8" s="150"/>
      <c r="D8" s="222" t="s">
        <v>510</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511</v>
      </c>
      <c r="C27" s="150"/>
      <c r="D27" s="223" t="s">
        <v>512</v>
      </c>
      <c r="E27" s="7"/>
    </row>
    <row r="28" spans="2:5" ht="35.25" customHeight="1" x14ac:dyDescent="0.4">
      <c r="B28" s="219"/>
      <c r="C28" s="150"/>
      <c r="D28" s="222" t="s">
        <v>513</v>
      </c>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514</v>
      </c>
      <c r="C34" s="150"/>
      <c r="D34" s="222" t="s">
        <v>515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516</v>
      </c>
      <c r="C41" s="150"/>
      <c r="D41" s="222" t="s">
        <v>517</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518</v>
      </c>
      <c r="C48" s="150"/>
      <c r="D48" s="222" t="s">
        <v>519</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520</v>
      </c>
      <c r="C56" s="152"/>
      <c r="D56" s="222" t="s">
        <v>525</v>
      </c>
      <c r="E56" s="7"/>
    </row>
    <row r="57" spans="2:5" ht="35.25" customHeight="1" x14ac:dyDescent="0.4">
      <c r="B57" s="219" t="s">
        <v>521</v>
      </c>
      <c r="C57" s="152"/>
      <c r="D57" s="222" t="s">
        <v>525</v>
      </c>
      <c r="E57" s="7"/>
    </row>
    <row r="58" spans="2:5" ht="35.25" customHeight="1" x14ac:dyDescent="0.4">
      <c r="B58" s="219" t="s">
        <v>522</v>
      </c>
      <c r="C58" s="152"/>
      <c r="D58" s="222" t="s">
        <v>525</v>
      </c>
      <c r="E58" s="7"/>
    </row>
    <row r="59" spans="2:5" ht="35.25" customHeight="1" x14ac:dyDescent="0.4">
      <c r="B59" s="219" t="s">
        <v>523</v>
      </c>
      <c r="C59" s="152"/>
      <c r="D59" s="222" t="s">
        <v>525</v>
      </c>
      <c r="E59" s="7"/>
    </row>
    <row r="60" spans="2:5" ht="35.25" customHeight="1" x14ac:dyDescent="0.4">
      <c r="B60" s="219" t="s">
        <v>524</v>
      </c>
      <c r="C60" s="152"/>
      <c r="D60" s="222" t="s">
        <v>526</v>
      </c>
      <c r="E60" s="7"/>
    </row>
    <row r="61" spans="2:5" ht="35.25" customHeight="1" x14ac:dyDescent="0.4">
      <c r="B61" s="219"/>
      <c r="C61" s="152"/>
      <c r="D61" s="222" t="s">
        <v>527</v>
      </c>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528</v>
      </c>
      <c r="C67" s="152"/>
      <c r="D67" s="222" t="s">
        <v>525</v>
      </c>
      <c r="E67" s="7"/>
    </row>
    <row r="68" spans="2:5" ht="35.25" customHeight="1" x14ac:dyDescent="0.4">
      <c r="B68" s="219" t="s">
        <v>529</v>
      </c>
      <c r="C68" s="152"/>
      <c r="D68" s="222" t="s">
        <v>525</v>
      </c>
      <c r="E68" s="7"/>
    </row>
    <row r="69" spans="2:5" ht="35.25" customHeight="1" x14ac:dyDescent="0.4">
      <c r="B69" s="219" t="s">
        <v>530</v>
      </c>
      <c r="C69" s="152"/>
      <c r="D69" s="222" t="s">
        <v>525</v>
      </c>
      <c r="E69" s="7"/>
    </row>
    <row r="70" spans="2:5" ht="35.25" customHeight="1" x14ac:dyDescent="0.4">
      <c r="B70" s="219"/>
      <c r="C70" s="152"/>
      <c r="D70" s="222" t="s">
        <v>527</v>
      </c>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531</v>
      </c>
      <c r="C78" s="152"/>
      <c r="D78" s="222" t="s">
        <v>525</v>
      </c>
      <c r="E78" s="7"/>
    </row>
    <row r="79" spans="2:5" ht="35.25" customHeight="1" x14ac:dyDescent="0.4">
      <c r="B79" s="219" t="s">
        <v>532</v>
      </c>
      <c r="C79" s="152"/>
      <c r="D79" s="222" t="s">
        <v>525</v>
      </c>
      <c r="E79" s="7"/>
    </row>
    <row r="80" spans="2:5" ht="35.25" customHeight="1" x14ac:dyDescent="0.4">
      <c r="B80" s="219"/>
      <c r="C80" s="152"/>
      <c r="D80" s="222" t="s">
        <v>527</v>
      </c>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533</v>
      </c>
      <c r="C89" s="152"/>
      <c r="D89" s="222" t="s">
        <v>536</v>
      </c>
      <c r="E89" s="7"/>
    </row>
    <row r="90" spans="2:5" ht="35.25" customHeight="1" x14ac:dyDescent="0.4">
      <c r="B90" s="219" t="s">
        <v>534</v>
      </c>
      <c r="C90" s="152"/>
      <c r="D90" s="222" t="s">
        <v>525</v>
      </c>
      <c r="E90" s="7"/>
    </row>
    <row r="91" spans="2:5" ht="35.25" customHeight="1" x14ac:dyDescent="0.4">
      <c r="B91" s="219" t="s">
        <v>535</v>
      </c>
      <c r="C91" s="152"/>
      <c r="D91" s="222" t="s">
        <v>525</v>
      </c>
      <c r="E91" s="7"/>
    </row>
    <row r="92" spans="2:5" ht="35.25" customHeight="1" x14ac:dyDescent="0.4">
      <c r="B92" s="219"/>
      <c r="C92" s="152"/>
      <c r="D92" s="222" t="s">
        <v>527</v>
      </c>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537</v>
      </c>
      <c r="C100" s="152"/>
      <c r="D100" s="222" t="s">
        <v>540</v>
      </c>
      <c r="E100" s="7"/>
    </row>
    <row r="101" spans="2:5" ht="35.25" customHeight="1" x14ac:dyDescent="0.4">
      <c r="B101" s="219" t="s">
        <v>538</v>
      </c>
      <c r="C101" s="152"/>
      <c r="D101" s="222" t="s">
        <v>540</v>
      </c>
      <c r="E101" s="7"/>
    </row>
    <row r="102" spans="2:5" ht="35.25" customHeight="1" x14ac:dyDescent="0.4">
      <c r="B102" s="219" t="s">
        <v>539</v>
      </c>
      <c r="C102" s="152"/>
      <c r="D102" s="222" t="s">
        <v>540</v>
      </c>
      <c r="E102" s="7"/>
    </row>
    <row r="103" spans="2:5" ht="35.25" customHeight="1" x14ac:dyDescent="0.4">
      <c r="B103" s="219"/>
      <c r="C103" s="152"/>
      <c r="D103" s="222" t="s">
        <v>527</v>
      </c>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541</v>
      </c>
      <c r="C111" s="152"/>
      <c r="D111" s="222" t="s">
        <v>542</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543</v>
      </c>
      <c r="C123" s="150"/>
      <c r="D123" s="222" t="s">
        <v>544</v>
      </c>
      <c r="E123" s="7"/>
    </row>
    <row r="124" spans="2:5" s="5" customFormat="1" ht="35.25" customHeight="1" x14ac:dyDescent="0.4">
      <c r="B124" s="219"/>
      <c r="C124" s="150"/>
      <c r="D124" s="222" t="s">
        <v>545</v>
      </c>
      <c r="E124" s="27"/>
    </row>
    <row r="125" spans="2:5" s="5" customFormat="1" ht="35.25" customHeight="1" x14ac:dyDescent="0.4">
      <c r="B125" s="219"/>
      <c r="C125" s="150"/>
      <c r="D125" s="222" t="s">
        <v>546</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547</v>
      </c>
      <c r="C134" s="150"/>
      <c r="D134" s="222" t="s">
        <v>548</v>
      </c>
      <c r="E134" s="27"/>
    </row>
    <row r="135" spans="2:5" s="5" customFormat="1" ht="35.25" customHeight="1" x14ac:dyDescent="0.4">
      <c r="B135" s="219"/>
      <c r="C135" s="150"/>
      <c r="D135" s="222" t="s">
        <v>549</v>
      </c>
      <c r="E135" s="27"/>
    </row>
    <row r="136" spans="2:5" s="5" customFormat="1" ht="35.25" customHeight="1" x14ac:dyDescent="0.4">
      <c r="B136" s="219"/>
      <c r="C136" s="150"/>
      <c r="D136" s="222" t="s">
        <v>550</v>
      </c>
      <c r="E136" s="27"/>
    </row>
    <row r="137" spans="2:5" s="5" customFormat="1" ht="35.25" customHeight="1" x14ac:dyDescent="0.4">
      <c r="B137" s="219"/>
      <c r="C137" s="150"/>
      <c r="D137" s="222" t="s">
        <v>551</v>
      </c>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552</v>
      </c>
      <c r="C145" s="150"/>
      <c r="D145" s="222" t="s">
        <v>553</v>
      </c>
      <c r="E145" s="27"/>
    </row>
    <row r="146" spans="2:5" s="5" customFormat="1" ht="35.25" customHeight="1" x14ac:dyDescent="0.4">
      <c r="B146" s="219"/>
      <c r="C146" s="150"/>
      <c r="D146" s="222" t="s">
        <v>554</v>
      </c>
      <c r="E146" s="27"/>
    </row>
    <row r="147" spans="2:5" s="5" customFormat="1" ht="35.25" customHeight="1" x14ac:dyDescent="0.4">
      <c r="B147" s="219"/>
      <c r="C147" s="150"/>
      <c r="D147" s="222" t="s">
        <v>555</v>
      </c>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556</v>
      </c>
      <c r="C156" s="150"/>
      <c r="D156" s="222" t="s">
        <v>557</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558</v>
      </c>
      <c r="C167" s="150"/>
      <c r="D167" s="222" t="s">
        <v>559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560</v>
      </c>
      <c r="C178" s="150"/>
      <c r="D178" s="222" t="s">
        <v>561</v>
      </c>
      <c r="E178" s="27"/>
    </row>
    <row r="179" spans="2:5" s="5" customFormat="1" ht="35.25" customHeight="1" x14ac:dyDescent="0.4">
      <c r="B179" s="219"/>
      <c r="C179" s="150"/>
      <c r="D179" s="222" t="s">
        <v>562</v>
      </c>
      <c r="E179" s="27"/>
    </row>
    <row r="180" spans="2:5" s="5" customFormat="1" ht="35.25" customHeight="1" x14ac:dyDescent="0.4">
      <c r="B180" s="219"/>
      <c r="C180" s="150"/>
      <c r="D180" s="222" t="s">
        <v>559</v>
      </c>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563</v>
      </c>
      <c r="C189" s="150"/>
      <c r="D189" s="222" t="s">
        <v>517</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564</v>
      </c>
      <c r="C200" s="150"/>
      <c r="D200" s="222" t="s">
        <v>565</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3515625" style="3" customWidth="1"/>
    <col min="2" max="2" width="9.1171875" style="3" customWidth="1"/>
    <col min="3" max="3" width="45.64453125" style="3" hidden="1" customWidth="1"/>
    <col min="4" max="4" width="7" style="3" hidden="1" customWidth="1"/>
    <col min="5" max="5" width="10.87890625" style="3" hidden="1" customWidth="1"/>
    <col min="6" max="6" width="11.64453125" style="3" hidden="1" customWidth="1"/>
    <col min="7" max="7" width="9.1171875" style="3" hidden="1" customWidth="1"/>
    <col min="8" max="8" width="14" style="3" hidden="1" customWidth="1"/>
    <col min="9" max="9" width="13.87890625" style="3" hidden="1" customWidth="1"/>
    <col min="10" max="10" width="9.1171875" style="3" hidden="1" customWidth="1"/>
    <col min="11" max="11" width="12.351562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64453125" style="34" customWidth="1"/>
    <col min="5" max="5" width="9.1171875" style="31" customWidth="1"/>
    <col min="6" max="6" width="19.6445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