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F8" i="10"/>
  <c r="AT55" i="18"/>
  <c r="E55" i="18"/>
  <c r="D55" i="18"/>
  <c r="AT60" i="4"/>
  <c r="E22" i="4"/>
  <c r="D60" i="4"/>
  <c r="E60" i="4"/>
  <c r="C4" i="16"/>
  <c r="E5" i="4" l="1"/>
  <c r="E15" i="10" s="1"/>
  <c r="F15" i="10" s="1"/>
  <c r="AT54" i="18"/>
  <c r="AT12" i="4" s="1"/>
  <c r="D54" i="18"/>
  <c r="G20" i="10"/>
  <c r="G24" i="10"/>
  <c r="G32" i="10"/>
  <c r="G23" i="10"/>
  <c r="AT22" i="4"/>
  <c r="D22" i="4"/>
  <c r="E7" i="10" l="1"/>
  <c r="F7" i="10" s="1"/>
  <c r="G22" i="10"/>
  <c r="D12" i="4"/>
  <c r="AT5" i="4"/>
  <c r="D5" i="4"/>
  <c r="G30" i="10" l="1"/>
  <c r="G31" i="10" s="1"/>
  <c r="G29" i="10" s="1"/>
  <c r="G33" i="10" s="1"/>
  <c r="G34" i="10" s="1"/>
  <c r="G21" i="10"/>
  <c r="G26" i="10" s="1"/>
  <c r="G25" i="10" s="1"/>
  <c r="G28" i="10" s="1"/>
  <c r="E54" i="18" l="1"/>
  <c r="E12" i="4" s="1"/>
  <c r="E6" i="10" s="1"/>
  <c r="F6" i="10" l="1"/>
  <c r="D12" i="10" s="1"/>
  <c r="D17" i="10" l="1"/>
  <c r="D45" i="10" s="1"/>
  <c r="C12" i="10"/>
  <c r="E12" i="10"/>
  <c r="C17" i="10"/>
  <c r="C45" i="10" s="1"/>
  <c r="E38" i="10"/>
  <c r="F38" i="10" s="1"/>
  <c r="E17" i="10"/>
  <c r="F17" i="10"/>
  <c r="E45" i="10" l="1"/>
  <c r="F39" i="10" s="1"/>
  <c r="F12" i="10"/>
  <c r="F45" i="10"/>
  <c r="F52" i="10"/>
  <c r="F53" i="10"/>
  <c r="F4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<sst xmlns="http://schemas.openxmlformats.org/spreadsheetml/2006/main" count="567" uniqueCount="505">
  <si>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</si>
  <si>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</si>
  <si>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</si>
  <si>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</si>
  <si>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</si>
  <si>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</si>
  <si>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</si>
  <si>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</si>
  <si>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</si>
  <si>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</si>
  <si>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</si>
  <si>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</si>
  <si>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</si>
  <si>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</si>
  <si>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</si>
  <si>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</si>
  <si>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</si>
  <si>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</si>
  <si>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</si>
  <si>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</si>
  <si>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</si>
  <si>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</si>
  <si>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</si>
  <si>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</si>
  <si>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</si>
  <si>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</si>
  <si>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</si>
  <si>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</si>
  <si>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</si>
  <si>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</si>
  <si>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</si>
  <si>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</si>
  <si>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</si>
  <si>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</si>
  <si>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</si>
  <si>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</si>
  <si>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</si>
  <si>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</si>
  <si>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</si>
  <si>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</si>
  <si>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</si>
  <si>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</si>
  <si>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</si>
  <si>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</si>
  <si>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</si>
  <si>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</si>
  <si>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</si>
  <si>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</si>
  <si>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</si>
  <si>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</si>
  <si>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</si>
  <si>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</si>
  <si>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</si>
  <si>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</si>
  <si>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</si>
  <si>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</si>
  <si>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</si>
  <si>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</si>
  <si>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</si>
  <si>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</si>
  <si>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</si>
  <si>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</si>
  <si>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</si>
  <si>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</si>
  <si>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</si>
  <si>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</si>
  <si>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</si>
  <si>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</si>
  <si>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</si>
  <si>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</si>
  <si>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</si>
  <si>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</si>
  <si>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</si>
  <si>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</si>
  <si>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</si>
  <si>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</si>
  <si>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</si>
  <si>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</si>
  <si>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</si>
  <si>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</si>
  <si>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</si>
  <si>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</si>
  <si>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</si>
  <si>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</si>
  <si>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</si>
  <si>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</si>
  <si>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</si>
  <si>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</si>
  <si>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</si>
  <si>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</si>
  <si>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</si>
  <si>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</si>
  <si>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</si>
  <si>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</si>
  <si>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</si>
  <si>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</si>
  <si>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</si>
  <si>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</si>
  <si>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</si>
  <si>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</si>
  <si>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</si>
  <si>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</si>
  <si>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</si>
  <si>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</si>
  <si>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</si>
  <si>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</si>
  <si>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</si>
  <si>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</si>
  <si>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</si>
  <si>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</si>
  <si>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</si>
  <si>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</si>
  <si>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</si>
  <si>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</si>
  <si>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</si>
  <si>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</si>
  <si>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</si>
  <si>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</si>
  <si>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</si>
  <si>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</si>
  <si>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</si>
  <si>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</si>
  <si>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</si>
  <si>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</si>
  <si>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</si>
  <si>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</si>
  <si>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</si>
  <si>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</si>
  <si>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</si>
  <si>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</si>
  <si>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</si>
  <si>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</si>
  <si>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</si>
  <si>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</si>
  <si>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</si>
  <si>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</si>
  <si>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</si>
  <si>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</si>
  <si>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</si>
  <si>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</si>
  <si>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</si>
  <si>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</si>
  <si>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</si>
  <si>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</si>
  <si>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</si>
  <si>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</si>
  <si>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</si>
  <si>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</si>
  <si>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</si>
  <si>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</si>
  <si>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</si>
  <si>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</si>
  <si>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</si>
  <si>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</si>
  <si>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</si>
  <si>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</si>
  <si>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</si>
  <si>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</si>
  <si>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</si>
  <si>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</si>
  <si>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</si>
  <si>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</si>
  <si>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</si>
  <si>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</si>
  <si>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</si>
  <si>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</si>
  <si>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</si>
  <si>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</si>
  <si>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</si>
  <si>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</si>
  <si>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</si>
  <si>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</si>
  <si>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</si>
  <si>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</si>
  <si>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</si>
  <si>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</si>
  <si>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</si>
  <si>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</si>
  <si>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</si>
  <si>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</si>
  <si>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</si>
  <si>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</si>
  <si>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</si>
  <si>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</si>
  <si>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</si>
  <si>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</si>
  <si>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</si>
  <si>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</si>
  <si>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</si>
  <si>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</si>
  <si>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</si>
  <si>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</si>
  <si>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</si>
  <si>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</si>
  <si>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</si>
  <si>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</si>
  <si>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</si>
  <si>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</si>
  <si>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</si>
  <si>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</si>
  <si>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</si>
  <si>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</si>
  <si>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</si>
  <si>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</si>
  <si>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</si>
  <si>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</si>
  <si>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</si>
  <si>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</si>
  <si>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</si>
  <si>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</si>
  <si>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</si>
  <si>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</si>
  <si>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</si>
  <si>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</si>
  <si>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</si>
  <si>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</si>
  <si>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</si>
  <si>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</si>
  <si>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</si>
  <si>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</si>
  <si>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</si>
  <si>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</si>
  <si>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</si>
  <si>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</si>
  <si>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</si>
  <si>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</si>
  <si>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</si>
  <si>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</si>
  <si>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</si>
  <si>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</si>
  <si>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</si>
  <si>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</si>
  <si>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</si>
  <si>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</si>
  <si>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</si>
  <si>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</si>
  <si>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</si>
  <si>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</si>
  <si>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</si>
  <si>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</si>
  <si>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</si>
  <si>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</si>
  <si>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</si>
  <si>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</si>
  <si>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</si>
  <si>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</si>
  <si>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</si>
  <si>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</si>
  <si>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</si>
  <si>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</si>
  <si>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</si>
  <si>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</si>
  <si>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</si>
  <si>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</si>
  <si>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</si>
  <si>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</si>
  <si>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</si>
  <si>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</si>
  <si>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</si>
  <si>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</si>
  <si>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</si>
  <si>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</si>
  <si>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</si>
  <si>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</si>
  <si>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</si>
  <si>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</si>
  <si>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</si>
  <si>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</si>
  <si>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</si>
  <si>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</si>
  <si>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</si>
  <si>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</si>
  <si>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</si>
  <si>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</si>
  <si>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</si>
  <si>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</si>
  <si>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</si>
  <si>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</si>
  <si>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</si>
  <si>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</si>
  <si>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</si>
  <si>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</si>
  <si>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</si>
  <si>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</si>
  <si>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</si>
  <si>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</si>
  <si>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</si>
  <si>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</si>
  <si>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</si>
  <si>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</si>
  <si>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</si>
  <si>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</si>
  <si>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</si>
  <si>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</si>
  <si>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</si>
  <si>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</si>
  <si>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</si>
  <si>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</si>
  <si>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</si>
  <si>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</si>
  <si>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</si>
  <si>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</si>
  <si>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</si>
  <si>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</si>
  <si>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</si>
  <si>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</si>
  <si>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</si>
  <si>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</si>
  <si>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</si>
  <si>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</si>
  <si>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</si>
  <si>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</si>
  <si>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</si>
  <si>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</si>
  <si>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</si>
  <si>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</si>
  <si>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</si>
  <si>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</si>
  <si>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</si>
  <si>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</si>
  <si>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</si>
  <si>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</si>
  <si>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</si>
  <si>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</si>
  <si>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</si>
  <si>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</si>
  <si>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</si>
  <si>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</si>
  <si>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</si>
  <si>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</si>
  <si>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</si>
  <si>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</si>
  <si>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</si>
  <si>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</si>
  <si>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</si>
  <si>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</si>
  <si>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</si>
  <si>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</si>
  <si>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</si>
  <si>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</si>
  <si>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</si>
  <si>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</si>
  <si>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</si>
  <si>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</si>
  <si>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</si>
  <si>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</si>
  <si>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</si>
  <si>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</si>
  <si>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</si>
  <si>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</si>
  <si>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</si>
  <si>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</si>
  <si>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</si>
  <si>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</si>
  <si>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</si>
  <si>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</si>
  <si>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</si>
  <si>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</si>
  <si>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</si>
  <si>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</si>
  <si>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</si>
  <si>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</si>
  <si>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</si>
  <si>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</si>
  <si>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</si>
  <si>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</si>
  <si>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</si>
  <si>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</si>
  <si>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</si>
  <si>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</si>
  <si>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</si>
  <si>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</si>
  <si>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</si>
  <si>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</si>
  <si>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</si>
  <si>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</si>
  <si>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</si>
  <si>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</si>
  <si>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</si>
  <si>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</si>
  <si>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</si>
  <si>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</si>
  <si>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</si>
  <si>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</si>
  <si>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</si>
  <si>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</si>
  <si>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</si>
  <si>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</si>
  <si>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</si>
  <si>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</si>
  <si>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</si>
  <si>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</si>
  <si>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</si>
  <si>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</si>
  <si>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</si>
  <si>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</si>
  <si>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</si>
  <si>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</si>
  <si>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</si>
  <si>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</si>
  <si>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</si>
  <si>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</si>
  <si>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</si>
  <si>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</si>
  <si>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</si>
  <si>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</si>
  <si>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</si>
  <si>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</si>
  <si>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</si>
  <si>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</si>
  <si>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</si>
  <si>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</si>
  <si>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</si>
  <si>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</si>
  <si>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</si>
  <si>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</si>
  <si>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</si>
  <si>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</si>
  <si>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</si>
  <si>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</si>
  <si>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</si>
  <si>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</si>
  <si>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</si>
  <si>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</si>
  <si>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</si>
  <si>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</si>
  <si>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</si>
  <si>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</si>
  <si>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</si>
  <si>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</si>
  <si>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</si>
  <si>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</si>
  <si>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</si>
  <si>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</si>
  <si>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</si>
  <si>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</si>
  <si>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</si>
  <si>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</si>
  <si>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</si>
  <si>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</si>
  <si>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</si>
  <si>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</si>
  <si>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</si>
  <si>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</si>
  <si>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</si>
  <si>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</si>
  <si>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</si>
  <si>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</si>
  <si>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</si>
  <si>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</si>
  <si>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</si>
  <si>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</si>
  <si>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</si>
  <si>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</si>
  <si>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</si>
  <si>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</si>
  <si>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</si>
  <si>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</si>
  <si>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</si>
  <si>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</si>
  <si>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</si>
  <si>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</si>
  <si>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</si>
  <si>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</si>
  <si>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</si>
  <si>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</si>
  <si>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</si>
  <si>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</si>
  <si>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</si>
  <si>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</si>
  <si>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</si>
  <si>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</si>
  <si>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</si>
  <si>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</si>
  <si>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</si>
  <si>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</si>
  <si>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</si>
  <si>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</si>
  <si>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</si>
  <si>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</si>
  <si>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</si>
  <si>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</si>
  <si>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</si>
  <si>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</si>
  <si>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</si>
  <si>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</si>
  <si>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</si>
  <si>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</si>
  <si>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</si>
  <si>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</si>
  <si>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</si>
  <si>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</si>
  <si>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</si>
  <si>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</si>
  <si>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</si>
  <si>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</si>
  <si>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</si>
  <si>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</si>
  <si>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</si>
  <si>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</si>
  <si>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</si>
  <si>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</si>
  <si>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</si>
  <si>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97965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</si>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</sst>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6448158.9184687799</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-3584375.5528189708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6182492.1870839149</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-2489918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6583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107272</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8939.3333333333339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6379553.8454014855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724831.07306729443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656226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2755721.9955595769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696082.13384971838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746534.93074997491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1645358.3800552124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1804111.0542943166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27992465.733965404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24356490.071301706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6182492.1870839149</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639</v>
      </c>
      <c r="D5" s="403">
        <v>-70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639</v>
      </c>
      <c r="D6" s="398">
        <v>-70</v>
      </c>
      <c r="E6" s="400">
        <f>SUM('Pt 1 Summary of Data'!E$12,'Pt 1 Summary of Data'!E$22)+SUM('Pt 1 Summary of Data'!G$12,'Pt 1 Summary of Data'!G$22)-SUM('Pt 1 Summary of Data'!H$12,'Pt 1 Summary of Data'!H$22)</f>
        <v>0</v>
      </c>
      <c r="F6" s="400">
        <f t="shared" ref="F6:F11" si="0">SUM(C6:E6)</f>
        <v>569</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639</v>
      </c>
      <c r="D12" s="400">
        <f>SUM(D$6:D$7)+IF(AND(OR('Company Information'!$C$12="District of Columbia",'Company Information'!$C$12="Massachusetts",'Company Information'!$C$12="Vermont"),SUM($C$6:$F$11,$C$15:$F$16,$C$38:$D$38)&lt;&gt;0),SUM(I$6:I$7),0)</f>
        <v>-70</v>
      </c>
      <c r="E12" s="400">
        <f>SUM(E$6:E$7)-SUM(E$8:E$11)+IF(AND(OR('Company Information'!$C$12="District of Columbia",'Company Information'!$C$12="Massachusetts",'Company Information'!$C$12="Vermont"),SUM($C$6:$F$11,$C$15:$F$16,$C$38:$D$38)&lt;&gt;0),SUM(J$6:J$7)-SUM(J$10:J$11),0)</f>
        <v>0</v>
      </c>
      <c r="F12" s="400">
        <f>IFERROR(SUM(C$12:E$12)+C$17*MAX(0,E$50-C$50)+D$17*MAX(0,E$50-D$50),0)</f>
        <v>569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12837</v>
      </c>
      <c r="D15" s="403">
        <v>314</v>
      </c>
      <c r="E15" s="395">
        <f>SUM('Pt 1 Summary of Data'!E$5:E$7)+SUM('Pt 1 Summary of Data'!G$5:G$7)-SUM('Pt 1 Summary of Data'!H$5:H$7)-SUM(E$9:E$11)+D$56</f>
        <v>0</v>
      </c>
      <c r="F15" s="395">
        <f>SUM(C15:E15)</f>
        <v>13151</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12837</v>
      </c>
      <c r="D17" s="400">
        <f>D$15-D$16+IF(AND(OR('Company Information'!$C$12="District of Columbia",'Company Information'!$C$12="Massachusetts",'Company Information'!$C$12="Vermont"),SUM($C$6:$F$11,$C$15:$F$16,$C$38:$D$38)&lt;&gt;0),I$15-I$16,0)</f>
        <v>314</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13151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1.6666666666666667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4.666666666666667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