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5\Final\"/>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calcChain.xml><?xml version="1.0" encoding="utf-8"?>
<calcChain xmlns="http://schemas.openxmlformats.org/spreadsheetml/2006/main">
  <c r="AT5" i="4" l="1"/>
  <c r="K22" i="4" l="1"/>
  <c r="Q36" i="18"/>
  <c r="Q46" i="18"/>
  <c r="Q45" i="18"/>
  <c r="K46" i="18"/>
  <c r="K45" i="18"/>
  <c r="K36" i="18"/>
  <c r="Q19" i="18"/>
  <c r="Q18" i="18"/>
  <c r="K19" i="18"/>
  <c r="K18" i="18"/>
  <c r="K17" i="18"/>
  <c r="K14" i="18"/>
  <c r="K13" i="18"/>
  <c r="K11" i="18"/>
  <c r="E4" i="16"/>
  <c r="Q35" i="4"/>
  <c r="Q34" i="4"/>
  <c r="Q32" i="4"/>
  <c r="Q31" i="4"/>
  <c r="Q30" i="4"/>
  <c r="Q28" i="4"/>
  <c r="Q27" i="4"/>
  <c r="Q26" i="4"/>
  <c r="Q25" i="4"/>
  <c r="D4" i="16"/>
  <c r="J22" i="4"/>
  <c r="D11" i="16" l="1"/>
  <c r="E11" i="16" l="1"/>
</calcChain>
</file>

<file path=xl/sharedStrings.xml><?xml version="1.0" encoding="utf-8"?>
<sst xmlns="http://schemas.openxmlformats.org/spreadsheetml/2006/main" count="575" uniqueCount="506">
  <si>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</si>
  <si>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</si>
  <si>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</si>
  <si>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</si>
  <si>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</si>
  <si>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</si>
  <si>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</si>
  <si>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</si>
  <si>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</si>
  <si>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</si>
  <si>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</si>
  <si>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</si>
  <si>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</si>
  <si>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</si>
  <si>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</si>
  <si>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</si>
  <si>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</si>
  <si>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</si>
  <si>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</si>
  <si>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</si>
  <si>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</si>
  <si>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</si>
  <si>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</si>
  <si>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</si>
  <si>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</si>
  <si>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</si>
  <si>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</si>
  <si>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</si>
  <si>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</si>
  <si>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</si>
  <si>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</si>
  <si>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</si>
  <si>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</si>
  <si>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</si>
  <si>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</si>
  <si>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</si>
  <si>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</si>
  <si>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</si>
  <si>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</si>
  <si>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</si>
  <si>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</si>
  <si>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</si>
  <si>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</si>
  <si>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</si>
  <si>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</si>
  <si>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</si>
  <si>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</si>
  <si>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</si>
  <si>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</si>
  <si>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</si>
  <si>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</si>
  <si>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</si>
  <si>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</si>
  <si>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</si>
  <si>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</si>
  <si>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</si>
  <si>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</si>
  <si>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</si>
  <si>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</si>
  <si>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</si>
  <si>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</si>
  <si>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</si>
  <si>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</si>
  <si>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</si>
  <si>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</si>
  <si>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</si>
  <si>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</si>
  <si>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</si>
  <si>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</si>
  <si>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</si>
  <si>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</si>
  <si>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</si>
  <si>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</si>
  <si>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</si>
  <si>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</si>
  <si>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</si>
  <si>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</si>
  <si>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</si>
  <si>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</si>
  <si>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</si>
  <si>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</si>
  <si>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</si>
  <si>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</si>
  <si>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</si>
  <si>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</si>
  <si>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</si>
  <si>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</si>
  <si>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</si>
  <si>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</si>
  <si>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</si>
  <si>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</si>
  <si>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</si>
  <si>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</si>
  <si>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</si>
  <si>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</si>
  <si>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</si>
  <si>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</si>
  <si>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</si>
  <si>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</si>
  <si>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</si>
  <si>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</si>
  <si>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</si>
  <si>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</si>
  <si>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</si>
  <si>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</si>
  <si>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</si>
  <si>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</si>
  <si>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</si>
  <si>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</si>
  <si>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</si>
  <si>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</si>
  <si>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</si>
  <si>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</si>
  <si>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</si>
  <si>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</si>
  <si>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</si>
  <si>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</si>
  <si>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</si>
  <si>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</si>
  <si>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</si>
  <si>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</si>
  <si>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</si>
  <si>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</si>
  <si>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</si>
  <si>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</si>
  <si>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</si>
  <si>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</si>
  <si>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</si>
  <si>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</si>
  <si>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</si>
  <si>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</si>
  <si>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</si>
  <si>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</si>
  <si>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</si>
  <si>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</si>
  <si>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</si>
  <si>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</si>
  <si>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</si>
  <si>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</si>
  <si>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</si>
  <si>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</si>
  <si>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</si>
  <si>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</si>
  <si>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</si>
  <si>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</si>
  <si>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</si>
  <si>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</si>
  <si>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</si>
  <si>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</si>
  <si>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</si>
  <si>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</si>
  <si>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</si>
  <si>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</si>
  <si>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</si>
  <si>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</si>
  <si>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</si>
  <si>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</si>
  <si>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</si>
  <si>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</si>
  <si>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</si>
  <si>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</si>
  <si>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</si>
  <si>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</si>
  <si>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</si>
  <si>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</si>
  <si>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</si>
  <si>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</si>
  <si>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</si>
  <si>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</si>
  <si>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</si>
  <si>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</si>
  <si>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</si>
  <si>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</si>
  <si>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</si>
  <si>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</si>
  <si>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</si>
  <si>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</si>
  <si>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</si>
  <si>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</si>
  <si>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</si>
  <si>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</si>
  <si>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</si>
  <si>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</si>
  <si>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</si>
  <si>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</si>
  <si>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</si>
  <si>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</si>
  <si>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</si>
  <si>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</si>
  <si>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</si>
  <si>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</si>
  <si>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</si>
  <si>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</si>
  <si>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</si>
  <si>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</si>
  <si>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</si>
  <si>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</si>
  <si>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</si>
  <si>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</si>
  <si>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</si>
  <si>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</si>
  <si>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</si>
  <si>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</si>
  <si>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</si>
  <si>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</si>
  <si>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</si>
  <si>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</si>
  <si>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</si>
  <si>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</si>
  <si>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</si>
  <si>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</si>
  <si>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</si>
  <si>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</si>
  <si>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</si>
  <si>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</si>
  <si>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</si>
  <si>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</si>
  <si>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</si>
  <si>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</si>
  <si>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</si>
  <si>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</si>
  <si>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</si>
  <si>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</si>
  <si>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</si>
  <si>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</si>
  <si>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</si>
  <si>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</si>
  <si>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</si>
  <si>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</si>
  <si>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</si>
  <si>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</si>
  <si>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</si>
  <si>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</si>
  <si>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</si>
  <si>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</si>
  <si>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</si>
  <si>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</si>
  <si>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</si>
  <si>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</si>
  <si>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</si>
  <si>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</si>
  <si>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</si>
  <si>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</si>
  <si>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</si>
  <si>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</si>
  <si>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</si>
  <si>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</si>
  <si>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</si>
  <si>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</si>
  <si>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</si>
  <si>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</si>
  <si>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</si>
  <si>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</si>
  <si>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</si>
  <si>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</si>
  <si>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</si>
  <si>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</si>
  <si>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</si>
  <si>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</si>
  <si>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</si>
  <si>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</si>
  <si>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</si>
  <si>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</si>
  <si>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</si>
  <si>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</si>
  <si>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</si>
  <si>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</si>
  <si>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</si>
  <si>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</si>
  <si>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</si>
  <si>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</si>
  <si>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</si>
  <si>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</si>
  <si>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</si>
  <si>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</si>
  <si>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</si>
  <si>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</si>
  <si>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</si>
  <si>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</si>
  <si>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</si>
  <si>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</si>
  <si>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</si>
  <si>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</si>
  <si>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</si>
  <si>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</si>
  <si>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</si>
  <si>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</si>
  <si>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</si>
  <si>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</si>
  <si>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</si>
  <si>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</si>
  <si>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</si>
  <si>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</si>
  <si>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</si>
  <si>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</si>
  <si>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</si>
  <si>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</si>
  <si>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</si>
  <si>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</si>
  <si>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</si>
  <si>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</si>
  <si>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</si>
  <si>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</si>
  <si>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</si>
  <si>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</si>
  <si>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</si>
  <si>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</si>
  <si>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</si>
  <si>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</si>
  <si>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</si>
  <si>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</si>
  <si>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</si>
  <si>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</si>
  <si>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</si>
  <si>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</si>
  <si>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</si>
  <si>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</si>
  <si>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</si>
  <si>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</si>
  <si>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</si>
  <si>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</si>
  <si>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</si>
  <si>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</si>
  <si>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</si>
  <si>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</si>
  <si>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</si>
  <si>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</si>
  <si>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</si>
  <si>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</si>
  <si>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</si>
  <si>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</si>
  <si>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</si>
  <si>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</si>
  <si>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</si>
  <si>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</si>
  <si>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</si>
  <si>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</si>
  <si>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</si>
  <si>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</si>
  <si>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</si>
  <si>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</si>
  <si>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</si>
  <si>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</si>
  <si>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</si>
  <si>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</si>
  <si>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</si>
  <si>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</si>
  <si>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</si>
  <si>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</si>
  <si>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</si>
  <si>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</si>
  <si>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</si>
  <si>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</si>
  <si>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</si>
  <si>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</si>
  <si>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</si>
  <si>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</si>
  <si>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</si>
  <si>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</si>
  <si>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</si>
  <si>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</si>
  <si>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</si>
  <si>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</si>
  <si>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</si>
  <si>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</si>
  <si>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</si>
  <si>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</si>
  <si>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</si>
  <si>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</si>
  <si>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</si>
  <si>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</si>
  <si>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</si>
  <si>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</si>
  <si>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</si>
  <si>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</si>
  <si>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</si>
  <si>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</si>
  <si>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</si>
  <si>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</si>
  <si>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</si>
  <si>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</si>
  <si>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</si>
  <si>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</si>
  <si>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</si>
  <si>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</si>
  <si>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</si>
  <si>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</si>
  <si>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</si>
  <si>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</si>
  <si>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</si>
  <si>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</si>
  <si>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</si>
  <si>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</si>
  <si>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</si>
  <si>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</si>
  <si>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</si>
  <si>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</si>
  <si>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</si>
  <si>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</si>
  <si>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</si>
  <si>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</si>
  <si>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</si>
  <si>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</si>
  <si>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</si>
  <si>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</si>
  <si>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</si>
  <si>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</si>
  <si>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</si>
  <si>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</si>
  <si>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</si>
  <si>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</si>
  <si>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</si>
  <si>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</si>
  <si>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</si>
  <si>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</si>
  <si>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</si>
  <si>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</si>
  <si>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</si>
  <si>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</si>
  <si>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</si>
  <si>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</si>
  <si>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</si>
  <si>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</si>
  <si>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</si>
  <si>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</si>
  <si>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</si>
  <si>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</si>
  <si>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</si>
  <si>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</si>
  <si>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</si>
  <si>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</si>
  <si>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</si>
  <si>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</si>
  <si>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</si>
  <si>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</si>
  <si>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</si>
  <si>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</si>
  <si>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</si>
  <si>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</si>
  <si>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</si>
  <si>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</si>
  <si>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</si>
  <si>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</si>
  <si>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</si>
  <si>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</si>
  <si>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</si>
  <si>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</si>
  <si>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</si>
  <si>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</si>
  <si>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</si>
  <si>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</si>
  <si>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</si>
  <si>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</si>
  <si>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</si>
  <si>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</si>
  <si>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</si>
  <si>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</si>
  <si>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</si>
  <si>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</si>
  <si>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</si>
  <si>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</si>
  <si>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</si>
  <si>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</si>
  <si>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</si>
  <si>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</si>
  <si>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</si>
  <si>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</si>
  <si>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</si>
  <si>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</si>
  <si>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</si>
  <si>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</si>
  <si>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</si>
  <si>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</si>
  <si>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</si>
  <si>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</si>
  <si>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</si>
  <si>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</si>
  <si>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</si>
  <si>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</si>
  <si>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</si>
  <si>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</si>
  <si>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</si>
  <si>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</si>
  <si>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</si>
  <si>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</si>
  <si>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</si>
  <si>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</si>
  <si>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</si>
  <si>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</si>
  <si>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</si>
  <si>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</si>
  <si>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</si>
  <si>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</si>
  <si>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</si>
  <si>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</si>
  <si>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</si>
  <si>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Nippon Life Insurance Company of America</t>
  </si>
  <si>
    <t>2015</t>
  </si>
  <si>
    <t>7115 Vista Drive West Des Moines, IA 50266</t>
  </si>
  <si>
    <t>042509896</t>
  </si>
  <si>
    <t>81264</t>
  </si>
  <si>
    <t>53586</t>
  </si>
  <si>
    <t>283</t>
  </si>
  <si>
    <t>Rebate checks are mailed to all applicable groups using the most recent address on file. The Company made good faith efforts to locate these policyholders including internet querites,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</si>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</sst>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154</v>
      </c>
    </row>
    <row r="13" spans="1:6" x14ac:dyDescent="0.2">
      <c r="B13" s="147" t="s">
        <v>50</v>
      </c>
      <c r="C13" s="480" t="s">
        <v>175</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M35" activePane="bottomRight" state="frozen"/>
      <selection activeCell="B1" sqref="B1"/>
      <selection pane="topRight" activeCell="B1" sqref="B1"/>
      <selection pane="bottomLeft" activeCell="B1" sqref="B1"/>
      <selection pane="bottomRight" activeCell="O47" sqref="O4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87168.983263249174</v>
      </c>
      <c r="K5" s="213">
        <v>90306.821728588242</v>
      </c>
      <c r="L5" s="213"/>
      <c r="M5" s="213"/>
      <c r="N5" s="213"/>
      <c r="O5" s="212"/>
      <c r="P5" s="212">
        <v>22012964.201889854</v>
      </c>
      <c r="Q5" s="213">
        <v>22012964.201889854</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2">
        <f>SUM('Pt 2 Premium and Claims'!AT$5,'Pt 2 Premium and Claims'!AT$6,-'Pt 2 Premium and Claims'!AT$7,-'Pt 2 Premium and Claims'!AT$13,'Pt 2 Premium and Claims'!AT$14,'Pt 2 Premium and Claims'!AT$16:'Pt 2 Premium and Claims'!AT$17)</f>
        <v>1919647.0636603059</v>
      </c>
      <c r="AU5" s="214"/>
      <c r="AV5" s="215"/>
      <c r="AW5" s="296"/>
    </row>
    <row r="6" spans="1:49" x14ac:dyDescent="0.2">
      <c r="B6" s="239" t="s">
        <v>223</v>
      </c>
      <c r="C6" s="203" t="s">
        <v>12</v>
      </c>
      <c r="D6" s="216"/>
      <c r="E6" s="217"/>
      <c r="F6" s="217"/>
      <c r="G6" s="218"/>
      <c r="H6" s="218"/>
      <c r="I6" s="219"/>
      <c r="J6" s="216"/>
      <c r="K6" s="217">
        <v>0</v>
      </c>
      <c r="L6" s="217"/>
      <c r="M6" s="218"/>
      <c r="N6" s="218"/>
      <c r="O6" s="219"/>
      <c r="P6" s="216"/>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v>0</v>
      </c>
      <c r="L7" s="217"/>
      <c r="M7" s="217"/>
      <c r="N7" s="217"/>
      <c r="O7" s="216"/>
      <c r="P7" s="216"/>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-174.87401852079577</v>
      </c>
      <c r="K8" s="268"/>
      <c r="L8" s="269"/>
      <c r="M8" s="269"/>
      <c r="N8" s="269"/>
      <c r="O8" s="272"/>
      <c r="P8" s="216">
        <v>-64174.683061980249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-85022.879007079348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7.25" thickBot="1"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ht="13.5" thickTop="1" x14ac:dyDescent="0.2">
      <c r="A12" s="35"/>
      <c r="B12" s="238" t="s">
        <v>229</v>
      </c>
      <c r="C12" s="202"/>
      <c r="D12" s="212"/>
      <c r="E12" s="213"/>
      <c r="F12" s="213"/>
      <c r="G12" s="213"/>
      <c r="H12" s="213"/>
      <c r="I12" s="212"/>
      <c r="J12" s="212">
        <v>13563.466436719811</v>
      </c>
      <c r="K12" s="213">
        <v>28784.084187532066</v>
      </c>
      <c r="L12" s="213"/>
      <c r="M12" s="213"/>
      <c r="N12" s="213"/>
      <c r="O12" s="212"/>
      <c r="P12" s="212">
        <v>17403825.572764456</v>
      </c>
      <c r="Q12" s="213">
        <v>18531113.23356577</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2">
        <v>1337632.0376407905</v>
      </c>
      <c r="AU12" s="214"/>
      <c r="AV12" s="291"/>
      <c r="AW12" s="296"/>
    </row>
    <row r="13" spans="1:49" ht="25.5" x14ac:dyDescent="0.2">
      <c r="B13" s="239" t="s">
        <v>230</v>
      </c>
      <c r="C13" s="203" t="s">
        <v>37</v>
      </c>
      <c r="D13" s="216"/>
      <c r="E13" s="217"/>
      <c r="F13" s="217"/>
      <c r="G13" s="268"/>
      <c r="H13" s="269"/>
      <c r="I13" s="216"/>
      <c r="J13" s="216">
        <v>3298.99</v>
      </c>
      <c r="K13" s="217">
        <v>3397.4500000000126</v>
      </c>
      <c r="L13" s="217"/>
      <c r="M13" s="268"/>
      <c r="N13" s="269"/>
      <c r="O13" s="216"/>
      <c r="P13" s="216">
        <v>3447877.69</v>
      </c>
      <c r="Q13" s="217">
        <v>3418671.2600000137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95.5</v>
      </c>
      <c r="K14" s="217">
        <v>130.91000000000051</v>
      </c>
      <c r="L14" s="217"/>
      <c r="M14" s="267"/>
      <c r="N14" s="270"/>
      <c r="O14" s="216"/>
      <c r="P14" s="216">
        <v>413956.8</v>
      </c>
      <c r="Q14" s="217">
        <v>259194.67000000086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-14324.182636273908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v>431425.94999999995</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v>261109.46442158509</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v>302464.45582245477</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f>'Pt 2 Premium and Claims'!J$55</f>
        <v>0</v>
      </c>
      <c r="K22" s="222">
        <f>'Pt 2 Premium and Claims'!K$55</f>
        <v>0</v>
      </c>
      <c r="L22" s="222"/>
      <c r="M22" s="222"/>
      <c r="N22" s="222"/>
      <c r="O22" s="221"/>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19340.840532220951</v>
      </c>
      <c r="K25" s="217">
        <v>19340.840532220951</v>
      </c>
      <c r="L25" s="217"/>
      <c r="M25" s="217"/>
      <c r="N25" s="217"/>
      <c r="O25" s="216"/>
      <c r="P25" s="216">
        <v>174229.61426784421</v>
      </c>
      <c r="Q25" s="217">
        <f t="shared" ref="Q25:Q28" si="0">P25</f>
        <v>174229.61426784421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-30749.288060826657</v>
      </c>
      <c r="AU25" s="220"/>
      <c r="AV25" s="220"/>
      <c r="AW25" s="297"/>
    </row>
    <row r="26" spans="1:49" s="5" customFormat="1" x14ac:dyDescent="0.2">
      <c r="A26" s="35"/>
      <c r="B26" s="242" t="s">
        <v>242</v>
      </c>
      <c r="C26" s="203"/>
      <c r="D26" s="216"/>
      <c r="E26" s="217"/>
      <c r="F26" s="217"/>
      <c r="G26" s="217"/>
      <c r="H26" s="217"/>
      <c r="I26" s="216"/>
      <c r="J26" s="216">
        <v>22.296490117919561</v>
      </c>
      <c r="K26" s="217">
        <v>22.296490117919561</v>
      </c>
      <c r="L26" s="217"/>
      <c r="M26" s="217"/>
      <c r="N26" s="217"/>
      <c r="O26" s="216"/>
      <c r="P26" s="216">
        <v>5630.5789102909348</v>
      </c>
      <c r="Q26" s="217">
        <f t="shared" si="0"/>
        <v>5630.5789102909348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1558.5604579419085</v>
      </c>
      <c r="K27" s="217">
        <v>1558.5604579419085</v>
      </c>
      <c r="L27" s="217"/>
      <c r="M27" s="217"/>
      <c r="N27" s="217"/>
      <c r="O27" s="216"/>
      <c r="P27" s="216">
        <v>393586.50614915363</v>
      </c>
      <c r="Q27" s="217">
        <f t="shared" si="0"/>
        <v>393586.50614915363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17917.303312020031</v>
      </c>
      <c r="AU27" s="220"/>
      <c r="AV27" s="293"/>
      <c r="AW27" s="297"/>
    </row>
    <row r="28" spans="1:49" s="5" customFormat="1" x14ac:dyDescent="0.2">
      <c r="A28" s="35"/>
      <c r="B28" s="242" t="s">
        <v>244</v>
      </c>
      <c r="C28" s="203"/>
      <c r="D28" s="216"/>
      <c r="E28" s="217"/>
      <c r="F28" s="217"/>
      <c r="G28" s="217"/>
      <c r="H28" s="217"/>
      <c r="I28" s="216"/>
      <c r="J28" s="216"/>
      <c r="K28" s="217">
        <v>0</v>
      </c>
      <c r="L28" s="217"/>
      <c r="M28" s="217"/>
      <c r="N28" s="217"/>
      <c r="O28" s="216"/>
      <c r="P28" s="216"/>
      <c r="Q28" s="217">
        <f t="shared" si="0"/>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277.25972721785899</v>
      </c>
      <c r="K30" s="217">
        <v>277.25972721785899</v>
      </c>
      <c r="L30" s="217"/>
      <c r="M30" s="217"/>
      <c r="N30" s="217"/>
      <c r="O30" s="216"/>
      <c r="P30" s="216">
        <v>70016.974173491995</v>
      </c>
      <c r="Q30" s="217">
        <f t="shared" ref="Q30:Q53" si="1">P30</f>
        <v>70016.974173491995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3448.6019046277352</v>
      </c>
      <c r="AU30" s="220"/>
      <c r="AV30" s="220"/>
      <c r="AW30" s="297"/>
    </row>
    <row r="31" spans="1:49" x14ac:dyDescent="0.2">
      <c r="B31" s="242" t="s">
        <v>247</v>
      </c>
      <c r="C31" s="203"/>
      <c r="D31" s="216"/>
      <c r="E31" s="217"/>
      <c r="F31" s="217"/>
      <c r="G31" s="217"/>
      <c r="H31" s="217"/>
      <c r="I31" s="216"/>
      <c r="J31" s="216">
        <v>619.64458401060995</v>
      </c>
      <c r="K31" s="217">
        <v>619.64458401060995</v>
      </c>
      <c r="L31" s="217"/>
      <c r="M31" s="217"/>
      <c r="N31" s="217"/>
      <c r="O31" s="216"/>
      <c r="P31" s="216">
        <v>156480.13244031105</v>
      </c>
      <c r="Q31" s="217">
        <f t="shared" si="1"/>
        <v>156480.13244031105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7636.4952152746455</v>
      </c>
      <c r="AU31" s="220"/>
      <c r="AV31" s="220"/>
      <c r="AW31" s="297"/>
    </row>
    <row r="32" spans="1:49" ht="13.9" customHeight="1" x14ac:dyDescent="0.2">
      <c r="B32" s="242" t="s">
        <v>248</v>
      </c>
      <c r="C32" s="203" t="s">
        <v>82</v>
      </c>
      <c r="D32" s="216"/>
      <c r="E32" s="217"/>
      <c r="F32" s="217"/>
      <c r="G32" s="217"/>
      <c r="H32" s="217"/>
      <c r="I32" s="216"/>
      <c r="J32" s="216"/>
      <c r="K32" s="217">
        <v>0</v>
      </c>
      <c r="L32" s="217"/>
      <c r="M32" s="217"/>
      <c r="N32" s="217"/>
      <c r="O32" s="216"/>
      <c r="P32" s="216"/>
      <c r="Q32" s="217">
        <f t="shared" si="1"/>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641.85562352733405</v>
      </c>
      <c r="K34" s="217">
        <v>641.85562352733405</v>
      </c>
      <c r="L34" s="217"/>
      <c r="M34" s="217"/>
      <c r="N34" s="217"/>
      <c r="O34" s="216"/>
      <c r="P34" s="216">
        <v>162089.13233298899</v>
      </c>
      <c r="Q34" s="217">
        <f t="shared" si="1"/>
        <v>162089.13233298899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v>108.5265863281244</v>
      </c>
      <c r="K35" s="217">
        <v>108.5265863281244</v>
      </c>
      <c r="L35" s="217"/>
      <c r="M35" s="217"/>
      <c r="N35" s="217"/>
      <c r="O35" s="216"/>
      <c r="P35" s="216">
        <v>27406.444016670328</v>
      </c>
      <c r="Q35" s="217">
        <f t="shared" si="1"/>
        <v>27406.444016670328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1343.9155599359128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73.674956858077962</v>
      </c>
      <c r="K37" s="225">
        <v>73.674956858077962</v>
      </c>
      <c r="L37" s="225"/>
      <c r="M37" s="225"/>
      <c r="N37" s="225"/>
      <c r="O37" s="224"/>
      <c r="P37" s="224">
        <v>36367.126242189828</v>
      </c>
      <c r="Q37" s="225">
        <v>36367.126242189828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24.676885331746504</v>
      </c>
      <c r="K38" s="217">
        <v>24.676885331746504</v>
      </c>
      <c r="L38" s="217"/>
      <c r="M38" s="217"/>
      <c r="N38" s="217"/>
      <c r="O38" s="216"/>
      <c r="P38" s="216">
        <v>9254.9777223445417</v>
      </c>
      <c r="Q38" s="217">
        <v>9254.9777223445417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18.63</v>
      </c>
      <c r="K39" s="217">
        <v>18.63</v>
      </c>
      <c r="L39" s="217"/>
      <c r="M39" s="217"/>
      <c r="N39" s="217"/>
      <c r="O39" s="216"/>
      <c r="P39" s="216">
        <v>8027.46</v>
      </c>
      <c r="Q39" s="217">
        <v>8027.46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52.5</v>
      </c>
      <c r="K40" s="217">
        <v>52.5</v>
      </c>
      <c r="L40" s="217"/>
      <c r="M40" s="217"/>
      <c r="N40" s="217"/>
      <c r="O40" s="216"/>
      <c r="P40" s="216">
        <v>28404.600000000002</v>
      </c>
      <c r="Q40" s="217">
        <v>28404.600000000002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18.63000000000001</v>
      </c>
      <c r="K41" s="217">
        <v>18.63000000000001</v>
      </c>
      <c r="L41" s="217"/>
      <c r="M41" s="217"/>
      <c r="N41" s="217"/>
      <c r="O41" s="216"/>
      <c r="P41" s="216">
        <v>8027.4600000000037</v>
      </c>
      <c r="Q41" s="217">
        <v>8027.4600000000037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637.25389689285612</v>
      </c>
      <c r="K44" s="225">
        <v>637.25389689285612</v>
      </c>
      <c r="L44" s="225"/>
      <c r="M44" s="225"/>
      <c r="N44" s="225"/>
      <c r="O44" s="224"/>
      <c r="P44" s="224">
        <v>320653.11426677654</v>
      </c>
      <c r="Q44" s="225">
        <v>320653.11426677654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v>392.2402676792567</v>
      </c>
      <c r="K45" s="217">
        <v>392.2402676792567</v>
      </c>
      <c r="L45" s="217"/>
      <c r="M45" s="217"/>
      <c r="N45" s="217"/>
      <c r="O45" s="216"/>
      <c r="P45" s="216">
        <v>197367.27226845728</v>
      </c>
      <c r="Q45" s="217">
        <v>197367.27226845728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21273.438759147328</v>
      </c>
      <c r="AU45" s="220"/>
      <c r="AV45" s="220"/>
      <c r="AW45" s="297"/>
    </row>
    <row r="46" spans="1:49" x14ac:dyDescent="0.2">
      <c r="B46" s="245" t="s">
        <v>262</v>
      </c>
      <c r="C46" s="203" t="s">
        <v>20</v>
      </c>
      <c r="D46" s="216"/>
      <c r="E46" s="217"/>
      <c r="F46" s="217"/>
      <c r="G46" s="217"/>
      <c r="H46" s="217"/>
      <c r="I46" s="216"/>
      <c r="J46" s="216">
        <v>2737.9215645180871</v>
      </c>
      <c r="K46" s="217">
        <v>2737.9215645180871</v>
      </c>
      <c r="L46" s="217"/>
      <c r="M46" s="217"/>
      <c r="N46" s="217"/>
      <c r="O46" s="216"/>
      <c r="P46" s="216">
        <v>446611.36103798967</v>
      </c>
      <c r="Q46" s="217">
        <v>446611.36103798967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37828.114239223818</v>
      </c>
      <c r="AU46" s="220"/>
      <c r="AV46" s="220"/>
      <c r="AW46" s="297"/>
    </row>
    <row r="47" spans="1:49" x14ac:dyDescent="0.2">
      <c r="B47" s="245" t="s">
        <v>263</v>
      </c>
      <c r="C47" s="203" t="s">
        <v>21</v>
      </c>
      <c r="D47" s="216"/>
      <c r="E47" s="217"/>
      <c r="F47" s="217"/>
      <c r="G47" s="217"/>
      <c r="H47" s="217"/>
      <c r="I47" s="216"/>
      <c r="J47" s="216">
        <v>4336.5954205820963</v>
      </c>
      <c r="K47" s="217">
        <v>4336.5954205820963</v>
      </c>
      <c r="L47" s="217"/>
      <c r="M47" s="217"/>
      <c r="N47" s="217"/>
      <c r="O47" s="216"/>
      <c r="P47" s="216">
        <v>926400.87381967239</v>
      </c>
      <c r="Q47" s="217">
        <v>926400.87381967239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80282.339432231427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v>2.2864219672379161E-2</v>
      </c>
      <c r="K50" s="217">
        <v>2.2864219672379161E-2</v>
      </c>
      <c r="L50" s="217"/>
      <c r="M50" s="217"/>
      <c r="N50" s="217"/>
      <c r="O50" s="216"/>
      <c r="P50" s="216">
        <v>5.7739488326052975</v>
      </c>
      <c r="Q50" s="217">
        <v>5.7739488326052975</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0.27151228228664381</v>
      </c>
      <c r="AU50" s="220"/>
      <c r="AV50" s="220"/>
      <c r="AW50" s="297"/>
    </row>
    <row r="51" spans="2:49" x14ac:dyDescent="0.2">
      <c r="B51" s="239" t="s">
        <v>266</v>
      </c>
      <c r="C51" s="203"/>
      <c r="D51" s="216"/>
      <c r="E51" s="217"/>
      <c r="F51" s="217"/>
      <c r="G51" s="217"/>
      <c r="H51" s="217"/>
      <c r="I51" s="216"/>
      <c r="J51" s="216">
        <v>9418.1583674224021</v>
      </c>
      <c r="K51" s="217">
        <v>9418.1583674224021</v>
      </c>
      <c r="L51" s="217"/>
      <c r="M51" s="217"/>
      <c r="N51" s="217"/>
      <c r="O51" s="216"/>
      <c r="P51" s="216">
        <v>1476898.7703656293</v>
      </c>
      <c r="Q51" s="217">
        <v>1476898.7703656293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112442.19809777675</v>
      </c>
      <c r="AU51" s="220"/>
      <c r="AV51" s="220"/>
      <c r="AW51" s="297"/>
    </row>
    <row r="52" spans="2:49" ht="25.5" x14ac:dyDescent="0.2">
      <c r="B52" s="239" t="s">
        <v>267</v>
      </c>
      <c r="C52" s="203" t="s">
        <v>89</v>
      </c>
      <c r="D52" s="216"/>
      <c r="E52" s="217"/>
      <c r="F52" s="217"/>
      <c r="G52" s="217"/>
      <c r="H52" s="217"/>
      <c r="I52" s="216"/>
      <c r="J52" s="216"/>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v>0</v>
      </c>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4</v>
      </c>
      <c r="K56" s="229">
        <v>4</v>
      </c>
      <c r="L56" s="229"/>
      <c r="M56" s="229"/>
      <c r="N56" s="229"/>
      <c r="O56" s="228"/>
      <c r="P56" s="228">
        <v>1335</v>
      </c>
      <c r="Q56" s="229">
        <v>1335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2614</v>
      </c>
      <c r="AU56" s="230"/>
      <c r="AV56" s="230"/>
      <c r="AW56" s="288"/>
    </row>
    <row r="57" spans="2:49" x14ac:dyDescent="0.2">
      <c r="B57" s="245" t="s">
        <v>272</v>
      </c>
      <c r="C57" s="203" t="s">
        <v>25</v>
      </c>
      <c r="D57" s="231"/>
      <c r="E57" s="232"/>
      <c r="F57" s="232"/>
      <c r="G57" s="232"/>
      <c r="H57" s="232"/>
      <c r="I57" s="231"/>
      <c r="J57" s="231">
        <v>9</v>
      </c>
      <c r="K57" s="232">
        <v>9</v>
      </c>
      <c r="L57" s="232"/>
      <c r="M57" s="232"/>
      <c r="N57" s="232"/>
      <c r="O57" s="231"/>
      <c r="P57" s="231">
        <v>3282</v>
      </c>
      <c r="Q57" s="232">
        <v>3282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4476</v>
      </c>
      <c r="AU57" s="233"/>
      <c r="AV57" s="233"/>
      <c r="AW57" s="289"/>
    </row>
    <row r="58" spans="2:49" x14ac:dyDescent="0.2">
      <c r="B58" s="245" t="s">
        <v>273</v>
      </c>
      <c r="C58" s="203" t="s">
        <v>26</v>
      </c>
      <c r="D58" s="309"/>
      <c r="E58" s="310"/>
      <c r="F58" s="310"/>
      <c r="G58" s="310"/>
      <c r="H58" s="310"/>
      <c r="I58" s="309"/>
      <c r="J58" s="231">
        <v>2</v>
      </c>
      <c r="K58" s="232">
        <v>2</v>
      </c>
      <c r="L58" s="232"/>
      <c r="M58" s="232"/>
      <c r="N58" s="232"/>
      <c r="O58" s="231"/>
      <c r="P58" s="231">
        <v>41</v>
      </c>
      <c r="Q58" s="232">
        <v>41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68</v>
      </c>
      <c r="AU58" s="233"/>
      <c r="AV58" s="233"/>
      <c r="AW58" s="289"/>
    </row>
    <row r="59" spans="2:49" x14ac:dyDescent="0.2">
      <c r="B59" s="245" t="s">
        <v>274</v>
      </c>
      <c r="C59" s="203" t="s">
        <v>27</v>
      </c>
      <c r="D59" s="231"/>
      <c r="E59" s="232"/>
      <c r="F59" s="232"/>
      <c r="G59" s="232"/>
      <c r="H59" s="232"/>
      <c r="I59" s="231"/>
      <c r="J59" s="231">
        <v>119</v>
      </c>
      <c r="K59" s="232">
        <v>119</v>
      </c>
      <c r="L59" s="232"/>
      <c r="M59" s="232"/>
      <c r="N59" s="232"/>
      <c r="O59" s="231"/>
      <c r="P59" s="231">
        <v>43883</v>
      </c>
      <c r="Q59" s="232">
        <v>43883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57189</v>
      </c>
      <c r="AU59" s="233"/>
      <c r="AV59" s="233"/>
      <c r="AW59" s="289"/>
    </row>
    <row r="60" spans="2:49" x14ac:dyDescent="0.2">
      <c r="B60" s="245" t="s">
        <v>275</v>
      </c>
      <c r="C60" s="203"/>
      <c r="D60" s="234"/>
      <c r="E60" s="235"/>
      <c r="F60" s="235"/>
      <c r="G60" s="235"/>
      <c r="H60" s="235"/>
      <c r="I60" s="234"/>
      <c r="J60" s="234">
        <v>9.9166666666666661</v>
      </c>
      <c r="K60" s="235">
        <v>9.9166666666666661</v>
      </c>
      <c r="L60" s="235"/>
      <c r="M60" s="235"/>
      <c r="N60" s="235"/>
      <c r="O60" s="234"/>
      <c r="P60" s="234">
        <v>3656.9166666666665</v>
      </c>
      <c r="Q60" s="235">
        <v>3656.9166666666665</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4765.75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201232.77156697999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60796.168891288107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810" yWindow="42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70" zoomScaleNormal="70" workbookViewId="0">
      <pane xSplit="2" ySplit="3" topLeftCell="L4" activePane="bottomRight" state="frozen"/>
      <selection activeCell="B1" sqref="B1"/>
      <selection pane="topRight" activeCell="B1" sqref="B1"/>
      <selection pane="bottomLeft" activeCell="B1" sqref="B1"/>
      <selection pane="bottomRight" activeCell="P9" sqref="P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87168.983263249174</v>
      </c>
      <c r="K5" s="326">
        <v>108972.81172858825</v>
      </c>
      <c r="L5" s="326"/>
      <c r="M5" s="326"/>
      <c r="N5" s="326"/>
      <c r="O5" s="325"/>
      <c r="P5" s="325">
        <v>22012964.201889854</v>
      </c>
      <c r="Q5" s="326">
        <v>22012964.201889854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1919647.0636603059</v>
      </c>
      <c r="AU5" s="327"/>
      <c r="AV5" s="369"/>
      <c r="AW5" s="373"/>
    </row>
    <row r="6" spans="2:49" x14ac:dyDescent="0.2">
      <c r="B6" s="343" t="s">
        <v>278</v>
      </c>
      <c r="C6" s="331" t="s">
        <v>8</v>
      </c>
      <c r="D6" s="318"/>
      <c r="E6" s="319"/>
      <c r="F6" s="319"/>
      <c r="G6" s="320"/>
      <c r="H6" s="320"/>
      <c r="I6" s="318"/>
      <c r="J6" s="318"/>
      <c r="K6" s="319">
        <v>0</v>
      </c>
      <c r="L6" s="319"/>
      <c r="M6" s="319"/>
      <c r="N6" s="319"/>
      <c r="O6" s="318"/>
      <c r="P6" s="318"/>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v>0</v>
      </c>
      <c r="L7" s="319"/>
      <c r="M7" s="319"/>
      <c r="N7" s="319"/>
      <c r="O7" s="318"/>
      <c r="P7" s="318"/>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v>431425.94999999995</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f>J11</f>
        <v>0</v>
      </c>
      <c r="L11" s="319"/>
      <c r="M11" s="319"/>
      <c r="N11" s="319"/>
      <c r="O11" s="318"/>
      <c r="P11" s="318">
        <v>302464.45582245477</v>
      </c>
      <c r="Q11" s="319">
        <v>302464.45582245477</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261109.46442158509</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f t="shared" ref="K13:K14" si="0">J13</f>
        <v>0</v>
      </c>
      <c r="L13" s="319"/>
      <c r="M13" s="319"/>
      <c r="N13" s="319"/>
      <c r="O13" s="318"/>
      <c r="P13" s="318"/>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f t="shared" si="0"/>
        <v>0</v>
      </c>
      <c r="L14" s="319"/>
      <c r="M14" s="319"/>
      <c r="N14" s="319"/>
      <c r="O14" s="318"/>
      <c r="P14" s="318"/>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-18665.990000000002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f t="shared" ref="K17:K19" si="1">J17</f>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f t="shared" si="1"/>
        <v>0</v>
      </c>
      <c r="L18" s="319"/>
      <c r="M18" s="319"/>
      <c r="N18" s="319"/>
      <c r="O18" s="318"/>
      <c r="P18" s="318"/>
      <c r="Q18" s="319">
        <f t="shared" ref="Q18:Q19" si="2">P18</f>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f t="shared" si="1"/>
        <v>0</v>
      </c>
      <c r="L19" s="319"/>
      <c r="M19" s="319"/>
      <c r="N19" s="319"/>
      <c r="O19" s="318"/>
      <c r="P19" s="318"/>
      <c r="Q19" s="319">
        <f t="shared" si="2"/>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22127.26</v>
      </c>
      <c r="K23" s="362"/>
      <c r="L23" s="362"/>
      <c r="M23" s="362"/>
      <c r="N23" s="362"/>
      <c r="O23" s="364"/>
      <c r="P23" s="318">
        <v>18557799.054709479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1383142.2571534887</v>
      </c>
      <c r="AU23" s="321"/>
      <c r="AV23" s="368"/>
      <c r="AW23" s="374"/>
    </row>
    <row r="24" spans="2:49" ht="28.5" customHeight="1" x14ac:dyDescent="0.2">
      <c r="B24" s="345" t="s">
        <v>114</v>
      </c>
      <c r="C24" s="331"/>
      <c r="D24" s="365"/>
      <c r="E24" s="319"/>
      <c r="F24" s="319"/>
      <c r="G24" s="319"/>
      <c r="H24" s="319"/>
      <c r="I24" s="318"/>
      <c r="J24" s="365"/>
      <c r="K24" s="319">
        <v>27891.100464306102</v>
      </c>
      <c r="L24" s="319"/>
      <c r="M24" s="319"/>
      <c r="N24" s="319"/>
      <c r="O24" s="318"/>
      <c r="P24" s="365"/>
      <c r="Q24" s="319">
        <v>18365457.401439603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4005.6077417670422</v>
      </c>
      <c r="K26" s="362"/>
      <c r="L26" s="362"/>
      <c r="M26" s="362"/>
      <c r="N26" s="362"/>
      <c r="O26" s="364"/>
      <c r="P26" s="318">
        <v>2010023.5533665295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103182.88272902084</v>
      </c>
      <c r="AU26" s="321"/>
      <c r="AV26" s="368"/>
      <c r="AW26" s="374"/>
    </row>
    <row r="27" spans="2:49" s="5" customFormat="1" ht="25.5" x14ac:dyDescent="0.2">
      <c r="B27" s="345" t="s">
        <v>85</v>
      </c>
      <c r="C27" s="331"/>
      <c r="D27" s="365"/>
      <c r="E27" s="319"/>
      <c r="F27" s="319"/>
      <c r="G27" s="319"/>
      <c r="H27" s="319"/>
      <c r="I27" s="318"/>
      <c r="J27" s="365"/>
      <c r="K27" s="319">
        <v>1129.4828416234368</v>
      </c>
      <c r="L27" s="319"/>
      <c r="M27" s="319"/>
      <c r="N27" s="319"/>
      <c r="O27" s="318"/>
      <c r="P27" s="365"/>
      <c r="Q27" s="319">
        <v>403632.17882171273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11050.471277891338</v>
      </c>
      <c r="K28" s="363"/>
      <c r="L28" s="363"/>
      <c r="M28" s="363"/>
      <c r="N28" s="363"/>
      <c r="O28" s="365"/>
      <c r="P28" s="318">
        <v>2832162.4229649883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136991.44973370238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546.41629398264195</v>
      </c>
      <c r="K30" s="362"/>
      <c r="L30" s="362"/>
      <c r="M30" s="362"/>
      <c r="N30" s="362"/>
      <c r="O30" s="364"/>
      <c r="P30" s="318">
        <v>262404.50324839127</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821128.67737403722</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1944.8483417404052</v>
      </c>
      <c r="K32" s="363"/>
      <c r="L32" s="363"/>
      <c r="M32" s="363"/>
      <c r="N32" s="363"/>
      <c r="O32" s="365"/>
      <c r="P32" s="318">
        <v>474109.61724907201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832830.32988205354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f t="shared" ref="K36" si="3">J36</f>
        <v>0</v>
      </c>
      <c r="L36" s="319"/>
      <c r="M36" s="319"/>
      <c r="N36" s="319"/>
      <c r="O36" s="318"/>
      <c r="P36" s="318"/>
      <c r="Q36" s="319">
        <f t="shared" ref="Q36" si="4">P36</f>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f t="shared" ref="K45:K46" si="5">J45</f>
        <v>0</v>
      </c>
      <c r="L45" s="319"/>
      <c r="M45" s="319"/>
      <c r="N45" s="319"/>
      <c r="O45" s="318"/>
      <c r="P45" s="318"/>
      <c r="Q45" s="319">
        <f t="shared" ref="Q45:Q46" si="6">P45</f>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f t="shared" si="5"/>
        <v>0</v>
      </c>
      <c r="L46" s="319"/>
      <c r="M46" s="319"/>
      <c r="N46" s="319"/>
      <c r="O46" s="318"/>
      <c r="P46" s="318"/>
      <c r="Q46" s="319">
        <f t="shared" si="6"/>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413.80224779553816</v>
      </c>
      <c r="K49" s="319">
        <v>236.49911839747588</v>
      </c>
      <c r="L49" s="319"/>
      <c r="M49" s="319"/>
      <c r="N49" s="319"/>
      <c r="O49" s="318"/>
      <c r="P49" s="318">
        <v>369352.28059600154</v>
      </c>
      <c r="Q49" s="319">
        <v>237976.34669554752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293.30426839741148</v>
      </c>
      <c r="K50" s="363"/>
      <c r="L50" s="363"/>
      <c r="M50" s="363"/>
      <c r="N50" s="363"/>
      <c r="O50" s="365"/>
      <c r="P50" s="318">
        <v>249222.78225011509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v>0</v>
      </c>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v>0</v>
      </c>
      <c r="L52" s="319"/>
      <c r="M52" s="319"/>
      <c r="N52" s="319"/>
      <c r="O52" s="318"/>
      <c r="P52" s="318"/>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v>0</v>
      </c>
      <c r="L53" s="319"/>
      <c r="M53" s="319"/>
      <c r="N53" s="319"/>
      <c r="O53" s="318"/>
      <c r="P53" s="318"/>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13563.466436719811</v>
      </c>
      <c r="K54" s="323">
        <v>28784.084187532066</v>
      </c>
      <c r="L54" s="323"/>
      <c r="M54" s="323"/>
      <c r="N54" s="323"/>
      <c r="O54" s="322"/>
      <c r="P54" s="322">
        <v>17403825.572764456</v>
      </c>
      <c r="Q54" s="323">
        <v>18531113.23356577</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1337632.0376407905</v>
      </c>
      <c r="AU54" s="324"/>
      <c r="AV54" s="368"/>
      <c r="AW54" s="374"/>
    </row>
    <row r="55" spans="2:49" ht="25.5" x14ac:dyDescent="0.2">
      <c r="B55" s="348" t="s">
        <v>493</v>
      </c>
      <c r="C55" s="335" t="s">
        <v>28</v>
      </c>
      <c r="D55" s="322"/>
      <c r="E55" s="323"/>
      <c r="F55" s="323"/>
      <c r="G55" s="323"/>
      <c r="H55" s="323"/>
      <c r="I55" s="322"/>
      <c r="J55" s="322"/>
      <c r="K55" s="323">
        <v>0</v>
      </c>
      <c r="L55" s="323"/>
      <c r="M55" s="323"/>
      <c r="N55" s="323"/>
      <c r="O55" s="322"/>
      <c r="P55" s="322"/>
      <c r="Q55" s="323">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34" activePane="bottomRight" state="frozen"/>
      <selection activeCell="B1" sqref="B1"/>
      <selection pane="topRight" activeCell="B1" sqref="B1"/>
      <selection pane="bottomLeft" activeCell="B1" sqref="B1"/>
      <selection pane="bottomRight" activeCell="AO56" sqref="AO5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119929.56716730706</v>
      </c>
      <c r="I5" s="403">
        <v>14496.136851450077</v>
      </c>
      <c r="J5" s="454"/>
      <c r="K5" s="454"/>
      <c r="L5" s="448"/>
      <c r="M5" s="402">
        <v>21810857.45991138</v>
      </c>
      <c r="N5" s="403">
        <v>21250079.598720588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118463.01335035506</v>
      </c>
      <c r="I6" s="398">
        <v>12921.342693146704</v>
      </c>
      <c r="J6" s="400">
        <v>28784.084187532066</v>
      </c>
      <c r="K6" s="400">
        <v>160168.44023103383</v>
      </c>
      <c r="L6" s="401"/>
      <c r="M6" s="397">
        <v>21618362.386212114</v>
      </c>
      <c r="N6" s="398">
        <v>21135803.482871294</v>
      </c>
      <c r="O6" s="400">
        <v>18531113.23356577</v>
      </c>
      <c r="P6" s="400">
        <v>61285279.102649175</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755.70181604257505</v>
      </c>
      <c r="I7" s="398">
        <v>134.42930201639709</v>
      </c>
      <c r="J7" s="400">
        <v>188.11184218982447</v>
      </c>
      <c r="K7" s="400">
        <v>1078.2429602487966</v>
      </c>
      <c r="L7" s="401"/>
      <c r="M7" s="397">
        <v>89485.796077948544</v>
      </c>
      <c r="N7" s="398">
        <v>82673.777839206261</v>
      </c>
      <c r="O7" s="400">
        <v>90081.623964534374</v>
      </c>
      <c r="P7" s="400">
        <v>262241.19788168918</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-42724.33</v>
      </c>
      <c r="J10" s="400">
        <v>-18665.990000000002</v>
      </c>
      <c r="K10" s="400">
        <v>-61390.320000000007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119218.71516639764</v>
      </c>
      <c r="I12" s="400">
        <v>55780.101995163102</v>
      </c>
      <c r="J12" s="400">
        <v>47638.186029721895</v>
      </c>
      <c r="K12" s="400">
        <v>222637.00319128265</v>
      </c>
      <c r="L12" s="447"/>
      <c r="M12" s="399">
        <v>21707848.182290062</v>
      </c>
      <c r="N12" s="400">
        <v>21218477.2607105</v>
      </c>
      <c r="O12" s="400">
        <v>18621194.857530303</v>
      </c>
      <c r="P12" s="400">
        <v>61547520.300530866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535866.8411855197</v>
      </c>
      <c r="I15" s="403">
        <v>105724.5445696723</v>
      </c>
      <c r="J15" s="395">
        <v>108972.81172858825</v>
      </c>
      <c r="K15" s="395">
        <v>750564.19748378033</v>
      </c>
      <c r="L15" s="396"/>
      <c r="M15" s="402">
        <v>28517615.483575102</v>
      </c>
      <c r="N15" s="403">
        <v>27070321.400359105</v>
      </c>
      <c r="O15" s="395">
        <v>22012964.201889854</v>
      </c>
      <c r="P15" s="395">
        <v>77600901.085824057</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242096.6516859027</v>
      </c>
      <c r="I16" s="398">
        <v>23512.577599854834</v>
      </c>
      <c r="J16" s="400">
        <v>22568.984001364704</v>
      </c>
      <c r="K16" s="400">
        <v>288178.2132871222</v>
      </c>
      <c r="L16" s="401"/>
      <c r="M16" s="397">
        <v>2382239.8358783545</v>
      </c>
      <c r="N16" s="398">
        <v>1692326.8881093687</v>
      </c>
      <c r="O16" s="400">
        <v>989439.38229075109</v>
      </c>
      <c r="P16" s="400">
        <v>5064006.1062784744</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293770.18949961697</v>
      </c>
      <c r="I17" s="400">
        <v>82211.966969817469</v>
      </c>
      <c r="J17" s="400">
        <v>86403.827727223543</v>
      </c>
      <c r="K17" s="400">
        <v>462385.98419665813</v>
      </c>
      <c r="L17" s="450"/>
      <c r="M17" s="399">
        <v>26135375.647696748</v>
      </c>
      <c r="N17" s="400">
        <v>25377994.512249738</v>
      </c>
      <c r="O17" s="400">
        <v>21023524.819599103</v>
      </c>
      <c r="P17" s="400">
        <v>72536894.979545578</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57.666666666666664</v>
      </c>
      <c r="I38" s="405">
        <v>12.666666666666666</v>
      </c>
      <c r="J38" s="432">
        <v>9.9166666666666661</v>
      </c>
      <c r="K38" s="432">
        <v>80.25</v>
      </c>
      <c r="L38" s="448"/>
      <c r="M38" s="404">
        <v>5584.583333333333</v>
      </c>
      <c r="N38" s="405">
        <v>4754.333333333333</v>
      </c>
      <c r="O38" s="432">
        <v>3656.9166666666665</v>
      </c>
      <c r="P38" s="432">
        <v>13995.833333333332</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0</v>
      </c>
      <c r="L39" s="461"/>
      <c r="M39" s="459"/>
      <c r="N39" s="460"/>
      <c r="O39" s="460"/>
      <c r="P39" s="439">
        <v>2.3336111111111113E-2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1080</v>
      </c>
      <c r="L40" s="447"/>
      <c r="M40" s="443"/>
      <c r="N40" s="441"/>
      <c r="O40" s="441"/>
      <c r="P40" s="398">
        <v>1122.8402516555054</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0</v>
      </c>
      <c r="L42" s="447"/>
      <c r="M42" s="443"/>
      <c r="N42" s="441"/>
      <c r="O42" s="441"/>
      <c r="P42" s="436">
        <v>2.3336111111111113E-2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t="s">
        <v>505</v>
      </c>
      <c r="I45" s="436" t="s">
        <v>505</v>
      </c>
      <c r="J45" s="436" t="s">
        <v>505</v>
      </c>
      <c r="K45" s="436" t="s">
        <v>505</v>
      </c>
      <c r="L45" s="447"/>
      <c r="M45" s="438">
        <v>0.83059254532670646</v>
      </c>
      <c r="N45" s="436">
        <v>0.83609748006165441</v>
      </c>
      <c r="O45" s="436">
        <v>0.88573134226144434</v>
      </c>
      <c r="P45" s="436">
        <v>0.84849951625150799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t="s">
        <v>505</v>
      </c>
      <c r="L47" s="447"/>
      <c r="M47" s="443"/>
      <c r="N47" s="441"/>
      <c r="O47" s="441"/>
      <c r="P47" s="436">
        <v>2.3336111111111113E-2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t="s">
        <v>505</v>
      </c>
      <c r="L48" s="447"/>
      <c r="M48" s="443"/>
      <c r="N48" s="441"/>
      <c r="O48" s="441"/>
      <c r="P48" s="436">
        <v>0.872</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t="s">
        <v>505</v>
      </c>
      <c r="L51" s="447"/>
      <c r="M51" s="444"/>
      <c r="N51" s="442"/>
      <c r="O51" s="442"/>
      <c r="P51" s="436">
        <v>0.872</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t="s">
        <v>505</v>
      </c>
      <c r="L52" s="447"/>
      <c r="M52" s="443"/>
      <c r="N52" s="441"/>
      <c r="O52" s="441"/>
      <c r="P52" s="400">
        <v>21023524.819599103</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7" sqref="F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f>'Pt 1 Summary of Data'!$K$56+'Pt 1 Summary of Data'!$M$56-'Pt 1 Summary of Data'!$N$56</f>
        <v>4</v>
      </c>
      <c r="E4" s="104">
        <f>'Pt 1 Summary of Data'!$Q$56+'Pt 1 Summary of Data'!$S$56-'Pt 1 Summary of Data'!$T$56</f>
        <v>1335</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f>'Pt 3 MLR and Rebate Calculation'!$K$53</f>
        <v>0</v>
      </c>
      <c r="E11" s="97">
        <f>'Pt 3 MLR and Rebate Calculation'!$P$53</f>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431425.90670824592</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t="s">
        <v>503</v>
      </c>
      <c r="D23" s="484"/>
      <c r="E23" s="484"/>
      <c r="F23" s="484"/>
      <c r="G23" s="484"/>
      <c r="H23" s="484"/>
      <c r="I23" s="484"/>
      <c r="J23" s="484"/>
      <c r="K23" s="485"/>
    </row>
    <row r="24" spans="2:12" s="5" customFormat="1" ht="100.15" customHeight="1" x14ac:dyDescent="0.2">
      <c r="B24" s="90" t="s">
        <v>213</v>
      </c>
      <c r="C24" s="486" t="s">
        <v>504</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5" sqref="B6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2014-12-18T11:24:00Z</cp:lastPrinted>
  <dcterms:created xsi:type="dcterms:W3CDTF">2012-03-15T16:14:51Z</dcterms:created>
  <dcterms:modified xsi:type="dcterms:W3CDTF">2016-07-29T18:09:53Z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