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185" yWindow="1695" windowWidth="22590" windowHeight="8115" tabRatio="836" firstSheet="1" activeTab="7"/>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46" i="10" l="1"/>
  <c r="F41" i="10"/>
  <c r="F51" i="10" l="1"/>
  <c r="C44" i="10"/>
  <c r="F17" i="10"/>
  <c r="E17" i="10"/>
  <c r="D17" i="10"/>
  <c r="C17" i="10"/>
  <c r="F12" i="10"/>
  <c r="E12" i="10"/>
  <c r="C12" i="10"/>
  <c r="F11" i="10"/>
  <c r="F10" i="10"/>
  <c r="F9" i="10"/>
  <c r="F8" i="10"/>
  <c r="F7" i="10"/>
  <c r="F6" i="10"/>
  <c r="F47" i="10" l="1"/>
  <c r="F50" i="10" s="1"/>
  <c r="F44" i="10"/>
  <c r="E44" i="10"/>
  <c r="D44" i="10"/>
  <c r="E13" i="4"/>
  <c r="E54" i="18"/>
  <c r="F37" i="10" l="1"/>
  <c r="D12" i="10"/>
  <c r="F16" i="10"/>
  <c r="F15" i="10"/>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<sst xmlns="http://schemas.openxmlformats.org/spreadsheetml/2006/main" count="566" uniqueCount="504">
  <si>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</si>
  <si>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</si>
  <si>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</si>
  <si>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</si>
  <si>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</si>
  <si>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</si>
  <si>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</si>
  <si>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</si>
  <si>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</si>
  <si>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</si>
  <si>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</si>
  <si>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</si>
  <si>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</si>
  <si>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</si>
  <si>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</si>
  <si>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</si>
  <si>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</si>
  <si>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</si>
  <si>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</si>
  <si>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</si>
  <si>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</si>
  <si>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</si>
  <si>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</si>
  <si>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</si>
  <si>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</si>
  <si>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</si>
  <si>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</si>
  <si>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</si>
  <si>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</si>
  <si>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</si>
  <si>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</si>
  <si>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</si>
  <si>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</si>
  <si>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</si>
  <si>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</si>
  <si>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</si>
  <si>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</si>
  <si>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</si>
  <si>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</si>
  <si>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</si>
  <si>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</si>
  <si>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</si>
  <si>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</si>
  <si>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</si>
  <si>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</si>
  <si>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</si>
  <si>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</si>
  <si>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</si>
  <si>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</si>
  <si>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</si>
  <si>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</si>
  <si>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</si>
  <si>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</si>
  <si>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</si>
  <si>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</si>
  <si>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</si>
  <si>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</si>
  <si>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</si>
  <si>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</si>
  <si>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</si>
  <si>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</si>
  <si>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</si>
  <si>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</si>
  <si>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</si>
  <si>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</si>
  <si>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</si>
  <si>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</si>
  <si>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</si>
  <si>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</si>
  <si>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</si>
  <si>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</si>
  <si>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</si>
  <si>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</si>
  <si>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</si>
  <si>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</si>
  <si>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</si>
  <si>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</si>
  <si>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</si>
  <si>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</si>
  <si>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</si>
  <si>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</si>
  <si>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</si>
  <si>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</si>
  <si>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</si>
  <si>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</si>
  <si>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</si>
  <si>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</si>
  <si>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</si>
  <si>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</si>
  <si>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</si>
  <si>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</si>
  <si>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</si>
  <si>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</si>
  <si>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</si>
  <si>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</si>
  <si>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</si>
  <si>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</si>
  <si>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</si>
  <si>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</si>
  <si>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</si>
  <si>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</si>
  <si>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</si>
  <si>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</si>
  <si>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</si>
  <si>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</si>
  <si>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</si>
  <si>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</si>
  <si>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</si>
  <si>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</si>
  <si>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</si>
  <si>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</si>
  <si>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</si>
  <si>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</si>
  <si>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</si>
  <si>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</si>
  <si>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</si>
  <si>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</si>
  <si>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</si>
  <si>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</si>
  <si>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</si>
  <si>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</si>
  <si>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</si>
  <si>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</si>
  <si>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</si>
  <si>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</si>
  <si>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</si>
  <si>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</si>
  <si>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</si>
  <si>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</si>
  <si>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</si>
  <si>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</si>
  <si>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</si>
  <si>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</si>
  <si>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</si>
  <si>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</si>
  <si>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</si>
  <si>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</si>
  <si>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</si>
  <si>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</si>
  <si>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</si>
  <si>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</si>
  <si>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</si>
  <si>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</si>
  <si>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</si>
  <si>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</si>
  <si>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</si>
  <si>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</si>
  <si>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</si>
  <si>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</si>
  <si>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</si>
  <si>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</si>
  <si>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</si>
  <si>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</si>
  <si>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</si>
  <si>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</si>
  <si>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</si>
  <si>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</si>
  <si>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</si>
  <si>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</si>
  <si>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</si>
  <si>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</si>
  <si>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</si>
  <si>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</si>
  <si>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</si>
  <si>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</si>
  <si>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</si>
  <si>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</si>
  <si>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</si>
  <si>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</si>
  <si>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</si>
  <si>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</si>
  <si>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</si>
  <si>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</si>
  <si>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</si>
  <si>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</si>
  <si>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</si>
  <si>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</si>
  <si>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</si>
  <si>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</si>
  <si>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</si>
  <si>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</si>
  <si>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</si>
  <si>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</si>
  <si>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</si>
  <si>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</si>
  <si>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</si>
  <si>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</si>
  <si>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</si>
  <si>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</si>
  <si>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</si>
  <si>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</si>
  <si>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</si>
  <si>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</si>
  <si>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</si>
  <si>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</si>
  <si>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</si>
  <si>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</si>
  <si>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</si>
  <si>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</si>
  <si>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</si>
  <si>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</si>
  <si>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</si>
  <si>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</si>
  <si>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</si>
  <si>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</si>
  <si>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</si>
  <si>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</si>
  <si>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</si>
  <si>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</si>
  <si>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</si>
  <si>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</si>
  <si>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</si>
  <si>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</si>
  <si>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</si>
  <si>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</si>
  <si>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</si>
  <si>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</si>
  <si>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</si>
  <si>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</si>
  <si>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</si>
  <si>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</si>
  <si>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</si>
  <si>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</si>
  <si>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</si>
  <si>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</si>
  <si>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</si>
  <si>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</si>
  <si>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</si>
  <si>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</si>
  <si>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</si>
  <si>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</si>
  <si>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</si>
  <si>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</si>
  <si>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</si>
  <si>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</si>
  <si>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</si>
  <si>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</si>
  <si>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</si>
  <si>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</si>
  <si>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</si>
  <si>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</si>
  <si>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</si>
  <si>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</si>
  <si>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</si>
  <si>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</si>
  <si>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</si>
  <si>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</si>
  <si>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</si>
  <si>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</si>
  <si>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</si>
  <si>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</si>
  <si>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</si>
  <si>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</si>
  <si>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</si>
  <si>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</si>
  <si>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</si>
  <si>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</si>
  <si>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</si>
  <si>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</si>
  <si>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</si>
  <si>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</si>
  <si>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</si>
  <si>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</si>
  <si>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</si>
  <si>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</si>
  <si>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</si>
  <si>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</si>
  <si>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</si>
  <si>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</si>
  <si>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</si>
  <si>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</si>
  <si>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</si>
  <si>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</si>
  <si>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</si>
  <si>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</si>
  <si>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</si>
  <si>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</si>
  <si>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</si>
  <si>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</si>
  <si>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</si>
  <si>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</si>
  <si>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</si>
  <si>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</si>
  <si>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</si>
  <si>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</si>
  <si>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</si>
  <si>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</si>
  <si>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</si>
  <si>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</si>
  <si>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</si>
  <si>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</si>
  <si>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</si>
  <si>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</si>
  <si>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</si>
  <si>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</si>
  <si>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</si>
  <si>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</si>
  <si>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</si>
  <si>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</si>
  <si>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</si>
  <si>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</si>
  <si>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</si>
  <si>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</si>
  <si>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</si>
  <si>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</si>
  <si>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</si>
  <si>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</si>
  <si>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</si>
  <si>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</si>
  <si>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</si>
  <si>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</si>
  <si>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</si>
  <si>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</si>
  <si>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</si>
  <si>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</si>
  <si>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</si>
  <si>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</si>
  <si>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</si>
  <si>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</si>
  <si>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</si>
  <si>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</si>
  <si>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</si>
  <si>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</si>
  <si>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</si>
  <si>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</si>
  <si>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</si>
  <si>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</si>
  <si>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</si>
  <si>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</si>
  <si>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</si>
  <si>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</si>
  <si>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</si>
  <si>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</si>
  <si>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</si>
  <si>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</si>
  <si>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</si>
  <si>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</si>
  <si>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</si>
  <si>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</si>
  <si>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</si>
  <si>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</si>
  <si>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</si>
  <si>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</si>
  <si>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</si>
  <si>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</si>
  <si>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</si>
  <si>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</si>
  <si>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</si>
  <si>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</si>
  <si>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</si>
  <si>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</si>
  <si>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</si>
  <si>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</si>
  <si>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</si>
  <si>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</si>
  <si>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</si>
  <si>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</si>
  <si>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</si>
  <si>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</si>
  <si>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</si>
  <si>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</si>
  <si>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</si>
  <si>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</si>
  <si>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</si>
  <si>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</si>
  <si>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</si>
  <si>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</si>
  <si>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</si>
  <si>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</si>
  <si>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</si>
  <si>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</si>
  <si>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</si>
  <si>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</si>
  <si>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</si>
  <si>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</si>
  <si>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</si>
  <si>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</si>
  <si>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</si>
  <si>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</si>
  <si>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</si>
  <si>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</si>
  <si>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</si>
  <si>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</si>
  <si>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</si>
  <si>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</si>
  <si>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</si>
  <si>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</si>
  <si>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</si>
  <si>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</si>
  <si>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</si>
  <si>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</si>
  <si>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</si>
  <si>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</si>
  <si>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</si>
  <si>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</si>
  <si>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</si>
  <si>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</si>
  <si>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</si>
  <si>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</si>
  <si>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</si>
  <si>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</si>
  <si>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</si>
  <si>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</si>
  <si>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</si>
  <si>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</si>
  <si>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</si>
  <si>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</si>
  <si>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</si>
  <si>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</si>
  <si>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</si>
  <si>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</si>
  <si>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</si>
  <si>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</si>
  <si>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</si>
  <si>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</si>
  <si>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</si>
  <si>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</si>
  <si>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</si>
  <si>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</si>
  <si>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</si>
  <si>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</si>
  <si>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</si>
  <si>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</si>
  <si>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</si>
  <si>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</si>
  <si>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</si>
  <si>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</si>
  <si>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</si>
  <si>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</si>
  <si>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</si>
  <si>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</si>
  <si>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</si>
  <si>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</si>
  <si>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</si>
  <si>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</si>
  <si>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</si>
  <si>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</si>
  <si>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</si>
  <si>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</si>
  <si>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</si>
  <si>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</si>
  <si>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</si>
  <si>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</si>
  <si>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</si>
  <si>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</si>
  <si>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</si>
  <si>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</si>
  <si>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</si>
  <si>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</si>
  <si>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</si>
  <si>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</si>
  <si>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</si>
  <si>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</si>
  <si>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</si>
  <si>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</si>
  <si>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</si>
  <si>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</si>
  <si>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</si>
  <si>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</si>
  <si>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</si>
  <si>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</si>
  <si>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</si>
  <si>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</si>
  <si>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</si>
  <si>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</si>
  <si>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</si>
  <si>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</si>
  <si>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</si>
  <si>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</si>
  <si>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</si>
  <si>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</si>
  <si>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</si>
  <si>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</si>
  <si>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</si>
  <si>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</si>
  <si>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</si>
  <si>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</si>
  <si>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</si>
  <si>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</si>
  <si>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</si>
  <si>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</si>
  <si>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</si>
  <si>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</si>
  <si>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</si>
  <si>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</si>
  <si>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</si>
  <si>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</si>
  <si>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</si>
  <si>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</si>
  <si>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</si>
  <si>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</si>
  <si>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</si>
  <si>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</si>
  <si>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</si>
  <si>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United Security Life and Health Ins Co</t>
  </si>
  <si>
    <t>J &amp; P Holdings Group</t>
  </si>
  <si>
    <t>04727</t>
  </si>
  <si>
    <t>2014</t>
  </si>
  <si>
    <t>6640 S. Cicero Avenue Bedford Park, IL 60638-5838</t>
  </si>
  <si>
    <t>363692140</t>
  </si>
  <si>
    <t>008442</t>
  </si>
  <si>
    <t>81108</t>
  </si>
  <si>
    <t>46098</t>
  </si>
  <si>
    <t>386</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</si>
</sst>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Normal="100" workbookViewId="0">
      <pane xSplit="4" ySplit="3" topLeftCell="AT59" activePane="bottomRight" state="frozen"/>
      <selection activeCell="B1" sqref="B1"/>
      <selection pane="topRight" activeCell="F1" sqref="F1"/>
      <selection pane="bottomLeft" activeCell="B4" sqref="B4"/>
      <selection pane="bottomRight" activeCell="AX59" sqref="AX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573486</v>
      </c>
      <c r="E5" s="106">
        <v>573486</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273495</v>
      </c>
      <c r="AU5" s="107"/>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-68558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-21954</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-128420</v>
      </c>
      <c r="E12" s="106">
        <v>252923</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143728</v>
      </c>
      <c r="AU12" s="107"/>
      <c r="AV12" s="312"/>
      <c r="AW12" s="317"/>
    </row>
    <row r="13" spans="1:49" ht="25.5" x14ac:dyDescent="0.2">
      <c r="B13" s="155" t="s">
        <v>230</v>
      </c>
      <c r="C13" s="62" t="s">
        <v>37</v>
      </c>
      <c r="D13" s="109">
        <v>24839</v>
      </c>
      <c r="E13" s="110">
        <f>14888+12977</f>
        <v>27865</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14888</v>
      </c>
      <c r="E14" s="110">
        <v>14888</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-98040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1289</v>
      </c>
      <c r="E31" s="110">
        <v>1289</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1174</v>
      </c>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19355</v>
      </c>
      <c r="E35" s="110">
        <v>19355</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97488</v>
      </c>
      <c r="E44" s="118">
        <v>97488</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16145</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5294</v>
      </c>
      <c r="E47" s="110">
        <v>5294</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46056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24466</v>
      </c>
      <c r="E49" s="110">
        <v>24466</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11122</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294468</v>
      </c>
      <c r="E51" s="110">
        <v>294468</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121362</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264</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319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2793</v>
      </c>
      <c r="E59" s="125">
        <v>2793</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3418</v>
      </c>
      <c r="AU59" s="126"/>
      <c r="AV59" s="126"/>
      <c r="AW59" s="310"/>
    </row>
    <row r="60" spans="2:49" x14ac:dyDescent="0.2">
      <c r="B60" s="161" t="s">
        <v>276</v>
      </c>
      <c r="C60" s="62"/>
      <c r="D60" s="127">
        <v>232.75</v>
      </c>
      <c r="E60" s="128">
        <v>232.75</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284.83333333333331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10705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86" fitToWidth="0" pageOrder="overThenDown" orientation="portrait"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Normal="100" workbookViewId="0">
      <pane xSplit="4" ySplit="3" topLeftCell="AT42" activePane="bottomRight" state="frozen"/>
      <selection activeCell="B1" sqref="B1"/>
      <selection pane="topRight" activeCell="F1" sqref="F1"/>
      <selection pane="bottomLeft" activeCell="B4" sqref="B4"/>
      <selection pane="bottomRight" activeCell="AU42" sqref="AU4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426916</v>
      </c>
      <c r="E5" s="118">
        <v>426916</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265292</v>
      </c>
      <c r="AU5" s="119"/>
      <c r="AV5" s="312"/>
      <c r="AW5" s="317"/>
    </row>
    <row r="6" spans="2:49" x14ac:dyDescent="0.2">
      <c r="B6" s="176" t="s">
        <v>279</v>
      </c>
      <c r="C6" s="133" t="s">
        <v>8</v>
      </c>
      <c r="D6" s="109">
        <v>146570</v>
      </c>
      <c r="E6" s="110">
        <v>146570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21211</v>
      </c>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13008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916999</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162534</v>
      </c>
      <c r="AU23" s="113"/>
      <c r="AV23" s="311"/>
      <c r="AW23" s="318"/>
    </row>
    <row r="24" spans="2:49" ht="28.5" customHeight="1" x14ac:dyDescent="0.2">
      <c r="B24" s="178" t="s">
        <v>114</v>
      </c>
      <c r="C24" s="133"/>
      <c r="D24" s="293"/>
      <c r="E24" s="110">
        <v>252923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50900</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1045419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6000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256783</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320489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-128420</v>
      </c>
      <c r="E54" s="115">
        <f>+E24</f>
        <v>252923</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143728</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94" fitToWidth="0" pageOrder="overThenDown" orientation="portrait"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Normal="100" workbookViewId="0">
      <pane xSplit="2" ySplit="3" topLeftCell="C4" activePane="bottomRight" state="frozen"/>
      <selection activeCell="B1" sqref="B1"/>
      <selection pane="topRight" activeCell="B1" sqref="B1"/>
      <selection pane="bottomLeft" activeCell="B1" sqref="B1"/>
      <selection pane="bottomRight" activeCell="C1" sqref="C1:F104857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4260177</v>
      </c>
      <c r="D5" s="118">
        <v>4510807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4105483</v>
      </c>
      <c r="D6" s="110">
        <v>4535842</v>
      </c>
      <c r="E6" s="115">
        <v>252923</v>
      </c>
      <c r="F6" s="115">
        <f t="shared" ref="F6:F11" si="0">+C6+D6+E6</f>
        <v>8894248</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14440</v>
      </c>
      <c r="D7" s="110">
        <v>18364</v>
      </c>
      <c r="E7" s="115">
        <v>0</v>
      </c>
      <c r="F7" s="115">
        <f t="shared" si="0"/>
        <v>32804</v>
      </c>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v>0</v>
      </c>
      <c r="F8" s="115">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f t="shared" si="0"/>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f t="shared" si="0"/>
        <v>0</v>
      </c>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f t="shared" si="0"/>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+C6+C7</f>
        <v>4119923</v>
      </c>
      <c r="D12" s="115">
        <f>+D6+D7</f>
        <v>4554206</v>
      </c>
      <c r="E12" s="115">
        <f>+E6+E7+-E8-E9-E10-E11</f>
        <v>252923</v>
      </c>
      <c r="F12" s="115">
        <f>+F6+F7+-F8-F9-F10-F11</f>
        <v>8927052</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5607502</v>
      </c>
      <c r="D15" s="118">
        <v>4906904</v>
      </c>
      <c r="E15" s="106">
        <v>573486</v>
      </c>
      <c r="F15" s="115">
        <f>+C15+D15+E15</f>
        <v>11087892</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220505</v>
      </c>
      <c r="D16" s="110">
        <v>-376931</v>
      </c>
      <c r="E16" s="115">
        <v>20644</v>
      </c>
      <c r="F16" s="115">
        <f>+C16+D16+E16</f>
        <v>-135782</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5">
        <f>+C15-C16</f>
        <v>5386997</v>
      </c>
      <c r="D17" s="115">
        <f>+D15-D16</f>
        <v>5283835</v>
      </c>
      <c r="E17" s="115">
        <f>+E15-E16</f>
        <v>552842</v>
      </c>
      <c r="F17" s="115">
        <f>+F15-F16</f>
        <v>11223674</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1529</v>
      </c>
      <c r="D37" s="122">
        <v>1274</v>
      </c>
      <c r="E37" s="256">
        <v>232.75</v>
      </c>
      <c r="F37" s="256">
        <f>+C37+D37+E37</f>
        <v>3035.75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4.8784000000000001E-2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f>+F38*F40</f>
        <v>4.8784000000000001E-2</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f>+C12/C17</f>
        <v>0.76479029039741442</v>
      </c>
      <c r="D44" s="262">
        <f>+D12/D17</f>
        <v>0.86191298554932161</v>
      </c>
      <c r="E44" s="262">
        <f>+E12/E17</f>
        <v>0.457495993430311</v>
      </c>
      <c r="F44" s="262">
        <f>+F12/F17</f>
        <v>0.79537698618117381</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f>+F41</f>
        <v>4.8784000000000001E-2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+F44+F46</f>
        <v>0.84416098618117386</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0.84416098618117386</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f>+E15-E16</f>
        <v>552842</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381"/>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8" stopIfTrue="1" operator="lessThan">
      <formula>0</formula>
    </cfRule>
  </conditionalFormatting>
  <conditionalFormatting sqref="C15:C16">
    <cfRule type="cellIs" dxfId="37" priority="41" stopIfTrue="1" operator="lessThan">
      <formula>0</formula>
    </cfRule>
  </conditionalFormatting>
  <conditionalFormatting sqref="C5:C7">
    <cfRule type="cellIs" dxfId="36" priority="42" stopIfTrue="1" operator="lessThan">
      <formula>0</formula>
    </cfRule>
  </conditionalFormatting>
  <conditionalFormatting sqref="H15:H16">
    <cfRule type="cellIs" dxfId="35" priority="25" stopIfTrue="1" operator="lessThan">
      <formula>0</formula>
    </cfRule>
  </conditionalFormatting>
  <conditionalFormatting sqref="Q37">
    <cfRule type="cellIs" dxfId="34" priority="15" stopIfTrue="1" operator="lessThan">
      <formula>0</formula>
    </cfRule>
  </conditionalFormatting>
  <conditionalFormatting sqref="M37">
    <cfRule type="cellIs" dxfId="33" priority="19" stopIfTrue="1" operator="lessThan">
      <formula>0</formula>
    </cfRule>
  </conditionalFormatting>
  <conditionalFormatting sqref="H49:K49">
    <cfRule type="cellIs" dxfId="32" priority="22" stopIfTrue="1" operator="lessThan">
      <formula>0</formula>
    </cfRule>
  </conditionalFormatting>
  <conditionalFormatting sqref="Q49:T49">
    <cfRule type="cellIs" dxfId="31" priority="14" stopIfTrue="1" operator="lessThan">
      <formula>0</formula>
    </cfRule>
  </conditionalFormatting>
  <conditionalFormatting sqref="M5:M7">
    <cfRule type="cellIs" dxfId="30" priority="21" stopIfTrue="1" operator="lessThan">
      <formula>0</formula>
    </cfRule>
  </conditionalFormatting>
  <conditionalFormatting sqref="L22">
    <cfRule type="cellIs" dxfId="29" priority="24" stopIfTrue="1" operator="lessThan">
      <formula>0</formula>
    </cfRule>
  </conditionalFormatting>
  <conditionalFormatting sqref="G22">
    <cfRule type="cellIs" dxfId="28" priority="30"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F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25" right="0.25" top="0.75" bottom="0.75" header="0.3" footer="0.3"/>
  <pageSetup paperSize="5" scale="12" orientation="portrait"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tabSelected="1"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metadata/properties"/>
    <ds:schemaRef ds:uri="http://purl.org/dc/dcmitype/"/>
    <ds:schemaRef ds:uri="http://purl.org/dc/terms/"/>
    <ds:schemaRef ds:uri="http://purl.org/dc/elements/1.1/"/>
    <ds:schemaRef ds:uri="http://schemas.openxmlformats.org/package/2006/metadata/core-properties"/>
    <ds:schemaRef ds:uri="http://www.w3.org/XML/1998/namespace"/>
    <ds:schemaRef ds:uri="http://schemas.microsoft.com/office/2006/documentManagement/typ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Marilou Gimza</cp:lastModifiedBy>
  <cp:lastPrinted>2015-07-09T19:14:42Z</cp:lastPrinted>
  <dcterms:created xsi:type="dcterms:W3CDTF">2012-03-15T16:14:51Z</dcterms:created>
  <dcterms:modified xsi:type="dcterms:W3CDTF">2015-07-09T19:18:28Z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