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K60" i="4" l="1"/>
  <c r="K59" i="4"/>
  <c r="K58" i="4"/>
  <c r="K57" i="4"/>
  <c r="K56" i="4"/>
  <c r="K12" i="4"/>
  <c r="J16" i="10"/>
  <c r="J17" i="10" s="1"/>
  <c r="K51" i="10" s="1"/>
  <c r="K40" i="10"/>
  <c r="J37" i="10"/>
  <c r="K37" i="10" s="1"/>
  <c r="K38" i="10" s="1"/>
  <c r="K41" i="10" s="1"/>
  <c r="K46" i="10" s="1"/>
  <c r="K16" i="10"/>
  <c r="K15" i="10"/>
  <c r="J15" i="10"/>
  <c r="I17" i="10"/>
  <c r="H17" i="10"/>
  <c r="I12" i="10"/>
  <c r="I44" i="10" s="1"/>
  <c r="H12" i="10"/>
  <c r="H44" i="10" s="1"/>
  <c r="J60" i="4"/>
  <c r="K5" i="4"/>
  <c r="J5" i="4"/>
  <c r="K54" i="18"/>
  <c r="J12" i="4" s="1"/>
  <c r="J6" i="10" l="1"/>
  <c r="K6" i="10" s="1"/>
  <c r="K12" i="10" s="1"/>
  <c r="K17" i="10"/>
  <c r="J12" i="10" l="1"/>
  <c r="J44" i="10" s="1"/>
  <c r="K44" i="10"/>
  <c r="K47" i="10" s="1"/>
  <c r="K50" i="10" s="1"/>
</calcChain>
</file>

<file path=xl/sharedStrings.xml><?xml version="1.0" encoding="utf-8"?>
<sst xmlns="http://schemas.openxmlformats.org/spreadsheetml/2006/main" count="585" uniqueCount="510">
  <si>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</si>
  <si>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</si>
  <si>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</si>
  <si>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</si>
  <si>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</si>
  <si>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</si>
  <si>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</si>
  <si>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</si>
  <si>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</si>
  <si>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</si>
  <si>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</si>
  <si>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</si>
  <si>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</si>
  <si>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</si>
  <si>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</si>
  <si>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</si>
  <si>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</si>
  <si>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</si>
  <si>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</si>
  <si>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</si>
  <si>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</si>
  <si>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</si>
  <si>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</si>
  <si>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</si>
  <si>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</si>
  <si>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</si>
  <si>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</si>
  <si>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</si>
  <si>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</si>
  <si>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</si>
  <si>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</si>
  <si>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</si>
  <si>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</si>
  <si>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</si>
  <si>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</si>
  <si>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</si>
  <si>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</si>
  <si>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</si>
  <si>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</si>
  <si>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</si>
  <si>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</si>
  <si>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</si>
  <si>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</si>
  <si>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</si>
  <si>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</si>
  <si>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</si>
  <si>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</si>
  <si>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</si>
  <si>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</si>
  <si>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</si>
  <si>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</si>
  <si>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</si>
  <si>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</si>
  <si>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</si>
  <si>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</si>
  <si>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</si>
  <si>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</si>
  <si>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</si>
  <si>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</si>
  <si>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</si>
  <si>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</si>
  <si>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</si>
  <si>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</si>
  <si>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</si>
  <si>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</si>
  <si>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</si>
  <si>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</si>
  <si>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</si>
  <si>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</si>
  <si>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</si>
  <si>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</si>
  <si>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</si>
  <si>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</si>
  <si>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</si>
  <si>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</si>
  <si>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</si>
  <si>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</si>
  <si>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</si>
  <si>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</si>
  <si>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</si>
  <si>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</si>
  <si>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</si>
  <si>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</si>
  <si>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</si>
  <si>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</si>
  <si>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</si>
  <si>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</si>
  <si>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</si>
  <si>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</si>
  <si>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</si>
  <si>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</si>
  <si>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</si>
  <si>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</si>
  <si>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</si>
  <si>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</si>
  <si>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</si>
  <si>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</si>
  <si>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</si>
  <si>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</si>
  <si>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</si>
  <si>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</si>
  <si>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</si>
  <si>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</si>
  <si>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</si>
  <si>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</si>
  <si>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</si>
  <si>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</si>
  <si>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</si>
  <si>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</si>
  <si>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</si>
  <si>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</si>
  <si>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</si>
  <si>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</si>
  <si>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</si>
  <si>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</si>
  <si>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</si>
  <si>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</si>
  <si>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</si>
  <si>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</si>
  <si>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</si>
  <si>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</si>
  <si>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</si>
  <si>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</si>
  <si>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</si>
  <si>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</si>
  <si>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</si>
  <si>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</si>
  <si>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</si>
  <si>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</si>
  <si>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</si>
  <si>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</si>
  <si>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</si>
  <si>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</si>
  <si>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</si>
  <si>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</si>
  <si>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</si>
  <si>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</si>
  <si>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</si>
  <si>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</si>
  <si>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</si>
  <si>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</si>
  <si>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</si>
  <si>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</si>
  <si>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</si>
  <si>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</si>
  <si>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</si>
  <si>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</si>
  <si>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</si>
  <si>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</si>
  <si>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</si>
  <si>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</si>
  <si>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</si>
  <si>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</si>
  <si>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</si>
  <si>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</si>
  <si>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</si>
  <si>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</si>
  <si>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</si>
  <si>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</si>
  <si>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</si>
  <si>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</si>
  <si>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</si>
  <si>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</si>
  <si>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</si>
  <si>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</si>
  <si>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</si>
  <si>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</si>
  <si>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</si>
  <si>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</si>
  <si>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</si>
  <si>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</si>
  <si>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</si>
  <si>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</si>
  <si>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</si>
  <si>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</si>
  <si>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</si>
  <si>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</si>
  <si>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</si>
  <si>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</si>
  <si>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</si>
  <si>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</si>
  <si>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</si>
  <si>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</si>
  <si>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</si>
  <si>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</si>
  <si>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</si>
  <si>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</si>
  <si>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</si>
  <si>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</si>
  <si>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</si>
  <si>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</si>
  <si>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</si>
  <si>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</si>
  <si>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</si>
  <si>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</si>
  <si>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</si>
  <si>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</si>
  <si>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</si>
  <si>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</si>
  <si>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</si>
  <si>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</si>
  <si>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</si>
  <si>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</si>
  <si>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</si>
  <si>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</si>
  <si>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</si>
  <si>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</si>
  <si>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</si>
  <si>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</si>
  <si>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</si>
  <si>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</si>
  <si>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</si>
  <si>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</si>
  <si>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</si>
  <si>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</si>
  <si>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</si>
  <si>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</si>
  <si>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</si>
  <si>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</si>
  <si>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</si>
  <si>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</si>
  <si>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</si>
  <si>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</si>
  <si>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</si>
  <si>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</si>
  <si>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</si>
  <si>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</si>
  <si>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</si>
  <si>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</si>
  <si>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</si>
  <si>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</si>
  <si>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</si>
  <si>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</si>
  <si>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</si>
  <si>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</si>
  <si>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</si>
  <si>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</si>
  <si>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</si>
  <si>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</si>
  <si>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</si>
  <si>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</si>
  <si>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</si>
  <si>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</si>
  <si>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</si>
  <si>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</si>
  <si>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</si>
  <si>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</si>
  <si>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</si>
  <si>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</si>
  <si>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</si>
  <si>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</si>
  <si>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</si>
  <si>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</si>
  <si>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</si>
  <si>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</si>
  <si>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</si>
  <si>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</si>
  <si>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</si>
  <si>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</si>
  <si>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</si>
  <si>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</si>
  <si>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</si>
  <si>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</si>
  <si>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</si>
  <si>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</si>
  <si>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</si>
  <si>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</si>
  <si>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</si>
  <si>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</si>
  <si>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</si>
  <si>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</si>
  <si>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</si>
  <si>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</si>
  <si>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</si>
  <si>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</si>
  <si>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</si>
  <si>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</si>
  <si>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</si>
  <si>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</si>
  <si>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</si>
  <si>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</si>
  <si>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</si>
  <si>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</si>
  <si>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</si>
  <si>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</si>
  <si>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</si>
  <si>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</si>
  <si>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</si>
  <si>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</si>
  <si>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</si>
  <si>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</si>
  <si>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</si>
  <si>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</si>
  <si>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</si>
  <si>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</si>
  <si>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</si>
  <si>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</si>
  <si>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</si>
  <si>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</si>
  <si>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</si>
  <si>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</si>
  <si>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</si>
  <si>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</si>
  <si>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</si>
  <si>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</si>
  <si>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</si>
  <si>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</si>
  <si>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</si>
  <si>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</si>
  <si>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</si>
  <si>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</si>
  <si>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</si>
  <si>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</si>
  <si>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</si>
  <si>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</si>
  <si>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</si>
  <si>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</si>
  <si>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</si>
  <si>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</si>
  <si>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</si>
  <si>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</si>
  <si>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</si>
  <si>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</si>
  <si>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</si>
  <si>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</si>
  <si>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</si>
  <si>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</si>
  <si>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</si>
  <si>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</si>
  <si>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</si>
  <si>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</si>
  <si>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</si>
  <si>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</si>
  <si>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</si>
  <si>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</si>
  <si>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</si>
  <si>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</si>
  <si>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</si>
  <si>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</si>
  <si>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</si>
  <si>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</si>
  <si>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</si>
  <si>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</si>
  <si>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</si>
  <si>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</si>
  <si>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</si>
  <si>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</si>
  <si>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</si>
  <si>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</si>
  <si>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</si>
  <si>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</si>
  <si>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</si>
  <si>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</si>
  <si>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</si>
  <si>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</si>
  <si>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</si>
  <si>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</si>
  <si>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</si>
  <si>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</si>
  <si>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</si>
  <si>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</si>
  <si>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</si>
  <si>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</si>
  <si>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</si>
  <si>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</si>
  <si>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</si>
  <si>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</si>
  <si>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</si>
  <si>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</si>
  <si>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</si>
  <si>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</si>
  <si>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</si>
  <si>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</si>
  <si>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</si>
  <si>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</si>
  <si>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</si>
  <si>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</si>
  <si>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</si>
  <si>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</si>
  <si>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</si>
  <si>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</si>
  <si>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</si>
  <si>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</si>
  <si>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</si>
  <si>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</si>
  <si>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</si>
  <si>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</si>
  <si>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</si>
  <si>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</si>
  <si>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</si>
  <si>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</si>
  <si>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</si>
  <si>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</si>
  <si>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</si>
  <si>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</si>
  <si>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</si>
  <si>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</si>
  <si>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</si>
  <si>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</si>
  <si>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</si>
  <si>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</si>
  <si>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</si>
  <si>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</si>
  <si>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</si>
  <si>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</si>
  <si>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</si>
  <si>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</si>
  <si>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</si>
  <si>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</si>
  <si>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</si>
  <si>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</si>
  <si>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</si>
  <si>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</si>
  <si>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</si>
  <si>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</si>
  <si>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</si>
  <si>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</si>
  <si>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</si>
  <si>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</si>
  <si>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</si>
  <si>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</si>
  <si>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</si>
  <si>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</si>
  <si>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</si>
  <si>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</si>
  <si>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</si>
  <si>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</si>
  <si>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</si>
  <si>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</si>
  <si>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</si>
  <si>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</si>
  <si>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</si>
  <si>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</si>
  <si>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</si>
  <si>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</si>
  <si>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</si>
  <si>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</si>
  <si>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</si>
  <si>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</si>
  <si>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</si>
  <si>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</si>
  <si>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</si>
  <si>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</si>
  <si>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</si>
  <si>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</si>
  <si>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</si>
  <si>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</si>
  <si>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</si>
  <si>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</si>
  <si>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</si>
  <si>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</si>
  <si>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</si>
  <si>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</si>
  <si>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</si>
  <si>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</si>
  <si>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</si>
  <si>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</si>
  <si>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</si>
  <si>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</si>
  <si>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</si>
  <si>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</si>
  <si>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</si>
  <si>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</si>
  <si>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</si>
  <si>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</si>
  <si>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</si>
  <si>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</si>
  <si>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</si>
  <si>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</si>
  <si>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</si>
  <si>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</si>
  <si>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</si>
  <si>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</si>
  <si>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</si>
  <si>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</si>
  <si>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</si>
  <si>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</si>
  <si>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</si>
  <si>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</si>
  <si>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</si>
  <si>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</si>
  <si>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</si>
  <si>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</si>
  <si>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</si>
  <si>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</si>
  <si>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</si>
  <si>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</si>
  <si>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</si>
  <si>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</si>
  <si>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</si>
  <si>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</si>
  <si>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</si>
  <si>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</si>
  <si>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</si>
  <si>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</si>
  <si>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</si>
  <si>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</si>
  <si>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</si>
  <si>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</si>
  <si>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</si>
  <si>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</si>
  <si>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</si>
  <si>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18895</t>
  </si>
  <si>
    <t>17</t>
  </si>
  <si>
    <t>Based on actual.</t>
  </si>
  <si>
    <t>Actual by state, allocated among lines based on earned premium.</t>
  </si>
  <si>
    <t>None.</t>
  </si>
  <si>
    <t>Actual by state, allocated among lines by earned premium.</t>
  </si>
  <si>
    <t>Based on actual charges for services, allocated among lines based on paid claims.</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</si>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</sst>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155</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29" activePane="bottomRight" state="frozen"/>
      <selection activeCell="B1" sqref="B1"/>
      <selection pane="topRight" activeCell="B1" sqref="B1"/>
      <selection pane="bottomLeft" activeCell="B1" sqref="B1"/>
      <selection pane="bottomRight" activeCell="K57" sqref="K57:K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3434196.33</v>
      </c>
      <c r="K5" s="106">
        <f>'Pt 2 Premium and Claims'!K5</f>
        <v>3434196.33</v>
      </c>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2898709.329590918</v>
      </c>
      <c r="K12" s="106">
        <f>J12</f>
        <v>2898709.329590918</v>
      </c>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147923</v>
      </c>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75316</v>
      </c>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16363</v>
      </c>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0">J57</f>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0"/>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10076</v>
      </c>
      <c r="K59" s="125">
        <f t="shared" si="0"/>
        <v>10076</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839.66666666666663</v>
      </c>
      <c r="K60" s="128">
        <f t="shared" si="0"/>
        <v>839.66666666666663</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K27" sqref="K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3434196.33</v>
      </c>
      <c r="K5" s="118">
        <v>3434196.33</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3434196.33</v>
      </c>
      <c r="K18" s="110">
        <v>3434196.33</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2618459.41</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280249.919590918</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2898709.329590918</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7" activePane="bottomRight" state="frozen"/>
      <selection activeCell="B1" sqref="B1"/>
      <selection pane="topRight" activeCell="B1" sqref="B1"/>
      <selection pane="bottomLeft" activeCell="B1" sqref="B1"/>
      <selection pane="bottomRight" activeCell="L45" sqref="L45"/>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2995372</v>
      </c>
      <c r="I5" s="118">
        <v>3630554</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3005242.07</v>
      </c>
      <c r="I6" s="110">
        <v>4165767.49</v>
      </c>
      <c r="J6" s="115">
        <f>'Pt 2 Premium and Claims'!K54</f>
        <v>2898709.329590918</v>
      </c>
      <c r="K6" s="115">
        <f>SUM(H6:J6)</f>
        <v>10069718.889590919</v>
      </c>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3005242.07</v>
      </c>
      <c r="I12" s="115">
        <f t="shared" ref="I12:K12" si="0">I6+I7</f>
        <v>4165767.49</v>
      </c>
      <c r="J12" s="115">
        <f t="shared" si="0"/>
        <v>2898709.329590918</v>
      </c>
      <c r="K12" s="115">
        <f t="shared" si="0"/>
        <v>10069718.889590919</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4499521</v>
      </c>
      <c r="I15" s="118">
        <v>4650764</v>
      </c>
      <c r="J15" s="106">
        <f>'Pt 2 Premium and Claims'!J5</f>
        <v>3434196.33</v>
      </c>
      <c r="K15" s="106">
        <f>SUM(H15:J15)</f>
        <v>12584481.33</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197008</v>
      </c>
      <c r="I16" s="110">
        <v>202213</v>
      </c>
      <c r="J16" s="115">
        <f>SUM('Pt 1 Summary of Data'!J25:J35)</f>
        <v>239602</v>
      </c>
      <c r="K16" s="115">
        <f>SUM(H16:J16)</f>
        <v>638823</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4302513</v>
      </c>
      <c r="I17" s="115">
        <f>I15-I16</f>
        <v>4448551</v>
      </c>
      <c r="J17" s="115">
        <f t="shared" ref="J17:K17" si="1">J15-J16</f>
        <v>3194594.33</v>
      </c>
      <c r="K17" s="115">
        <f t="shared" si="1"/>
        <v>11945658.33</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1229</v>
      </c>
      <c r="I37" s="122">
        <v>1203</v>
      </c>
      <c r="J37" s="256">
        <f>'Pt 1 Summary of Data'!J60</f>
        <v>839.66666666666663</v>
      </c>
      <c r="K37" s="256">
        <f>SUM(H37:J37)</f>
        <v>3271.6666666666665</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f>0.052+((K37-2500)/(5000-2500))*(0.037-0.052)</f>
        <v>4.7369999999999995E-2</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v>3920.5052005943535</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f>1.164+((K39-2500)/(5000-2500))*(1.402-1.164)</f>
        <v>1.2992320950965823</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f>K38*K40</f>
        <v>6.1544624344725102E-2</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f>H12/H17</f>
        <v>0.69848529684860916</v>
      </c>
      <c r="I44" s="260">
        <f t="shared" ref="I44:K44" si="2">I12/I17</f>
        <v>0.93643244508155576</v>
      </c>
      <c r="J44" s="260">
        <f t="shared" si="2"/>
        <v>0.90737947612613401</v>
      </c>
      <c r="K44" s="260">
        <f t="shared" si="2"/>
        <v>0.84296056453432144</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f>K41</f>
        <v>6.1544624344725102E-2</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f>K44+K46</f>
        <v>0.90450518887904652</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v>0.8</v>
      </c>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f>K47</f>
        <v>0.90450518887904652</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f>J17</f>
        <v>3194594.33</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13346</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v>1</v>
      </c>
      <c r="E18" s="139"/>
      <c r="F18" s="139"/>
      <c r="G18" s="139"/>
      <c r="H18" s="139"/>
      <c r="I18" s="353"/>
      <c r="J18" s="353"/>
      <c r="K18" s="367"/>
    </row>
    <row r="19" spans="2:12" x14ac:dyDescent="0.4">
      <c r="B19" s="155" t="s">
        <v>208</v>
      </c>
      <c r="C19" s="351"/>
      <c r="D19" s="139">
        <v>1</v>
      </c>
      <c r="E19" s="139"/>
      <c r="F19" s="370"/>
      <c r="G19" s="139"/>
      <c r="H19" s="139"/>
      <c r="I19" s="353"/>
      <c r="J19" s="353"/>
      <c r="K19" s="371"/>
    </row>
    <row r="20" spans="2:12" ht="25.35" x14ac:dyDescent="0.4">
      <c r="B20" s="155" t="s">
        <v>209</v>
      </c>
      <c r="C20" s="369"/>
      <c r="D20" s="139">
        <v>1</v>
      </c>
      <c r="E20" s="139"/>
      <c r="F20" s="139"/>
      <c r="G20" s="139"/>
      <c r="H20" s="139"/>
      <c r="I20" s="353"/>
      <c r="J20" s="353"/>
      <c r="K20" s="367"/>
    </row>
    <row r="21" spans="2:12" x14ac:dyDescent="0.4">
      <c r="B21" s="155" t="s">
        <v>210</v>
      </c>
      <c r="C21" s="351"/>
      <c r="D21" s="139">
        <v>1</v>
      </c>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507</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508</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508</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509</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509</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509</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509</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