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MLR and Risk Corridor\MLR_Templates\"/>
    </mc:Choice>
  </mc:AlternateContent>
  <workbookProtection lockStructure="1"/>
  <bookViews>
    <workbookView xWindow="0" yWindow="0" windowWidth="24000" windowHeight="972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P39" i="10" l="1"/>
  <c r="G33" i="10"/>
  <c r="G34" i="10"/>
  <c r="E4" i="16" l="1"/>
  <c r="D4" i="16"/>
  <c r="C4" i="16"/>
  <c r="P52" i="10"/>
  <c r="K52" i="10"/>
  <c r="F52" i="10"/>
  <c r="F51" i="10"/>
  <c r="K51" i="10"/>
  <c r="K48" i="10"/>
  <c r="F48" i="10"/>
  <c r="K47" i="10"/>
  <c r="F47" i="10"/>
  <c r="P45" i="10"/>
  <c r="O45" i="10"/>
  <c r="N45" i="10"/>
  <c r="K45" i="10"/>
  <c r="J45" i="10"/>
  <c r="I45" i="10"/>
  <c r="F45" i="10"/>
  <c r="E45" i="10"/>
  <c r="D45" i="10"/>
  <c r="P42" i="10"/>
  <c r="P47" i="10" s="1"/>
  <c r="P48" i="10" s="1"/>
  <c r="P51" i="10" s="1"/>
  <c r="K42" i="10"/>
  <c r="F42" i="10"/>
  <c r="K39" i="10"/>
  <c r="F39" i="10"/>
  <c r="P38" i="10"/>
  <c r="K38" i="10"/>
  <c r="F38" i="10"/>
  <c r="O38" i="10"/>
  <c r="J38" i="10"/>
  <c r="E38" i="10"/>
  <c r="L29" i="10"/>
  <c r="G19" i="10"/>
  <c r="L33" i="10" l="1"/>
  <c r="L34" i="10" s="1"/>
  <c r="G29" i="10"/>
  <c r="L25" i="10"/>
  <c r="L28" i="10" s="1"/>
  <c r="G25" i="10"/>
  <c r="L21" i="10"/>
  <c r="G21" i="10"/>
  <c r="G22" i="10"/>
  <c r="L20" i="10"/>
  <c r="G20" i="10"/>
  <c r="L32" i="10"/>
  <c r="L27" i="10"/>
  <c r="L24" i="10"/>
  <c r="L30" i="10" s="1"/>
  <c r="L23" i="10"/>
  <c r="L19" i="10"/>
  <c r="G32" i="10"/>
  <c r="G27" i="10"/>
  <c r="G24" i="10"/>
  <c r="G30" i="10" s="1"/>
  <c r="G23" i="10"/>
  <c r="G28" i="10" l="1"/>
  <c r="L26" i="10"/>
  <c r="L22" i="10"/>
  <c r="L31" i="10"/>
  <c r="G31" i="10"/>
  <c r="G26" i="10"/>
  <c r="P17" i="10"/>
  <c r="O17" i="10"/>
  <c r="N17" i="10"/>
  <c r="M17" i="10"/>
  <c r="K17" i="10"/>
  <c r="J17" i="10"/>
  <c r="I17" i="10"/>
  <c r="H17" i="10"/>
  <c r="F17" i="10"/>
  <c r="E17" i="10"/>
  <c r="D17" i="10"/>
  <c r="C17" i="10"/>
  <c r="O16" i="10"/>
  <c r="P16" i="10" s="1"/>
  <c r="L16" i="10"/>
  <c r="K16" i="10"/>
  <c r="J16" i="10"/>
  <c r="G16" i="10"/>
  <c r="E16" i="10"/>
  <c r="O15" i="10"/>
  <c r="L15" i="10"/>
  <c r="K15" i="10"/>
  <c r="J15" i="10"/>
  <c r="I15" i="10"/>
  <c r="G15" i="10"/>
  <c r="D15" i="10"/>
  <c r="F15" i="10" s="1"/>
  <c r="E15" i="10"/>
  <c r="P12" i="10"/>
  <c r="O12" i="10"/>
  <c r="N12" i="10"/>
  <c r="M12" i="10"/>
  <c r="C12" i="10"/>
  <c r="H12" i="10"/>
  <c r="K12" i="10"/>
  <c r="J12" i="10"/>
  <c r="I12" i="10"/>
  <c r="F12" i="10"/>
  <c r="E12" i="10"/>
  <c r="D12" i="10"/>
  <c r="L10" i="10"/>
  <c r="J10" i="10"/>
  <c r="G10" i="10"/>
  <c r="E10" i="10"/>
  <c r="G9" i="10" l="1"/>
  <c r="E9" i="10"/>
  <c r="G8" i="10"/>
  <c r="E8" i="10"/>
  <c r="O6" i="10"/>
  <c r="L6" i="10"/>
  <c r="J6" i="10"/>
  <c r="G6" i="10"/>
  <c r="E6" i="10"/>
  <c r="P15" i="10" l="1"/>
  <c r="P7" i="10"/>
  <c r="P6" i="10"/>
  <c r="K11" i="10"/>
  <c r="K10" i="10"/>
  <c r="K7" i="10"/>
  <c r="K6" i="10"/>
  <c r="F16" i="10"/>
  <c r="F11" i="10"/>
  <c r="F10" i="10"/>
  <c r="F9" i="10"/>
  <c r="F8" i="10"/>
  <c r="F7" i="10"/>
  <c r="F6" i="10"/>
  <c r="Q60" i="4" l="1"/>
  <c r="P60" i="4"/>
  <c r="O60" i="4"/>
  <c r="K60" i="4"/>
  <c r="J60" i="4"/>
  <c r="E60" i="4"/>
  <c r="D60" i="4"/>
  <c r="Q12" i="4" l="1"/>
  <c r="P12" i="4"/>
  <c r="O12" i="4"/>
  <c r="K12" i="4"/>
  <c r="J12" i="4"/>
  <c r="I12" i="4"/>
  <c r="E12" i="4"/>
  <c r="D12" i="4"/>
  <c r="Q5" i="4"/>
  <c r="P5" i="4"/>
  <c r="O5" i="4"/>
  <c r="K5" i="4"/>
  <c r="J5" i="4"/>
  <c r="I5" i="4"/>
  <c r="E5" i="4"/>
  <c r="D5" i="4"/>
  <c r="P54" i="18" l="1"/>
  <c r="Q54" i="18"/>
  <c r="O54" i="18"/>
  <c r="K54" i="18"/>
  <c r="I54" i="18"/>
  <c r="E54" i="18"/>
  <c r="J54" i="18"/>
  <c r="D54" i="18"/>
</calcChain>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<sst xmlns="http://schemas.openxmlformats.org/spreadsheetml/2006/main" count="565" uniqueCount="502">
  <si>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</si>
  <si>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</si>
  <si>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</si>
  <si>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</si>
  <si>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</si>
  <si>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</si>
  <si>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</si>
  <si>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</si>
  <si>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</si>
  <si>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</si>
  <si>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</si>
  <si>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</si>
  <si>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</si>
  <si>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</si>
  <si>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</si>
  <si>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</si>
  <si>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</si>
  <si>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</si>
  <si>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</si>
  <si>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</si>
  <si>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</si>
  <si>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</si>
  <si>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</si>
  <si>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</si>
  <si>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</si>
  <si>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</si>
  <si>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</si>
  <si>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</si>
  <si>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</si>
  <si>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</si>
  <si>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</si>
  <si>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</si>
  <si>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</si>
  <si>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</si>
  <si>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</si>
  <si>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</si>
  <si>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</si>
  <si>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</si>
  <si>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</si>
  <si>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</si>
  <si>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</si>
  <si>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</si>
  <si>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</si>
  <si>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</si>
  <si>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</si>
  <si>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</si>
  <si>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</si>
  <si>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</si>
  <si>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</si>
  <si>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</si>
  <si>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</si>
  <si>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</si>
  <si>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</si>
  <si>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</si>
  <si>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</si>
  <si>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</si>
  <si>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</si>
  <si>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</si>
  <si>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</si>
  <si>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</si>
  <si>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</si>
  <si>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</si>
  <si>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</si>
  <si>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</si>
  <si>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</si>
  <si>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</si>
  <si>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</si>
  <si>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</si>
  <si>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</si>
  <si>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</si>
  <si>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</si>
  <si>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</si>
  <si>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</si>
  <si>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</si>
  <si>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</si>
  <si>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</si>
  <si>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</si>
  <si>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</si>
  <si>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</si>
  <si>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</si>
  <si>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</si>
  <si>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</si>
  <si>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</si>
  <si>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</si>
  <si>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</si>
  <si>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</si>
  <si>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</si>
  <si>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</si>
  <si>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</si>
  <si>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</si>
  <si>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</si>
  <si>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</si>
  <si>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</si>
  <si>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</si>
  <si>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</si>
  <si>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</si>
  <si>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</si>
  <si>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</si>
  <si>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</si>
  <si>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</si>
  <si>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</si>
  <si>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</si>
  <si>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</si>
  <si>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</si>
  <si>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</si>
  <si>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</si>
  <si>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</si>
  <si>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</si>
  <si>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</si>
  <si>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</si>
  <si>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</si>
  <si>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</si>
  <si>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</si>
  <si>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</si>
  <si>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</si>
  <si>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</si>
  <si>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</si>
  <si>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</si>
  <si>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</si>
  <si>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</si>
  <si>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</si>
  <si>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</si>
  <si>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</si>
  <si>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</si>
  <si>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</si>
  <si>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</si>
  <si>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</si>
  <si>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</si>
  <si>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</si>
  <si>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</si>
  <si>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</si>
  <si>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</si>
  <si>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</si>
  <si>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</si>
  <si>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</si>
  <si>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</si>
  <si>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</si>
  <si>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</si>
  <si>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</si>
  <si>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</si>
  <si>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</si>
  <si>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</si>
  <si>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</si>
  <si>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</si>
  <si>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</si>
  <si>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</si>
  <si>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</si>
  <si>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</si>
  <si>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</si>
  <si>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</si>
  <si>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</si>
  <si>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</si>
  <si>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</si>
  <si>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</si>
  <si>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</si>
  <si>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</si>
  <si>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</si>
  <si>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</si>
  <si>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</si>
  <si>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</si>
  <si>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</si>
  <si>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</si>
  <si>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</si>
  <si>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</si>
  <si>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</si>
  <si>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</si>
  <si>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</si>
  <si>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</si>
  <si>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</si>
  <si>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</si>
  <si>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</si>
  <si>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</si>
  <si>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</si>
  <si>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</si>
  <si>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</si>
  <si>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</si>
  <si>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</si>
  <si>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</si>
  <si>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</si>
  <si>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</si>
  <si>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</si>
  <si>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</si>
  <si>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</si>
  <si>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</si>
  <si>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</si>
  <si>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</si>
  <si>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</si>
  <si>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</si>
  <si>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</si>
  <si>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</si>
  <si>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</si>
  <si>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</si>
  <si>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</si>
  <si>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</si>
  <si>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</si>
  <si>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</si>
  <si>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</si>
  <si>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</si>
  <si>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</si>
  <si>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</si>
  <si>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</si>
  <si>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</si>
  <si>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</si>
  <si>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</si>
  <si>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</si>
  <si>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</si>
  <si>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</si>
  <si>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</si>
  <si>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</si>
  <si>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</si>
  <si>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</si>
  <si>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</si>
  <si>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</si>
  <si>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</si>
  <si>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</si>
  <si>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</si>
  <si>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</si>
  <si>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</si>
  <si>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</si>
  <si>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</si>
  <si>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</si>
  <si>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</si>
  <si>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</si>
  <si>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</si>
  <si>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</si>
  <si>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</si>
  <si>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</si>
  <si>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</si>
  <si>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</si>
  <si>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</si>
  <si>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</si>
  <si>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</si>
  <si>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</si>
  <si>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</si>
  <si>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</si>
  <si>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</si>
  <si>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</si>
  <si>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</si>
  <si>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</si>
  <si>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</si>
  <si>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</si>
  <si>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</si>
  <si>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</si>
  <si>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</si>
  <si>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</si>
  <si>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</si>
  <si>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</si>
  <si>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</si>
  <si>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</si>
  <si>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</si>
  <si>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</si>
  <si>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</si>
  <si>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</si>
  <si>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</si>
  <si>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</si>
  <si>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</si>
  <si>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</si>
  <si>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</si>
  <si>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</si>
  <si>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</si>
  <si>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</si>
  <si>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</si>
  <si>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</si>
  <si>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</si>
  <si>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</si>
  <si>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</si>
  <si>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</si>
  <si>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</si>
  <si>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</si>
  <si>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</si>
  <si>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</si>
  <si>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</si>
  <si>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</si>
  <si>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</si>
  <si>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</si>
  <si>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</si>
  <si>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</si>
  <si>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</si>
  <si>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</si>
  <si>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</si>
  <si>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</si>
  <si>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</si>
  <si>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</si>
  <si>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</si>
  <si>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</si>
  <si>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</si>
  <si>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</si>
  <si>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</si>
  <si>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</si>
  <si>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</si>
  <si>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</si>
  <si>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</si>
  <si>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</si>
  <si>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</si>
  <si>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</si>
  <si>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</si>
  <si>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</si>
  <si>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</si>
  <si>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</si>
  <si>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</si>
  <si>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</si>
  <si>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</si>
  <si>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</si>
  <si>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</si>
  <si>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</si>
  <si>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</si>
  <si>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</si>
  <si>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</si>
  <si>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</si>
  <si>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</si>
  <si>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</si>
  <si>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</si>
  <si>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</si>
  <si>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</si>
  <si>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</si>
  <si>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</si>
  <si>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</si>
  <si>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</si>
  <si>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</si>
  <si>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</si>
  <si>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</si>
  <si>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</si>
  <si>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</si>
  <si>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</si>
  <si>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</si>
  <si>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</si>
  <si>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</si>
  <si>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</si>
  <si>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</si>
  <si>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</si>
  <si>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</si>
  <si>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</si>
  <si>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</si>
  <si>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</si>
  <si>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</si>
  <si>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</si>
  <si>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</si>
  <si>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</si>
  <si>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</si>
  <si>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</si>
  <si>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</si>
  <si>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</si>
  <si>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</si>
  <si>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</si>
  <si>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</si>
  <si>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</si>
  <si>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</si>
  <si>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</si>
  <si>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</si>
  <si>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</si>
  <si>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</si>
  <si>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</si>
  <si>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</si>
  <si>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</si>
  <si>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</si>
  <si>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</si>
  <si>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</si>
  <si>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</si>
  <si>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</si>
  <si>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</si>
  <si>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</si>
  <si>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</si>
  <si>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</si>
  <si>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</si>
  <si>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</si>
  <si>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</si>
  <si>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</si>
  <si>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</si>
  <si>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</si>
  <si>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</si>
  <si>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</si>
  <si>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</si>
  <si>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</si>
  <si>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</si>
  <si>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</si>
  <si>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</si>
  <si>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</si>
  <si>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</si>
  <si>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</si>
  <si>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</si>
  <si>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</si>
  <si>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</si>
  <si>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</si>
  <si>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</si>
  <si>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</si>
  <si>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</si>
  <si>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</si>
  <si>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</si>
  <si>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</si>
  <si>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</si>
  <si>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</si>
  <si>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</si>
  <si>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</si>
  <si>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</si>
  <si>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</si>
  <si>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</si>
  <si>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</si>
  <si>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</si>
  <si>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</si>
  <si>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</si>
  <si>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</si>
  <si>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</si>
  <si>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</si>
  <si>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</si>
  <si>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</si>
  <si>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</si>
  <si>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</si>
  <si>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</si>
  <si>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</si>
  <si>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</si>
  <si>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</si>
  <si>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</si>
  <si>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</si>
  <si>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</si>
  <si>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</si>
  <si>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</si>
  <si>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</si>
  <si>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</si>
  <si>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</si>
  <si>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</si>
  <si>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</si>
  <si>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</si>
  <si>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</si>
  <si>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</si>
  <si>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</si>
  <si>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</si>
  <si>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</si>
  <si>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</si>
  <si>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</si>
  <si>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</si>
  <si>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</si>
  <si>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</si>
  <si>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</si>
  <si>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</si>
  <si>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</si>
  <si>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</si>
  <si>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</si>
  <si>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</si>
  <si>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</si>
  <si>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</si>
  <si>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</si>
  <si>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</si>
  <si>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</si>
  <si>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</si>
  <si>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</si>
  <si>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</si>
  <si>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</si>
  <si>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</si>
  <si>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</si>
  <si>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</si>
  <si>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</si>
  <si>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</si>
  <si>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</si>
  <si>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</si>
  <si>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</si>
  <si>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</si>
  <si>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</si>
  <si>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</si>
  <si>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</si>
  <si>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</si>
  <si>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</si>
  <si>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</si>
  <si>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</si>
  <si>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</si>
  <si>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</si>
  <si>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</si>
  <si>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</si>
  <si>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</si>
  <si>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</si>
  <si>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</si>
  <si>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</si>
  <si>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</si>
  <si>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</si>
  <si>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</si>
  <si>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</si>
  <si>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</si>
  <si>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</si>
  <si>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</si>
  <si>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</si>
  <si>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</si>
  <si>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</si>
  <si>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</si>
  <si>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</si>
  <si>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</si>
  <si>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</si>
  <si>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</si>
  <si>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</si>
  <si>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</si>
  <si>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</si>
  <si>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</si>
  <si>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</si>
  <si>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</si>
  <si>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</si>
  <si>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</si>
  <si>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</si>
  <si>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</si>
  <si>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CoOportunity Health</t>
  </si>
  <si>
    <t>2015</t>
  </si>
  <si>
    <t>2700 Westown Pkwy, Ste 345 West Des Moines, IA 50266-1411</t>
  </si>
  <si>
    <t>453468530</t>
  </si>
  <si>
    <t>71268</t>
  </si>
  <si>
    <t>637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</si>
</sst>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3">
    <xf numFmtId="0" fontId="0" fillId="0" borderId="0" xfId="0"/>
    <xf numFmtId="6" fontId="31" fillId="0" borderId="26"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165" fontId="0" fillId="28" borderId="28" xfId="56"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1"/>
      <tableStyleElement type="secondRowStripe" dxfId="590"/>
      <tableStyleElement type="firstColumnStripe" dxfId="589"/>
      <tableStyleElement type="secondColumnStripe" dxfId="5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501</v>
      </c>
      <c r="B4" s="148" t="s">
        <v>45</v>
      </c>
      <c r="C4" s="481" t="s">
        <v>496</v>
      </c>
    </row>
    <row r="5" spans="1:6" x14ac:dyDescent="0.2">
      <c r="B5" s="148" t="s">
        <v>215</v>
      </c>
      <c r="C5" s="481" t="s">
        <v>496</v>
      </c>
    </row>
    <row r="6" spans="1:6" x14ac:dyDescent="0.2">
      <c r="B6" s="148" t="s">
        <v>216</v>
      </c>
      <c r="C6" s="481" t="s">
        <v>499</v>
      </c>
    </row>
    <row r="7" spans="1:6" x14ac:dyDescent="0.2">
      <c r="B7" s="148" t="s">
        <v>128</v>
      </c>
      <c r="C7" s="481"/>
    </row>
    <row r="8" spans="1:6" x14ac:dyDescent="0.2">
      <c r="B8" s="148" t="s">
        <v>36</v>
      </c>
      <c r="C8" s="481"/>
    </row>
    <row r="9" spans="1:6" x14ac:dyDescent="0.2">
      <c r="B9" s="148" t="s">
        <v>41</v>
      </c>
      <c r="C9" s="481"/>
    </row>
    <row r="10" spans="1:6" x14ac:dyDescent="0.2">
      <c r="B10" s="148" t="s">
        <v>58</v>
      </c>
      <c r="C10" s="481" t="s">
        <v>496</v>
      </c>
    </row>
    <row r="11" spans="1:6" x14ac:dyDescent="0.2">
      <c r="B11" s="148" t="s">
        <v>349</v>
      </c>
      <c r="C11" s="481" t="s">
        <v>500</v>
      </c>
    </row>
    <row r="12" spans="1:6" x14ac:dyDescent="0.2">
      <c r="B12" s="148" t="s">
        <v>35</v>
      </c>
      <c r="C12" s="481" t="s">
        <v>152</v>
      </c>
    </row>
    <row r="13" spans="1:6" x14ac:dyDescent="0.2">
      <c r="B13" s="148" t="s">
        <v>50</v>
      </c>
      <c r="C13" s="481" t="s">
        <v>152</v>
      </c>
    </row>
    <row r="14" spans="1:6" x14ac:dyDescent="0.2">
      <c r="B14" s="148" t="s">
        <v>51</v>
      </c>
      <c r="C14" s="481" t="s">
        <v>498</v>
      </c>
    </row>
    <row r="15" spans="1:6" x14ac:dyDescent="0.2">
      <c r="B15" s="148" t="s">
        <v>217</v>
      </c>
      <c r="C15" s="481" t="s">
        <v>133</v>
      </c>
    </row>
    <row r="16" spans="1:6" x14ac:dyDescent="0.2">
      <c r="B16" s="148" t="s">
        <v>434</v>
      </c>
      <c r="C16" s="480"/>
    </row>
    <row r="17" spans="1:3" x14ac:dyDescent="0.2">
      <c r="B17" s="149" t="s">
        <v>219</v>
      </c>
      <c r="C17" s="483" t="s">
        <v>135</v>
      </c>
    </row>
    <row r="18" spans="1:3" x14ac:dyDescent="0.2">
      <c r="B18" s="148" t="s">
        <v>218</v>
      </c>
      <c r="C18" s="481" t="s">
        <v>133</v>
      </c>
    </row>
    <row r="19" spans="1:3" x14ac:dyDescent="0.2">
      <c r="A19" s="163"/>
      <c r="B19" s="150" t="s">
        <v>53</v>
      </c>
      <c r="C19" s="481" t="s">
        <v>497</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D14" sqref="D14:R14"/>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f>'Pt 2 Premium and Claims'!D5+'Pt 2 Premium and Claims'!D6-'Pt 2 Premium and Claims'!D7-'Pt 2 Premium and Claims'!D13+'Pt 2 Premium and Claims'!D14+'Pt 2 Premium and Claims'!D15+'Pt 2 Premium and Claims'!D16+'Pt 2 Premium and Claims'!D17</f>
        <v>2846632.7199999997</v>
      </c>
      <c r="E5" s="214">
        <f>'Pt 2 Premium and Claims'!E5+'Pt 2 Premium and Claims'!E6-'Pt 2 Premium and Claims'!E7-'Pt 2 Premium and Claims'!E13+'Pt 2 Premium and Claims'!E14+'Pt 2 Premium and Claims'!E15+'Pt 2 Premium and Claims'!E16+'Pt 2 Premium and Claims'!E17</f>
        <v>2846632.7199999997</v>
      </c>
      <c r="F5" s="214"/>
      <c r="G5" s="214"/>
      <c r="H5" s="214"/>
      <c r="I5" s="213">
        <f>'Pt 2 Premium and Claims'!I5+'Pt 2 Premium and Claims'!I6-'Pt 2 Premium and Claims'!I7-'Pt 2 Premium and Claims'!I13+'Pt 2 Premium and Claims'!I14+'Pt 2 Premium and Claims'!I15+'Pt 2 Premium and Claims'!I16+'Pt 2 Premium and Claims'!I17</f>
        <v>2846632.7199999997</v>
      </c>
      <c r="J5" s="213">
        <f>'Pt 2 Premium and Claims'!J5+'Pt 2 Premium and Claims'!J6-'Pt 2 Premium and Claims'!J7-'Pt 2 Premium and Claims'!J13+'Pt 2 Premium and Claims'!J14+'Pt 2 Premium and Claims'!J15+'Pt 2 Premium and Claims'!J16+'Pt 2 Premium and Claims'!J17</f>
        <v>2638850.8200000003</v>
      </c>
      <c r="K5" s="214">
        <f>'Pt 2 Premium and Claims'!K5+'Pt 2 Premium and Claims'!K6-'Pt 2 Premium and Claims'!K7-'Pt 2 Premium and Claims'!K13+'Pt 2 Premium and Claims'!K14+'Pt 2 Premium and Claims'!K15+'Pt 2 Premium and Claims'!K16+'Pt 2 Premium and Claims'!K17</f>
        <v>2638850.8200000003</v>
      </c>
      <c r="L5" s="214"/>
      <c r="M5" s="214"/>
      <c r="N5" s="214"/>
      <c r="O5" s="213">
        <f>'Pt 2 Premium and Claims'!O5+'Pt 2 Premium and Claims'!O6-'Pt 2 Premium and Claims'!O7-'Pt 2 Premium and Claims'!O13+'Pt 2 Premium and Claims'!O14+'Pt 2 Premium and Claims'!O15+'Pt 2 Premium and Claims'!O16+'Pt 2 Premium and Claims'!O17</f>
        <v>2638850.8200000003</v>
      </c>
      <c r="P5" s="213">
        <f>'Pt 2 Premium and Claims'!P5+'Pt 2 Premium and Claims'!P6-'Pt 2 Premium and Claims'!P7-'Pt 2 Premium and Claims'!P13+'Pt 2 Premium and Claims'!P14+'Pt 2 Premium and Claims'!P15+'Pt 2 Premium and Claims'!P16+'Pt 2 Premium and Claims'!P17</f>
        <v>632889.14</v>
      </c>
      <c r="Q5" s="214">
        <f>'Pt 2 Premium and Claims'!Q5+'Pt 2 Premium and Claims'!Q6-'Pt 2 Premium and Claims'!Q7-'Pt 2 Premium and Claims'!Q13+'Pt 2 Premium and Claims'!Q14+'Pt 2 Premium and Claims'!Q15+'Pt 2 Premium and Claims'!Q16+'Pt 2 Premium and Claims'!Q17</f>
        <v>632889.14</v>
      </c>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x14ac:dyDescent="0.2">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x14ac:dyDescent="0.2">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5.5" x14ac:dyDescent="0.2">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x14ac:dyDescent="0.2">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x14ac:dyDescent="0.2">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f>'Pt 2 Premium and Claims'!D54</f>
        <v>1748547.3500000015</v>
      </c>
      <c r="E12" s="214">
        <f>'Pt 2 Premium and Claims'!E54</f>
        <v>5848206.1699999999</v>
      </c>
      <c r="F12" s="214"/>
      <c r="G12" s="214"/>
      <c r="H12" s="214"/>
      <c r="I12" s="213">
        <f>'Pt 2 Premium and Claims'!I54</f>
        <v>5848206.1699999999</v>
      </c>
      <c r="J12" s="213">
        <f>'Pt 2 Premium and Claims'!J54</f>
        <v>5957948.1799999997</v>
      </c>
      <c r="K12" s="214">
        <f>'Pt 2 Premium and Claims'!K54</f>
        <v>6172958.6899999995</v>
      </c>
      <c r="L12" s="214"/>
      <c r="M12" s="214"/>
      <c r="N12" s="214"/>
      <c r="O12" s="213">
        <f>'Pt 2 Premium and Claims'!O54</f>
        <v>6172958.6899999995</v>
      </c>
      <c r="P12" s="213">
        <f>'Pt 2 Premium and Claims'!P54</f>
        <v>481584.6100000001</v>
      </c>
      <c r="Q12" s="214">
        <f>'Pt 2 Premium and Claims'!Q54</f>
        <v>510376.22000000003</v>
      </c>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5.5" x14ac:dyDescent="0.2">
      <c r="B13" s="240" t="s">
        <v>230</v>
      </c>
      <c r="C13" s="204" t="s">
        <v>37</v>
      </c>
      <c r="D13" s="217">
        <v>1005734.39</v>
      </c>
      <c r="E13" s="218">
        <v>1005734.39</v>
      </c>
      <c r="F13" s="218"/>
      <c r="G13" s="269"/>
      <c r="H13" s="270"/>
      <c r="I13" s="217">
        <v>1005734.39</v>
      </c>
      <c r="J13" s="217">
        <v>856362.5</v>
      </c>
      <c r="K13" s="218">
        <v>856362.5</v>
      </c>
      <c r="L13" s="218"/>
      <c r="M13" s="269"/>
      <c r="N13" s="270"/>
      <c r="O13" s="217">
        <v>856362.5</v>
      </c>
      <c r="P13" s="217">
        <v>65975.7</v>
      </c>
      <c r="Q13" s="218">
        <v>65975.7</v>
      </c>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5.5" x14ac:dyDescent="0.2">
      <c r="B14" s="240" t="s">
        <v>231</v>
      </c>
      <c r="C14" s="204" t="s">
        <v>6</v>
      </c>
      <c r="D14" s="217">
        <v>123183.71</v>
      </c>
      <c r="E14" s="218">
        <v>123183.71</v>
      </c>
      <c r="F14" s="218"/>
      <c r="G14" s="268"/>
      <c r="H14" s="271"/>
      <c r="I14" s="217">
        <v>123183.71</v>
      </c>
      <c r="J14" s="217">
        <v>116798.91</v>
      </c>
      <c r="K14" s="218">
        <v>116798.91</v>
      </c>
      <c r="L14" s="218"/>
      <c r="M14" s="268"/>
      <c r="N14" s="271"/>
      <c r="O14" s="217">
        <v>116798.91</v>
      </c>
      <c r="P14" s="217">
        <v>8305.51</v>
      </c>
      <c r="Q14" s="398">
        <v>8305.51</v>
      </c>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38.25" x14ac:dyDescent="0.2">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5.5" x14ac:dyDescent="0.2">
      <c r="B16" s="240" t="s">
        <v>233</v>
      </c>
      <c r="C16" s="204" t="s">
        <v>61</v>
      </c>
      <c r="D16" s="217">
        <v>-162928.03</v>
      </c>
      <c r="E16" s="269"/>
      <c r="F16" s="270"/>
      <c r="G16" s="271"/>
      <c r="H16" s="271"/>
      <c r="I16" s="273"/>
      <c r="J16" s="217">
        <v>141187.68</v>
      </c>
      <c r="K16" s="269"/>
      <c r="L16" s="270"/>
      <c r="M16" s="271"/>
      <c r="N16" s="271"/>
      <c r="O16" s="273"/>
      <c r="P16" s="217">
        <v>0</v>
      </c>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x14ac:dyDescent="0.2">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x14ac:dyDescent="0.2">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x14ac:dyDescent="0.2">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x14ac:dyDescent="0.2">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x14ac:dyDescent="0.2">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5.5" x14ac:dyDescent="0.2">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x14ac:dyDescent="0.2">
      <c r="A26" s="36"/>
      <c r="B26" s="243" t="s">
        <v>242</v>
      </c>
      <c r="C26" s="204"/>
      <c r="D26" s="217">
        <v>1794</v>
      </c>
      <c r="E26" s="398">
        <v>1794</v>
      </c>
      <c r="F26" s="218"/>
      <c r="G26" s="218"/>
      <c r="H26" s="218"/>
      <c r="I26" s="217">
        <v>1794</v>
      </c>
      <c r="J26" s="217">
        <v>3157</v>
      </c>
      <c r="K26" s="398">
        <v>3157</v>
      </c>
      <c r="L26" s="218"/>
      <c r="M26" s="218"/>
      <c r="N26" s="218"/>
      <c r="O26" s="217">
        <v>3157</v>
      </c>
      <c r="P26" s="217">
        <v>332</v>
      </c>
      <c r="Q26" s="398">
        <v>332</v>
      </c>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x14ac:dyDescent="0.2">
      <c r="B27" s="243" t="s">
        <v>243</v>
      </c>
      <c r="C27" s="204"/>
      <c r="D27" s="217">
        <v>8059.63</v>
      </c>
      <c r="E27" s="218">
        <v>8059.63</v>
      </c>
      <c r="F27" s="218"/>
      <c r="G27" s="218"/>
      <c r="H27" s="218"/>
      <c r="I27" s="217">
        <v>8059.63</v>
      </c>
      <c r="J27" s="217">
        <v>12193.73</v>
      </c>
      <c r="K27" s="218">
        <v>12193.73</v>
      </c>
      <c r="L27" s="218"/>
      <c r="M27" s="218"/>
      <c r="N27" s="218"/>
      <c r="O27" s="217">
        <v>12193.73</v>
      </c>
      <c r="P27" s="217">
        <v>1249.52</v>
      </c>
      <c r="Q27" s="218">
        <v>1249.52</v>
      </c>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x14ac:dyDescent="0.2">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x14ac:dyDescent="0.2">
      <c r="B31" s="243" t="s">
        <v>247</v>
      </c>
      <c r="C31" s="204"/>
      <c r="D31" s="217">
        <v>40822.559999999998</v>
      </c>
      <c r="E31" s="218">
        <v>40822.559999999998</v>
      </c>
      <c r="F31" s="218"/>
      <c r="G31" s="218"/>
      <c r="H31" s="218"/>
      <c r="I31" s="217">
        <v>40822.559999999998</v>
      </c>
      <c r="J31" s="217">
        <v>61762.09</v>
      </c>
      <c r="K31" s="218">
        <v>61762.09</v>
      </c>
      <c r="L31" s="218"/>
      <c r="M31" s="218"/>
      <c r="N31" s="218"/>
      <c r="O31" s="217">
        <v>61762.09</v>
      </c>
      <c r="P31" s="217">
        <v>6328.89</v>
      </c>
      <c r="Q31" s="218">
        <v>6329.89</v>
      </c>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9" customHeight="1" x14ac:dyDescent="0.2">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3212</v>
      </c>
      <c r="E34" s="218">
        <v>3212</v>
      </c>
      <c r="F34" s="218"/>
      <c r="G34" s="218"/>
      <c r="H34" s="218"/>
      <c r="I34" s="217">
        <v>3212</v>
      </c>
      <c r="J34" s="217">
        <v>2508</v>
      </c>
      <c r="K34" s="218">
        <v>2508</v>
      </c>
      <c r="L34" s="218"/>
      <c r="M34" s="218"/>
      <c r="N34" s="218"/>
      <c r="O34" s="217">
        <v>2508</v>
      </c>
      <c r="P34" s="217">
        <v>660</v>
      </c>
      <c r="Q34" s="218">
        <v>660</v>
      </c>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x14ac:dyDescent="0.2">
      <c r="B35" s="243" t="s">
        <v>251</v>
      </c>
      <c r="C35" s="204"/>
      <c r="D35" s="217">
        <v>844</v>
      </c>
      <c r="E35" s="218">
        <v>844</v>
      </c>
      <c r="F35" s="218"/>
      <c r="G35" s="218"/>
      <c r="H35" s="218"/>
      <c r="I35" s="217">
        <v>844</v>
      </c>
      <c r="J35" s="217">
        <v>1486</v>
      </c>
      <c r="K35" s="218">
        <v>1486</v>
      </c>
      <c r="L35" s="218"/>
      <c r="M35" s="218"/>
      <c r="N35" s="218"/>
      <c r="O35" s="217">
        <v>1486</v>
      </c>
      <c r="P35" s="217">
        <v>0</v>
      </c>
      <c r="Q35" s="218">
        <v>0</v>
      </c>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x14ac:dyDescent="0.2">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x14ac:dyDescent="0.2">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x14ac:dyDescent="0.2">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5.5" x14ac:dyDescent="0.2">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5" customHeight="1" x14ac:dyDescent="0.2">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204066.99</v>
      </c>
      <c r="E44" s="226">
        <v>204066.99</v>
      </c>
      <c r="F44" s="226"/>
      <c r="G44" s="226"/>
      <c r="H44" s="226"/>
      <c r="I44" s="225">
        <v>204066.99</v>
      </c>
      <c r="J44" s="225">
        <v>308741.14</v>
      </c>
      <c r="K44" s="226">
        <v>308741.14</v>
      </c>
      <c r="L44" s="226"/>
      <c r="M44" s="226"/>
      <c r="N44" s="226"/>
      <c r="O44" s="225">
        <v>308741.14</v>
      </c>
      <c r="P44" s="225">
        <v>31637.360000000001</v>
      </c>
      <c r="Q44" s="226">
        <v>31637.360000000001</v>
      </c>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x14ac:dyDescent="0.2">
      <c r="B45" s="246" t="s">
        <v>261</v>
      </c>
      <c r="C45" s="204" t="s">
        <v>19</v>
      </c>
      <c r="D45" s="217">
        <v>13260.19</v>
      </c>
      <c r="E45" s="218">
        <v>13260.19</v>
      </c>
      <c r="F45" s="218"/>
      <c r="G45" s="218"/>
      <c r="H45" s="218"/>
      <c r="I45" s="217">
        <v>13260.19</v>
      </c>
      <c r="J45" s="217">
        <v>20061.87</v>
      </c>
      <c r="K45" s="218">
        <v>20061.87</v>
      </c>
      <c r="L45" s="218"/>
      <c r="M45" s="218"/>
      <c r="N45" s="218"/>
      <c r="O45" s="217">
        <v>20061.87</v>
      </c>
      <c r="P45" s="217">
        <v>2055.7800000000002</v>
      </c>
      <c r="Q45" s="218">
        <v>2055.7800000000002</v>
      </c>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x14ac:dyDescent="0.2">
      <c r="B46" s="246" t="s">
        <v>262</v>
      </c>
      <c r="C46" s="204" t="s">
        <v>20</v>
      </c>
      <c r="D46" s="217">
        <v>9407.61</v>
      </c>
      <c r="E46" s="218">
        <v>9407.61</v>
      </c>
      <c r="F46" s="218"/>
      <c r="G46" s="218"/>
      <c r="H46" s="218"/>
      <c r="I46" s="217">
        <v>9407.61</v>
      </c>
      <c r="J46" s="217">
        <v>14233.15</v>
      </c>
      <c r="K46" s="218">
        <v>14233.15</v>
      </c>
      <c r="L46" s="218"/>
      <c r="M46" s="218"/>
      <c r="N46" s="218"/>
      <c r="O46" s="217">
        <v>14233.15</v>
      </c>
      <c r="P46" s="217">
        <v>1458.5</v>
      </c>
      <c r="Q46" s="218">
        <v>1458.5</v>
      </c>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x14ac:dyDescent="0.2">
      <c r="B47" s="246" t="s">
        <v>263</v>
      </c>
      <c r="C47" s="204" t="s">
        <v>21</v>
      </c>
      <c r="D47" s="217">
        <v>143668.39000000001</v>
      </c>
      <c r="E47" s="218">
        <v>143668.39000000001</v>
      </c>
      <c r="F47" s="218"/>
      <c r="G47" s="218"/>
      <c r="H47" s="218"/>
      <c r="I47" s="217">
        <v>143668.39000000001</v>
      </c>
      <c r="J47" s="217">
        <v>217361.67</v>
      </c>
      <c r="K47" s="218">
        <v>217361.67</v>
      </c>
      <c r="L47" s="218"/>
      <c r="M47" s="218"/>
      <c r="N47" s="218"/>
      <c r="O47" s="217">
        <v>217361.67</v>
      </c>
      <c r="P47" s="217">
        <v>22273.51</v>
      </c>
      <c r="Q47" s="218">
        <v>22273.51</v>
      </c>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274.31</v>
      </c>
      <c r="E49" s="218">
        <v>274.31</v>
      </c>
      <c r="F49" s="218"/>
      <c r="G49" s="218"/>
      <c r="H49" s="218"/>
      <c r="I49" s="217">
        <v>274.31</v>
      </c>
      <c r="J49" s="217">
        <v>415.01</v>
      </c>
      <c r="K49" s="218">
        <v>415.01</v>
      </c>
      <c r="L49" s="218"/>
      <c r="M49" s="218"/>
      <c r="N49" s="218"/>
      <c r="O49" s="217">
        <v>415.01</v>
      </c>
      <c r="P49" s="217">
        <v>42.53</v>
      </c>
      <c r="Q49" s="218">
        <v>42.53</v>
      </c>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5.5" x14ac:dyDescent="0.2">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x14ac:dyDescent="0.2">
      <c r="B51" s="240" t="s">
        <v>266</v>
      </c>
      <c r="C51" s="204"/>
      <c r="D51" s="217">
        <v>746071.64</v>
      </c>
      <c r="E51" s="218">
        <v>746071.64</v>
      </c>
      <c r="F51" s="218"/>
      <c r="G51" s="218"/>
      <c r="H51" s="218"/>
      <c r="I51" s="217">
        <v>746071.64</v>
      </c>
      <c r="J51" s="217">
        <v>1128761.71</v>
      </c>
      <c r="K51" s="218">
        <v>1128761.71</v>
      </c>
      <c r="L51" s="218"/>
      <c r="M51" s="218"/>
      <c r="N51" s="218"/>
      <c r="O51" s="217">
        <v>1128761.71</v>
      </c>
      <c r="P51" s="217">
        <v>115666.59</v>
      </c>
      <c r="Q51" s="218">
        <v>115666.59</v>
      </c>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5.5" x14ac:dyDescent="0.2">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5.5" x14ac:dyDescent="0.2">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0</v>
      </c>
      <c r="E56" s="230">
        <v>0</v>
      </c>
      <c r="F56" s="230"/>
      <c r="G56" s="230"/>
      <c r="H56" s="230"/>
      <c r="I56" s="229">
        <v>0</v>
      </c>
      <c r="J56" s="229">
        <v>0</v>
      </c>
      <c r="K56" s="230">
        <v>0</v>
      </c>
      <c r="L56" s="230"/>
      <c r="M56" s="230"/>
      <c r="N56" s="230"/>
      <c r="O56" s="229">
        <v>0</v>
      </c>
      <c r="P56" s="229">
        <v>0</v>
      </c>
      <c r="Q56" s="230">
        <v>0</v>
      </c>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x14ac:dyDescent="0.2">
      <c r="B57" s="246" t="s">
        <v>272</v>
      </c>
      <c r="C57" s="204" t="s">
        <v>25</v>
      </c>
      <c r="D57" s="232">
        <v>0</v>
      </c>
      <c r="E57" s="233">
        <v>0</v>
      </c>
      <c r="F57" s="233"/>
      <c r="G57" s="233"/>
      <c r="H57" s="233"/>
      <c r="I57" s="232">
        <v>0</v>
      </c>
      <c r="J57" s="232">
        <v>0</v>
      </c>
      <c r="K57" s="233">
        <v>0</v>
      </c>
      <c r="L57" s="233"/>
      <c r="M57" s="233"/>
      <c r="N57" s="233"/>
      <c r="O57" s="232">
        <v>0</v>
      </c>
      <c r="P57" s="232">
        <v>0</v>
      </c>
      <c r="Q57" s="233">
        <v>0</v>
      </c>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x14ac:dyDescent="0.2">
      <c r="B58" s="246" t="s">
        <v>273</v>
      </c>
      <c r="C58" s="204" t="s">
        <v>26</v>
      </c>
      <c r="D58" s="310"/>
      <c r="E58" s="311"/>
      <c r="F58" s="311"/>
      <c r="G58" s="311"/>
      <c r="H58" s="311"/>
      <c r="I58" s="310"/>
      <c r="J58" s="232">
        <v>0</v>
      </c>
      <c r="K58" s="233">
        <v>0</v>
      </c>
      <c r="L58" s="233"/>
      <c r="M58" s="233"/>
      <c r="N58" s="233"/>
      <c r="O58" s="232">
        <v>0</v>
      </c>
      <c r="P58" s="232">
        <v>0</v>
      </c>
      <c r="Q58" s="233">
        <v>0</v>
      </c>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x14ac:dyDescent="0.2">
      <c r="B59" s="246" t="s">
        <v>274</v>
      </c>
      <c r="C59" s="204" t="s">
        <v>27</v>
      </c>
      <c r="D59" s="232">
        <v>10554</v>
      </c>
      <c r="E59" s="233">
        <v>10554</v>
      </c>
      <c r="F59" s="233"/>
      <c r="G59" s="233"/>
      <c r="H59" s="233"/>
      <c r="I59" s="232">
        <v>10554</v>
      </c>
      <c r="J59" s="232">
        <v>18569</v>
      </c>
      <c r="K59" s="233">
        <v>18569</v>
      </c>
      <c r="L59" s="233"/>
      <c r="M59" s="233"/>
      <c r="N59" s="233"/>
      <c r="O59" s="232">
        <v>18569</v>
      </c>
      <c r="P59" s="232">
        <v>1950</v>
      </c>
      <c r="Q59" s="233">
        <v>1950</v>
      </c>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x14ac:dyDescent="0.2">
      <c r="B60" s="246" t="s">
        <v>275</v>
      </c>
      <c r="C60" s="204"/>
      <c r="D60" s="235">
        <f>D59/12</f>
        <v>879.5</v>
      </c>
      <c r="E60" s="236">
        <f>E59/12</f>
        <v>879.5</v>
      </c>
      <c r="F60" s="236"/>
      <c r="G60" s="236"/>
      <c r="H60" s="236"/>
      <c r="I60" s="235">
        <v>879.5</v>
      </c>
      <c r="J60" s="235">
        <f t="shared" ref="J60:K60" si="0">J59/12</f>
        <v>1547.4166666666667</v>
      </c>
      <c r="K60" s="236">
        <f t="shared" si="0"/>
        <v>1547.4166666666667</v>
      </c>
      <c r="L60" s="236"/>
      <c r="M60" s="236"/>
      <c r="N60" s="236"/>
      <c r="O60" s="235">
        <f t="shared" ref="O60:Q60" si="1">O59/12</f>
        <v>1547.4166666666667</v>
      </c>
      <c r="P60" s="235">
        <f t="shared" si="1"/>
        <v>162.5</v>
      </c>
      <c r="Q60" s="236">
        <f t="shared" si="1"/>
        <v>162.5</v>
      </c>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-1097.3699999999999</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30:AD32 D34:AD35 D37:AD42 D44:AD47 D49:AD52 D25:AD28">
    <cfRule type="cellIs" dxfId="587" priority="36" stopIfTrue="1" operator="lessThan">
      <formula>0</formula>
    </cfRule>
  </conditionalFormatting>
  <conditionalFormatting sqref="AS53">
    <cfRule type="cellIs" dxfId="586" priority="35" stopIfTrue="1" operator="lessThan">
      <formula>0</formula>
    </cfRule>
  </conditionalFormatting>
  <conditionalFormatting sqref="G56:I57 G59:I59 D59 D56:D57 G7:I7 E13:F15 D6:D10 D13:D21">
    <cfRule type="cellIs" dxfId="585" priority="98" stopIfTrue="1" operator="lessThan">
      <formula>0</formula>
    </cfRule>
  </conditionalFormatting>
  <conditionalFormatting sqref="AI34:AI35">
    <cfRule type="cellIs" dxfId="584" priority="53" stopIfTrue="1" operator="lessThan">
      <formula>0</formula>
    </cfRule>
  </conditionalFormatting>
  <conditionalFormatting sqref="AQ56:AR57 AQ59:AR59 AN59 AN56:AN57">
    <cfRule type="cellIs" dxfId="583" priority="3" stopIfTrue="1" operator="lessThan">
      <formula>0</formula>
    </cfRule>
  </conditionalFormatting>
  <conditionalFormatting sqref="M7:O7 J6:J10">
    <cfRule type="cellIs" dxfId="582" priority="95" stopIfTrue="1" operator="lessThan">
      <formula>0</formula>
    </cfRule>
  </conditionalFormatting>
  <conditionalFormatting sqref="S7:T7 P6:P10">
    <cfRule type="cellIs" dxfId="581" priority="93" stopIfTrue="1" operator="lessThan">
      <formula>0</formula>
    </cfRule>
  </conditionalFormatting>
  <conditionalFormatting sqref="U6:U10">
    <cfRule type="cellIs" dxfId="580" priority="92" stopIfTrue="1" operator="lessThan">
      <formula>0</formula>
    </cfRule>
  </conditionalFormatting>
  <conditionalFormatting sqref="X6:X10">
    <cfRule type="cellIs" dxfId="579" priority="91" stopIfTrue="1" operator="lessThan">
      <formula>0</formula>
    </cfRule>
  </conditionalFormatting>
  <conditionalFormatting sqref="AA6:AA10">
    <cfRule type="cellIs" dxfId="578" priority="90" stopIfTrue="1" operator="lessThan">
      <formula>0</formula>
    </cfRule>
  </conditionalFormatting>
  <conditionalFormatting sqref="AD6:AD10">
    <cfRule type="cellIs" dxfId="577" priority="89" stopIfTrue="1" operator="lessThan">
      <formula>0</formula>
    </cfRule>
  </conditionalFormatting>
  <conditionalFormatting sqref="AI6:AI10">
    <cfRule type="cellIs" dxfId="576" priority="88" stopIfTrue="1" operator="lessThan">
      <formula>0</formula>
    </cfRule>
  </conditionalFormatting>
  <conditionalFormatting sqref="AT6:AT10">
    <cfRule type="cellIs" dxfId="575" priority="85" stopIfTrue="1" operator="lessThan">
      <formula>0</formula>
    </cfRule>
  </conditionalFormatting>
  <conditionalFormatting sqref="AS6:AS10">
    <cfRule type="cellIs" dxfId="574" priority="86" stopIfTrue="1" operator="lessThan">
      <formula>0</formula>
    </cfRule>
  </conditionalFormatting>
  <conditionalFormatting sqref="AU6:AU10">
    <cfRule type="cellIs" dxfId="573" priority="84" stopIfTrue="1" operator="lessThan">
      <formula>0</formula>
    </cfRule>
  </conditionalFormatting>
  <conditionalFormatting sqref="I13:I15">
    <cfRule type="cellIs" dxfId="572" priority="83" stopIfTrue="1" operator="lessThan">
      <formula>0</formula>
    </cfRule>
  </conditionalFormatting>
  <conditionalFormatting sqref="K13:L15 J13:J21">
    <cfRule type="cellIs" dxfId="571" priority="82" stopIfTrue="1" operator="lessThan">
      <formula>0</formula>
    </cfRule>
  </conditionalFormatting>
  <conditionalFormatting sqref="O13:O15">
    <cfRule type="cellIs" dxfId="570" priority="81" stopIfTrue="1" operator="lessThan">
      <formula>0</formula>
    </cfRule>
  </conditionalFormatting>
  <conditionalFormatting sqref="V13:V15 U13:U21">
    <cfRule type="cellIs" dxfId="569" priority="79" stopIfTrue="1" operator="lessThan">
      <formula>0</formula>
    </cfRule>
  </conditionalFormatting>
  <conditionalFormatting sqref="W13:W15">
    <cfRule type="cellIs" dxfId="568" priority="78" stopIfTrue="1" operator="lessThan">
      <formula>0</formula>
    </cfRule>
  </conditionalFormatting>
  <conditionalFormatting sqref="Y13:Y15 X13:X21">
    <cfRule type="cellIs" dxfId="567" priority="77" stopIfTrue="1" operator="lessThan">
      <formula>0</formula>
    </cfRule>
  </conditionalFormatting>
  <conditionalFormatting sqref="Z13:Z15">
    <cfRule type="cellIs" dxfId="566" priority="76" stopIfTrue="1" operator="lessThan">
      <formula>0</formula>
    </cfRule>
  </conditionalFormatting>
  <conditionalFormatting sqref="AB13:AB15 AA13:AA21">
    <cfRule type="cellIs" dxfId="565" priority="75" stopIfTrue="1" operator="lessThan">
      <formula>0</formula>
    </cfRule>
  </conditionalFormatting>
  <conditionalFormatting sqref="AC13:AC15">
    <cfRule type="cellIs" dxfId="564" priority="74" stopIfTrue="1" operator="lessThan">
      <formula>0</formula>
    </cfRule>
  </conditionalFormatting>
  <conditionalFormatting sqref="AD13:AD21">
    <cfRule type="cellIs" dxfId="563" priority="73" stopIfTrue="1" operator="lessThan">
      <formula>0</formula>
    </cfRule>
  </conditionalFormatting>
  <conditionalFormatting sqref="AI13:AI21">
    <cfRule type="cellIs" dxfId="562" priority="72" stopIfTrue="1" operator="lessThan">
      <formula>0</formula>
    </cfRule>
  </conditionalFormatting>
  <conditionalFormatting sqref="AT13:AT21">
    <cfRule type="cellIs" dxfId="561" priority="69" stopIfTrue="1" operator="lessThan">
      <formula>0</formula>
    </cfRule>
  </conditionalFormatting>
  <conditionalFormatting sqref="AS13:AS21">
    <cfRule type="cellIs" dxfId="560" priority="70" stopIfTrue="1" operator="lessThan">
      <formula>0</formula>
    </cfRule>
  </conditionalFormatting>
  <conditionalFormatting sqref="AU13:AU21">
    <cfRule type="cellIs" dxfId="559" priority="68" stopIfTrue="1" operator="lessThan">
      <formula>0</formula>
    </cfRule>
  </conditionalFormatting>
  <conditionalFormatting sqref="D53:F53">
    <cfRule type="cellIs" dxfId="558" priority="61" stopIfTrue="1" operator="lessThan">
      <formula>0</formula>
    </cfRule>
  </conditionalFormatting>
  <conditionalFormatting sqref="I53">
    <cfRule type="cellIs" dxfId="557" priority="60" stopIfTrue="1" operator="lessThan">
      <formula>0</formula>
    </cfRule>
  </conditionalFormatting>
  <conditionalFormatting sqref="J53:L53">
    <cfRule type="cellIs" dxfId="556" priority="59" stopIfTrue="1" operator="lessThan">
      <formula>0</formula>
    </cfRule>
  </conditionalFormatting>
  <conditionalFormatting sqref="O53">
    <cfRule type="cellIs" dxfId="555" priority="58" stopIfTrue="1" operator="lessThan">
      <formula>0</formula>
    </cfRule>
  </conditionalFormatting>
  <conditionalFormatting sqref="P53:R53">
    <cfRule type="cellIs" dxfId="554" priority="57" stopIfTrue="1" operator="lessThan">
      <formula>0</formula>
    </cfRule>
  </conditionalFormatting>
  <conditionalFormatting sqref="U53:AD53">
    <cfRule type="cellIs" dxfId="553" priority="56" stopIfTrue="1" operator="lessThan">
      <formula>0</formula>
    </cfRule>
  </conditionalFormatting>
  <conditionalFormatting sqref="AI25:AI28">
    <cfRule type="cellIs" dxfId="552" priority="55" stopIfTrue="1" operator="lessThan">
      <formula>0</formula>
    </cfRule>
  </conditionalFormatting>
  <conditionalFormatting sqref="AI30:AI32">
    <cfRule type="cellIs" dxfId="551" priority="54" stopIfTrue="1" operator="lessThan">
      <formula>0</formula>
    </cfRule>
  </conditionalFormatting>
  <conditionalFormatting sqref="AN25:AR28">
    <cfRule type="cellIs" dxfId="550" priority="52" stopIfTrue="1" operator="lessThan">
      <formula>0</formula>
    </cfRule>
  </conditionalFormatting>
  <conditionalFormatting sqref="AN30:AR32">
    <cfRule type="cellIs" dxfId="549" priority="51" stopIfTrue="1" operator="lessThan">
      <formula>0</formula>
    </cfRule>
  </conditionalFormatting>
  <conditionalFormatting sqref="AN34:AR35">
    <cfRule type="cellIs" dxfId="548" priority="50" stopIfTrue="1" operator="lessThan">
      <formula>0</formula>
    </cfRule>
  </conditionalFormatting>
  <conditionalFormatting sqref="AS25:AV26 AS27:AU27">
    <cfRule type="cellIs" dxfId="547" priority="49" stopIfTrue="1" operator="lessThan">
      <formula>0</formula>
    </cfRule>
  </conditionalFormatting>
  <conditionalFormatting sqref="AS28:AV28">
    <cfRule type="cellIs" dxfId="546" priority="48" stopIfTrue="1" operator="lessThan">
      <formula>0</formula>
    </cfRule>
  </conditionalFormatting>
  <conditionalFormatting sqref="AS30:AV32">
    <cfRule type="cellIs" dxfId="545" priority="47" stopIfTrue="1" operator="lessThan">
      <formula>0</formula>
    </cfRule>
  </conditionalFormatting>
  <conditionalFormatting sqref="AI44:AI47">
    <cfRule type="cellIs" dxfId="544" priority="46" stopIfTrue="1" operator="lessThan">
      <formula>0</formula>
    </cfRule>
  </conditionalFormatting>
  <conditionalFormatting sqref="AI49:AI52">
    <cfRule type="cellIs" dxfId="543" priority="45" stopIfTrue="1" operator="lessThan">
      <formula>0</formula>
    </cfRule>
  </conditionalFormatting>
  <conditionalFormatting sqref="AI53">
    <cfRule type="cellIs" dxfId="542" priority="44" stopIfTrue="1" operator="lessThan">
      <formula>0</formula>
    </cfRule>
  </conditionalFormatting>
  <conditionalFormatting sqref="AI37:AI42">
    <cfRule type="cellIs" dxfId="541" priority="43" stopIfTrue="1" operator="lessThan">
      <formula>0</formula>
    </cfRule>
  </conditionalFormatting>
  <conditionalFormatting sqref="AN37:AR42">
    <cfRule type="cellIs" dxfId="540" priority="42" stopIfTrue="1" operator="lessThan">
      <formula>0</formula>
    </cfRule>
  </conditionalFormatting>
  <conditionalFormatting sqref="AN44:AR47">
    <cfRule type="cellIs" dxfId="539" priority="41" stopIfTrue="1" operator="lessThan">
      <formula>0</formula>
    </cfRule>
  </conditionalFormatting>
  <conditionalFormatting sqref="AN49:AR52">
    <cfRule type="cellIs" dxfId="538" priority="40" stopIfTrue="1" operator="lessThan">
      <formula>0</formula>
    </cfRule>
  </conditionalFormatting>
  <conditionalFormatting sqref="AN53:AP53">
    <cfRule type="cellIs" dxfId="537" priority="39" stopIfTrue="1" operator="lessThan">
      <formula>0</formula>
    </cfRule>
  </conditionalFormatting>
  <conditionalFormatting sqref="AS37:AS42">
    <cfRule type="cellIs" dxfId="536" priority="38" stopIfTrue="1" operator="lessThan">
      <formula>0</formula>
    </cfRule>
  </conditionalFormatting>
  <conditionalFormatting sqref="AS44:AS47">
    <cfRule type="cellIs" dxfId="535" priority="37" stopIfTrue="1" operator="lessThan">
      <formula>0</formula>
    </cfRule>
  </conditionalFormatting>
  <conditionalFormatting sqref="AT37:AT42">
    <cfRule type="cellIs" dxfId="534" priority="34" stopIfTrue="1" operator="lessThan">
      <formula>0</formula>
    </cfRule>
  </conditionalFormatting>
  <conditionalFormatting sqref="AT44:AT47">
    <cfRule type="cellIs" dxfId="533" priority="33" stopIfTrue="1" operator="lessThan">
      <formula>0</formula>
    </cfRule>
  </conditionalFormatting>
  <conditionalFormatting sqref="AT49:AT52">
    <cfRule type="cellIs" dxfId="532" priority="32" stopIfTrue="1" operator="lessThan">
      <formula>0</formula>
    </cfRule>
  </conditionalFormatting>
  <conditionalFormatting sqref="AT53">
    <cfRule type="cellIs" dxfId="531" priority="31" stopIfTrue="1" operator="lessThan">
      <formula>0</formula>
    </cfRule>
  </conditionalFormatting>
  <conditionalFormatting sqref="AU37:AU42">
    <cfRule type="cellIs" dxfId="530" priority="30" stopIfTrue="1" operator="lessThan">
      <formula>0</formula>
    </cfRule>
  </conditionalFormatting>
  <conditionalFormatting sqref="AU44:AU47">
    <cfRule type="cellIs" dxfId="529" priority="29" stopIfTrue="1" operator="lessThan">
      <formula>0</formula>
    </cfRule>
  </conditionalFormatting>
  <conditionalFormatting sqref="AU49:AU52">
    <cfRule type="cellIs" dxfId="528" priority="28" stopIfTrue="1" operator="lessThan">
      <formula>0</formula>
    </cfRule>
  </conditionalFormatting>
  <conditionalFormatting sqref="AU53">
    <cfRule type="cellIs" dxfId="527" priority="27" stopIfTrue="1" operator="lessThan">
      <formula>0</formula>
    </cfRule>
  </conditionalFormatting>
  <conditionalFormatting sqref="AV37:AV42">
    <cfRule type="cellIs" dxfId="526" priority="26" stopIfTrue="1" operator="lessThan">
      <formula>0</formula>
    </cfRule>
  </conditionalFormatting>
  <conditionalFormatting sqref="AV44:AV47">
    <cfRule type="cellIs" dxfId="525" priority="25" stopIfTrue="1" operator="lessThan">
      <formula>0</formula>
    </cfRule>
  </conditionalFormatting>
  <conditionalFormatting sqref="AV49:AV52">
    <cfRule type="cellIs" dxfId="524" priority="24" stopIfTrue="1" operator="lessThan">
      <formula>0</formula>
    </cfRule>
  </conditionalFormatting>
  <conditionalFormatting sqref="AV53">
    <cfRule type="cellIs" dxfId="523" priority="23" stopIfTrue="1" operator="lessThan">
      <formula>0</formula>
    </cfRule>
  </conditionalFormatting>
  <conditionalFormatting sqref="AS35:AV35">
    <cfRule type="cellIs" dxfId="522" priority="22" stopIfTrue="1" operator="lessThan">
      <formula>0</formula>
    </cfRule>
  </conditionalFormatting>
  <conditionalFormatting sqref="AV34">
    <cfRule type="cellIs" dxfId="521" priority="21" stopIfTrue="1" operator="lessThan">
      <formula>0</formula>
    </cfRule>
  </conditionalFormatting>
  <conditionalFormatting sqref="AT34">
    <cfRule type="cellIs" dxfId="520" priority="20" stopIfTrue="1" operator="lessThan">
      <formula>0</formula>
    </cfRule>
  </conditionalFormatting>
  <conditionalFormatting sqref="AW61:AW62">
    <cfRule type="cellIs" dxfId="519" priority="19" stopIfTrue="1" operator="lessThan">
      <formula>0</formula>
    </cfRule>
  </conditionalFormatting>
  <conditionalFormatting sqref="M56:O57 J56:J57">
    <cfRule type="cellIs" dxfId="518" priority="18" stopIfTrue="1" operator="lessThan">
      <formula>0</formula>
    </cfRule>
  </conditionalFormatting>
  <conditionalFormatting sqref="M58:O59 J58:J59">
    <cfRule type="cellIs" dxfId="517" priority="16" stopIfTrue="1" operator="lessThan">
      <formula>0</formula>
    </cfRule>
  </conditionalFormatting>
  <conditionalFormatting sqref="S56:U57 P56:P57">
    <cfRule type="cellIs" dxfId="516" priority="14" stopIfTrue="1" operator="lessThan">
      <formula>0</formula>
    </cfRule>
  </conditionalFormatting>
  <conditionalFormatting sqref="V56:W57">
    <cfRule type="cellIs" dxfId="515" priority="13" stopIfTrue="1" operator="lessThan">
      <formula>0</formula>
    </cfRule>
  </conditionalFormatting>
  <conditionalFormatting sqref="S59:U59 P59">
    <cfRule type="cellIs" dxfId="514" priority="12" stopIfTrue="1" operator="lessThan">
      <formula>0</formula>
    </cfRule>
  </conditionalFormatting>
  <conditionalFormatting sqref="V59:W59">
    <cfRule type="cellIs" dxfId="513" priority="11" stopIfTrue="1" operator="lessThan">
      <formula>0</formula>
    </cfRule>
  </conditionalFormatting>
  <conditionalFormatting sqref="S58:T58 P58">
    <cfRule type="cellIs" dxfId="512" priority="10" stopIfTrue="1" operator="lessThan">
      <formula>0</formula>
    </cfRule>
  </conditionalFormatting>
  <conditionalFormatting sqref="X56:X57">
    <cfRule type="cellIs" dxfId="511" priority="9" stopIfTrue="1" operator="lessThan">
      <formula>0</formula>
    </cfRule>
  </conditionalFormatting>
  <conditionalFormatting sqref="X59">
    <cfRule type="cellIs" dxfId="510" priority="8" stopIfTrue="1" operator="lessThan">
      <formula>0</formula>
    </cfRule>
  </conditionalFormatting>
  <conditionalFormatting sqref="X58">
    <cfRule type="cellIs" dxfId="509" priority="7" stopIfTrue="1" operator="lessThan">
      <formula>0</formula>
    </cfRule>
  </conditionalFormatting>
  <conditionalFormatting sqref="AA56:AA57">
    <cfRule type="cellIs" dxfId="508" priority="6" stopIfTrue="1" operator="lessThan">
      <formula>0</formula>
    </cfRule>
  </conditionalFormatting>
  <conditionalFormatting sqref="AA59">
    <cfRule type="cellIs" dxfId="507" priority="5" stopIfTrue="1" operator="lessThan">
      <formula>0</formula>
    </cfRule>
  </conditionalFormatting>
  <conditionalFormatting sqref="AA58">
    <cfRule type="cellIs" dxfId="506" priority="4" stopIfTrue="1" operator="lessThan">
      <formula>0</formula>
    </cfRule>
  </conditionalFormatting>
  <conditionalFormatting sqref="P13:P21 Q13:R15">
    <cfRule type="cellIs" dxfId="505" priority="80" stopIfTrue="1" operator="lessThan">
      <formula>0</formula>
    </cfRule>
  </conditionalFormatting>
  <conditionalFormatting sqref="AQ7:AR7 AO13:AP15 AN6:AN10 AN13:AN21">
    <cfRule type="cellIs" dxfId="504" priority="2" stopIfTrue="1" operator="lessThan">
      <formula>0</formula>
    </cfRule>
  </conditionalFormatting>
  <conditionalFormatting sqref="AU34">
    <cfRule type="cellIs" dxfId="50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L13" activePane="bottomRight" state="frozen"/>
      <selection activeCell="B1" sqref="B1"/>
      <selection pane="topRight" activeCell="B1" sqref="B1"/>
      <selection pane="bottomLeft" activeCell="B1" sqref="B1"/>
      <selection pane="bottomRight" activeCell="Q24" sqref="Q24"/>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4079846.93</v>
      </c>
      <c r="E5" s="327">
        <v>4079846.93</v>
      </c>
      <c r="F5" s="327"/>
      <c r="G5" s="329"/>
      <c r="H5" s="329"/>
      <c r="I5" s="326">
        <v>4079846.93</v>
      </c>
      <c r="J5" s="326">
        <v>6176208.7300000004</v>
      </c>
      <c r="K5" s="327">
        <v>6176208.7300000004</v>
      </c>
      <c r="L5" s="327"/>
      <c r="M5" s="327"/>
      <c r="N5" s="327"/>
      <c r="O5" s="326">
        <v>6176208.7300000004</v>
      </c>
      <c r="P5" s="326">
        <v>632889.14</v>
      </c>
      <c r="Q5" s="327">
        <v>632889.14</v>
      </c>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x14ac:dyDescent="0.2">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x14ac:dyDescent="0.2">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5.5" x14ac:dyDescent="0.2">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x14ac:dyDescent="0.2">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x14ac:dyDescent="0.2">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x14ac:dyDescent="0.2">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5.5" x14ac:dyDescent="0.2">
      <c r="B15" s="346" t="s">
        <v>285</v>
      </c>
      <c r="C15" s="332"/>
      <c r="D15" s="319">
        <v>520740.41</v>
      </c>
      <c r="E15" s="320">
        <v>520740.41</v>
      </c>
      <c r="F15" s="320"/>
      <c r="G15" s="320"/>
      <c r="H15" s="320"/>
      <c r="I15" s="319">
        <v>520740.41</v>
      </c>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-1753954.62</v>
      </c>
      <c r="E16" s="398">
        <v>-1753954.62</v>
      </c>
      <c r="F16" s="320"/>
      <c r="G16" s="320"/>
      <c r="H16" s="320"/>
      <c r="I16" s="319">
        <v>-1753954.62</v>
      </c>
      <c r="J16" s="319">
        <v>-3537357.91</v>
      </c>
      <c r="K16" s="398">
        <v>-3537357.91</v>
      </c>
      <c r="L16" s="320"/>
      <c r="M16" s="320"/>
      <c r="N16" s="320"/>
      <c r="O16" s="319">
        <v>-3537357.91</v>
      </c>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c r="G17" s="362"/>
      <c r="H17" s="320"/>
      <c r="I17" s="366"/>
      <c r="J17" s="319">
        <v>0</v>
      </c>
      <c r="K17" s="362">
        <v>0</v>
      </c>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5.5" x14ac:dyDescent="0.2">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5.5" x14ac:dyDescent="0.2">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22339742.5</v>
      </c>
      <c r="E23" s="363"/>
      <c r="F23" s="363"/>
      <c r="G23" s="363"/>
      <c r="H23" s="363"/>
      <c r="I23" s="365"/>
      <c r="J23" s="1">
        <v>16023146.060000001</v>
      </c>
      <c r="K23" s="363"/>
      <c r="L23" s="363"/>
      <c r="M23" s="363"/>
      <c r="N23" s="363"/>
      <c r="O23" s="365"/>
      <c r="P23" s="319">
        <v>1319941.52</v>
      </c>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x14ac:dyDescent="0.2">
      <c r="B24" s="346" t="s">
        <v>114</v>
      </c>
      <c r="C24" s="332"/>
      <c r="D24" s="366"/>
      <c r="E24" s="320">
        <v>5836128.54</v>
      </c>
      <c r="F24" s="320"/>
      <c r="G24" s="320"/>
      <c r="H24" s="320"/>
      <c r="I24" s="319">
        <v>5836128.54</v>
      </c>
      <c r="J24" s="366"/>
      <c r="K24" s="320">
        <v>6160210.3799999999</v>
      </c>
      <c r="L24" s="320"/>
      <c r="M24" s="320"/>
      <c r="N24" s="320"/>
      <c r="O24" s="319">
        <v>6160210.3799999999</v>
      </c>
      <c r="P24" s="366"/>
      <c r="Q24" s="320">
        <v>509322.2</v>
      </c>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105239.85</v>
      </c>
      <c r="E26" s="363"/>
      <c r="F26" s="363"/>
      <c r="G26" s="363"/>
      <c r="H26" s="363"/>
      <c r="I26" s="365"/>
      <c r="J26" s="319">
        <v>75483.12</v>
      </c>
      <c r="K26" s="363"/>
      <c r="L26" s="363"/>
      <c r="M26" s="363"/>
      <c r="N26" s="363"/>
      <c r="O26" s="365"/>
      <c r="P26" s="319">
        <v>6218.09</v>
      </c>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5.5" x14ac:dyDescent="0.2">
      <c r="B27" s="346" t="s">
        <v>85</v>
      </c>
      <c r="C27" s="332"/>
      <c r="D27" s="366"/>
      <c r="E27" s="320">
        <v>12077.63</v>
      </c>
      <c r="F27" s="320"/>
      <c r="G27" s="320"/>
      <c r="H27" s="320"/>
      <c r="I27" s="319">
        <v>12077.63</v>
      </c>
      <c r="J27" s="366"/>
      <c r="K27" s="320">
        <v>12748.31</v>
      </c>
      <c r="L27" s="320"/>
      <c r="M27" s="320"/>
      <c r="N27" s="320"/>
      <c r="O27" s="319">
        <v>12748.31</v>
      </c>
      <c r="P27" s="366"/>
      <c r="Q27" s="320">
        <v>1054.02</v>
      </c>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20696435</v>
      </c>
      <c r="E28" s="364"/>
      <c r="F28" s="364"/>
      <c r="G28" s="364"/>
      <c r="H28" s="364"/>
      <c r="I28" s="366"/>
      <c r="J28" s="319">
        <v>10140681</v>
      </c>
      <c r="K28" s="364"/>
      <c r="L28" s="364"/>
      <c r="M28" s="364"/>
      <c r="N28" s="364"/>
      <c r="O28" s="366"/>
      <c r="P28" s="319">
        <v>844575</v>
      </c>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5.5" x14ac:dyDescent="0.2">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x14ac:dyDescent="0.2">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15" customHeight="1" x14ac:dyDescent="0.2">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5.5" x14ac:dyDescent="0.2">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x14ac:dyDescent="0.2">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x14ac:dyDescent="0.2">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x14ac:dyDescent="0.2">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x14ac:dyDescent="0.2">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x14ac:dyDescent="0.2">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x14ac:dyDescent="0.2">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x14ac:dyDescent="0.2">
      <c r="B54" s="349" t="s">
        <v>302</v>
      </c>
      <c r="C54" s="335" t="s">
        <v>77</v>
      </c>
      <c r="D54" s="323">
        <f>D23+D26-D28+D30-D32+D34-D36+D38+D41-D43+D45+D46-D47-D49+D50+D51+D52+D53</f>
        <v>1748547.3500000015</v>
      </c>
      <c r="E54" s="324">
        <f>E24+E27+E31+E35-E36+E39+E42+E45+E46-E49+E51+E52+E53</f>
        <v>5848206.1699999999</v>
      </c>
      <c r="F54" s="324"/>
      <c r="G54" s="324"/>
      <c r="H54" s="324"/>
      <c r="I54" s="323">
        <f>I24+I27+I31+I35-I36+I39+I42+I45+I46-I49+I51+I52+I53</f>
        <v>5848206.1699999999</v>
      </c>
      <c r="J54" s="323">
        <f>J23+J26-J28+J30-J32+J34-J36+J38+J41-J43+J45+J46-J47-J49+J50+J51+J52+J53</f>
        <v>5957948.1799999997</v>
      </c>
      <c r="K54" s="324">
        <f>K24+K27+K31+K35-K36+K39+K42+K45+K46-K49+K51+K52+K53</f>
        <v>6172958.6899999995</v>
      </c>
      <c r="L54" s="324"/>
      <c r="M54" s="324"/>
      <c r="N54" s="324"/>
      <c r="O54" s="323">
        <f>O24+O27+O31+O35-O36+O39+O42+O45+O46-O49+O51+O52+O53</f>
        <v>6172958.6899999995</v>
      </c>
      <c r="P54" s="323">
        <f>P23+P26-P28+P30-P32+P34-P36+P38+P41-P43+P45+P46-P47-P49+P50+P51+P52+P53</f>
        <v>481584.6100000001</v>
      </c>
      <c r="Q54" s="324">
        <f>Q24+Q27+Q31+Q35-Q36+Q39+Q42+Q45+Q46-Q49+Q51+Q52+Q53</f>
        <v>510376.22000000003</v>
      </c>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5.5" x14ac:dyDescent="0.2">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x14ac:dyDescent="0.2">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x14ac:dyDescent="0.2">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x14ac:dyDescent="0.2">
      <c r="B58" s="352" t="s">
        <v>494</v>
      </c>
      <c r="C58" s="353"/>
      <c r="D58" s="354">
        <v>355104.63</v>
      </c>
      <c r="E58" s="355">
        <v>355104.63</v>
      </c>
      <c r="F58" s="355"/>
      <c r="G58" s="355"/>
      <c r="H58" s="355"/>
      <c r="I58" s="354">
        <v>209225.87</v>
      </c>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385" stopIfTrue="1" operator="lessThan">
      <formula>0</formula>
    </cfRule>
  </conditionalFormatting>
  <conditionalFormatting sqref="AA11:AA14">
    <cfRule type="cellIs" dxfId="501" priority="383" stopIfTrue="1" operator="lessThan">
      <formula>0</formula>
    </cfRule>
  </conditionalFormatting>
  <conditionalFormatting sqref="AN18:AN19">
    <cfRule type="cellIs" dxfId="500" priority="359" stopIfTrue="1" operator="lessThan">
      <formula>0</formula>
    </cfRule>
  </conditionalFormatting>
  <conditionalFormatting sqref="AU47">
    <cfRule type="cellIs" dxfId="499" priority="28" stopIfTrue="1" operator="lessThan">
      <formula>0</formula>
    </cfRule>
  </conditionalFormatting>
  <conditionalFormatting sqref="AS26">
    <cfRule type="cellIs" dxfId="498" priority="63" stopIfTrue="1" operator="lessThan">
      <formula>0</formula>
    </cfRule>
  </conditionalFormatting>
  <conditionalFormatting sqref="AT26">
    <cfRule type="cellIs" dxfId="497" priority="62" stopIfTrue="1" operator="lessThan">
      <formula>0</formula>
    </cfRule>
  </conditionalFormatting>
  <conditionalFormatting sqref="D5:D7">
    <cfRule type="cellIs" dxfId="496" priority="481" stopIfTrue="1" operator="lessThan">
      <formula>0</formula>
    </cfRule>
  </conditionalFormatting>
  <conditionalFormatting sqref="AU51">
    <cfRule type="cellIs" dxfId="495" priority="19" stopIfTrue="1" operator="lessThan">
      <formula>0</formula>
    </cfRule>
  </conditionalFormatting>
  <conditionalFormatting sqref="J5:J7">
    <cfRule type="cellIs" dxfId="494" priority="479" stopIfTrue="1" operator="lessThan">
      <formula>0</formula>
    </cfRule>
  </conditionalFormatting>
  <conditionalFormatting sqref="AT52">
    <cfRule type="cellIs" dxfId="493" priority="17" stopIfTrue="1" operator="lessThan">
      <formula>0</formula>
    </cfRule>
  </conditionalFormatting>
  <conditionalFormatting sqref="P5:P7">
    <cfRule type="cellIs" dxfId="492" priority="477" stopIfTrue="1" operator="lessThan">
      <formula>0</formula>
    </cfRule>
  </conditionalFormatting>
  <conditionalFormatting sqref="U5:U7">
    <cfRule type="cellIs" dxfId="491" priority="476" stopIfTrue="1" operator="lessThan">
      <formula>0</formula>
    </cfRule>
  </conditionalFormatting>
  <conditionalFormatting sqref="X5:X7">
    <cfRule type="cellIs" dxfId="490" priority="475" stopIfTrue="1" operator="lessThan">
      <formula>0</formula>
    </cfRule>
  </conditionalFormatting>
  <conditionalFormatting sqref="AA5:AA7">
    <cfRule type="cellIs" dxfId="489" priority="474" stopIfTrue="1" operator="lessThan">
      <formula>0</formula>
    </cfRule>
  </conditionalFormatting>
  <conditionalFormatting sqref="AD5:AD7">
    <cfRule type="cellIs" dxfId="488" priority="473" stopIfTrue="1" operator="lessThan">
      <formula>0</formula>
    </cfRule>
  </conditionalFormatting>
  <conditionalFormatting sqref="AI5:AI7">
    <cfRule type="cellIs" dxfId="487" priority="472" stopIfTrue="1" operator="lessThan">
      <formula>0</formula>
    </cfRule>
  </conditionalFormatting>
  <conditionalFormatting sqref="AN5:AN7">
    <cfRule type="cellIs" dxfId="486" priority="471" stopIfTrue="1" operator="lessThan">
      <formula>0</formula>
    </cfRule>
  </conditionalFormatting>
  <conditionalFormatting sqref="AS5:AS7">
    <cfRule type="cellIs" dxfId="485" priority="470" stopIfTrue="1" operator="lessThan">
      <formula>0</formula>
    </cfRule>
  </conditionalFormatting>
  <conditionalFormatting sqref="AT5:AT7">
    <cfRule type="cellIs" dxfId="484" priority="469" stopIfTrue="1" operator="lessThan">
      <formula>0</formula>
    </cfRule>
  </conditionalFormatting>
  <conditionalFormatting sqref="AU5:AU7">
    <cfRule type="cellIs" dxfId="483" priority="468" stopIfTrue="1" operator="lessThan">
      <formula>0</formula>
    </cfRule>
  </conditionalFormatting>
  <conditionalFormatting sqref="D9">
    <cfRule type="cellIs" dxfId="482" priority="467" stopIfTrue="1" operator="lessThan">
      <formula>0</formula>
    </cfRule>
  </conditionalFormatting>
  <conditionalFormatting sqref="D11:D20">
    <cfRule type="cellIs" dxfId="481" priority="466" stopIfTrue="1" operator="lessThan">
      <formula>0</formula>
    </cfRule>
  </conditionalFormatting>
  <conditionalFormatting sqref="E10:I10">
    <cfRule type="cellIs" dxfId="480" priority="465" stopIfTrue="1" operator="lessThan">
      <formula>0</formula>
    </cfRule>
  </conditionalFormatting>
  <conditionalFormatting sqref="E11:I11">
    <cfRule type="cellIs" dxfId="479" priority="464" stopIfTrue="1" operator="lessThan">
      <formula>0</formula>
    </cfRule>
  </conditionalFormatting>
  <conditionalFormatting sqref="E13:I15 F16:I16">
    <cfRule type="cellIs" dxfId="478" priority="463" stopIfTrue="1" operator="lessThan">
      <formula>0</formula>
    </cfRule>
  </conditionalFormatting>
  <conditionalFormatting sqref="E18:I20">
    <cfRule type="cellIs" dxfId="477" priority="462" stopIfTrue="1" operator="lessThan">
      <formula>0</formula>
    </cfRule>
  </conditionalFormatting>
  <conditionalFormatting sqref="H17">
    <cfRule type="cellIs" dxfId="476" priority="461" stopIfTrue="1" operator="lessThan">
      <formula>0</formula>
    </cfRule>
  </conditionalFormatting>
  <conditionalFormatting sqref="D23">
    <cfRule type="cellIs" dxfId="475" priority="460" stopIfTrue="1" operator="lessThan">
      <formula>0</formula>
    </cfRule>
  </conditionalFormatting>
  <conditionalFormatting sqref="D26">
    <cfRule type="cellIs" dxfId="474" priority="459" stopIfTrue="1" operator="lessThan">
      <formula>0</formula>
    </cfRule>
  </conditionalFormatting>
  <conditionalFormatting sqref="D28">
    <cfRule type="cellIs" dxfId="473" priority="458" stopIfTrue="1" operator="lessThan">
      <formula>0</formula>
    </cfRule>
  </conditionalFormatting>
  <conditionalFormatting sqref="D30">
    <cfRule type="cellIs" dxfId="472" priority="457" stopIfTrue="1" operator="lessThan">
      <formula>0</formula>
    </cfRule>
  </conditionalFormatting>
  <conditionalFormatting sqref="D32">
    <cfRule type="cellIs" dxfId="471" priority="456" stopIfTrue="1" operator="lessThan">
      <formula>0</formula>
    </cfRule>
  </conditionalFormatting>
  <conditionalFormatting sqref="AU57">
    <cfRule type="cellIs" dxfId="470" priority="7" stopIfTrue="1" operator="lessThan">
      <formula>0</formula>
    </cfRule>
  </conditionalFormatting>
  <conditionalFormatting sqref="D34">
    <cfRule type="cellIs" dxfId="469" priority="455" stopIfTrue="1" operator="lessThan">
      <formula>0</formula>
    </cfRule>
  </conditionalFormatting>
  <conditionalFormatting sqref="D38">
    <cfRule type="cellIs" dxfId="468" priority="454" stopIfTrue="1" operator="lessThan">
      <formula>0</formula>
    </cfRule>
  </conditionalFormatting>
  <conditionalFormatting sqref="D41">
    <cfRule type="cellIs" dxfId="467" priority="453" stopIfTrue="1" operator="lessThan">
      <formula>0</formula>
    </cfRule>
  </conditionalFormatting>
  <conditionalFormatting sqref="D43">
    <cfRule type="cellIs" dxfId="466" priority="452" stopIfTrue="1" operator="lessThan">
      <formula>0</formula>
    </cfRule>
  </conditionalFormatting>
  <conditionalFormatting sqref="D47">
    <cfRule type="cellIs" dxfId="465" priority="451" stopIfTrue="1" operator="lessThan">
      <formula>0</formula>
    </cfRule>
  </conditionalFormatting>
  <conditionalFormatting sqref="D50">
    <cfRule type="cellIs" dxfId="464" priority="450" stopIfTrue="1" operator="lessThan">
      <formula>0</formula>
    </cfRule>
  </conditionalFormatting>
  <conditionalFormatting sqref="E24:I24">
    <cfRule type="cellIs" dxfId="463" priority="448" stopIfTrue="1" operator="lessThan">
      <formula>0</formula>
    </cfRule>
  </conditionalFormatting>
  <conditionalFormatting sqref="E27:I27">
    <cfRule type="cellIs" dxfId="462" priority="447" stopIfTrue="1" operator="lessThan">
      <formula>0</formula>
    </cfRule>
  </conditionalFormatting>
  <conditionalFormatting sqref="E31:I31">
    <cfRule type="cellIs" dxfId="461" priority="446" stopIfTrue="1" operator="lessThan">
      <formula>0</formula>
    </cfRule>
  </conditionalFormatting>
  <conditionalFormatting sqref="E35:I35">
    <cfRule type="cellIs" dxfId="460" priority="445" stopIfTrue="1" operator="lessThan">
      <formula>0</formula>
    </cfRule>
  </conditionalFormatting>
  <conditionalFormatting sqref="E39:I39">
    <cfRule type="cellIs" dxfId="459" priority="444" stopIfTrue="1" operator="lessThan">
      <formula>0</formula>
    </cfRule>
  </conditionalFormatting>
  <conditionalFormatting sqref="E42:I42">
    <cfRule type="cellIs" dxfId="458" priority="443" stopIfTrue="1" operator="lessThan">
      <formula>0</formula>
    </cfRule>
  </conditionalFormatting>
  <conditionalFormatting sqref="D36">
    <cfRule type="cellIs" dxfId="457" priority="442" stopIfTrue="1" operator="lessThan">
      <formula>0</formula>
    </cfRule>
  </conditionalFormatting>
  <conditionalFormatting sqref="E36:I36">
    <cfRule type="cellIs" dxfId="456" priority="441" stopIfTrue="1" operator="lessThan">
      <formula>0</formula>
    </cfRule>
  </conditionalFormatting>
  <conditionalFormatting sqref="D45">
    <cfRule type="cellIs" dxfId="455" priority="440" stopIfTrue="1" operator="lessThan">
      <formula>0</formula>
    </cfRule>
  </conditionalFormatting>
  <conditionalFormatting sqref="E45:I45">
    <cfRule type="cellIs" dxfId="454" priority="439" stopIfTrue="1" operator="lessThan">
      <formula>0</formula>
    </cfRule>
  </conditionalFormatting>
  <conditionalFormatting sqref="D46">
    <cfRule type="cellIs" dxfId="453" priority="438" stopIfTrue="1" operator="lessThan">
      <formula>0</formula>
    </cfRule>
  </conditionalFormatting>
  <conditionalFormatting sqref="E46:I46">
    <cfRule type="cellIs" dxfId="452" priority="437" stopIfTrue="1" operator="lessThan">
      <formula>0</formula>
    </cfRule>
  </conditionalFormatting>
  <conditionalFormatting sqref="D49">
    <cfRule type="cellIs" dxfId="451" priority="436" stopIfTrue="1" operator="lessThan">
      <formula>0</formula>
    </cfRule>
  </conditionalFormatting>
  <conditionalFormatting sqref="E49:I49">
    <cfRule type="cellIs" dxfId="450" priority="435" stopIfTrue="1" operator="lessThan">
      <formula>0</formula>
    </cfRule>
  </conditionalFormatting>
  <conditionalFormatting sqref="D51">
    <cfRule type="cellIs" dxfId="449" priority="434" stopIfTrue="1" operator="lessThan">
      <formula>0</formula>
    </cfRule>
  </conditionalFormatting>
  <conditionalFormatting sqref="E51:I51">
    <cfRule type="cellIs" dxfId="448" priority="433" stopIfTrue="1" operator="lessThan">
      <formula>0</formula>
    </cfRule>
  </conditionalFormatting>
  <conditionalFormatting sqref="D52">
    <cfRule type="cellIs" dxfId="447" priority="432" stopIfTrue="1" operator="lessThan">
      <formula>0</formula>
    </cfRule>
  </conditionalFormatting>
  <conditionalFormatting sqref="E52:I52">
    <cfRule type="cellIs" dxfId="446" priority="431" stopIfTrue="1" operator="lessThan">
      <formula>0</formula>
    </cfRule>
  </conditionalFormatting>
  <conditionalFormatting sqref="D53">
    <cfRule type="cellIs" dxfId="445" priority="430" stopIfTrue="1" operator="lessThan">
      <formula>0</formula>
    </cfRule>
  </conditionalFormatting>
  <conditionalFormatting sqref="E53:I53">
    <cfRule type="cellIs" dxfId="444" priority="429" stopIfTrue="1" operator="lessThan">
      <formula>0</formula>
    </cfRule>
  </conditionalFormatting>
  <conditionalFormatting sqref="D56">
    <cfRule type="cellIs" dxfId="443" priority="428" stopIfTrue="1" operator="lessThan">
      <formula>0</formula>
    </cfRule>
  </conditionalFormatting>
  <conditionalFormatting sqref="E56:I56">
    <cfRule type="cellIs" dxfId="442" priority="427" stopIfTrue="1" operator="lessThan">
      <formula>0</formula>
    </cfRule>
  </conditionalFormatting>
  <conditionalFormatting sqref="D57">
    <cfRule type="cellIs" dxfId="441" priority="426" stopIfTrue="1" operator="lessThan">
      <formula>0</formula>
    </cfRule>
  </conditionalFormatting>
  <conditionalFormatting sqref="E57:I57">
    <cfRule type="cellIs" dxfId="440" priority="425" stopIfTrue="1" operator="lessThan">
      <formula>0</formula>
    </cfRule>
  </conditionalFormatting>
  <conditionalFormatting sqref="D58">
    <cfRule type="cellIs" dxfId="439" priority="424" stopIfTrue="1" operator="lessThan">
      <formula>0</formula>
    </cfRule>
  </conditionalFormatting>
  <conditionalFormatting sqref="E58:I58">
    <cfRule type="cellIs" dxfId="438" priority="423" stopIfTrue="1" operator="lessThan">
      <formula>0</formula>
    </cfRule>
  </conditionalFormatting>
  <conditionalFormatting sqref="J9">
    <cfRule type="cellIs" dxfId="437" priority="422" stopIfTrue="1" operator="lessThan">
      <formula>0</formula>
    </cfRule>
  </conditionalFormatting>
  <conditionalFormatting sqref="J11:J14">
    <cfRule type="cellIs" dxfId="436" priority="421" stopIfTrue="1" operator="lessThan">
      <formula>0</formula>
    </cfRule>
  </conditionalFormatting>
  <conditionalFormatting sqref="K10:O10">
    <cfRule type="cellIs" dxfId="435" priority="420" stopIfTrue="1" operator="lessThan">
      <formula>0</formula>
    </cfRule>
  </conditionalFormatting>
  <conditionalFormatting sqref="K11:O11">
    <cfRule type="cellIs" dxfId="434" priority="419" stopIfTrue="1" operator="lessThan">
      <formula>0</formula>
    </cfRule>
  </conditionalFormatting>
  <conditionalFormatting sqref="K13:O14">
    <cfRule type="cellIs" dxfId="433" priority="418" stopIfTrue="1" operator="lessThan">
      <formula>0</formula>
    </cfRule>
  </conditionalFormatting>
  <conditionalFormatting sqref="J16:J19">
    <cfRule type="cellIs" dxfId="432" priority="417" stopIfTrue="1" operator="lessThan">
      <formula>0</formula>
    </cfRule>
  </conditionalFormatting>
  <conditionalFormatting sqref="L16:O16">
    <cfRule type="cellIs" dxfId="431" priority="416" stopIfTrue="1" operator="lessThan">
      <formula>0</formula>
    </cfRule>
  </conditionalFormatting>
  <conditionalFormatting sqref="K18:O19">
    <cfRule type="cellIs" dxfId="430" priority="415" stopIfTrue="1" operator="lessThan">
      <formula>0</formula>
    </cfRule>
  </conditionalFormatting>
  <conditionalFormatting sqref="L17:N17">
    <cfRule type="cellIs" dxfId="429" priority="414" stopIfTrue="1" operator="lessThan">
      <formula>0</formula>
    </cfRule>
  </conditionalFormatting>
  <conditionalFormatting sqref="P9">
    <cfRule type="cellIs" dxfId="428" priority="413" stopIfTrue="1" operator="lessThan">
      <formula>0</formula>
    </cfRule>
  </conditionalFormatting>
  <conditionalFormatting sqref="P11:P14">
    <cfRule type="cellIs" dxfId="427" priority="412" stopIfTrue="1" operator="lessThan">
      <formula>0</formula>
    </cfRule>
  </conditionalFormatting>
  <conditionalFormatting sqref="Q10:T10">
    <cfRule type="cellIs" dxfId="426" priority="411" stopIfTrue="1" operator="lessThan">
      <formula>0</formula>
    </cfRule>
  </conditionalFormatting>
  <conditionalFormatting sqref="Q11:T11">
    <cfRule type="cellIs" dxfId="425" priority="410" stopIfTrue="1" operator="lessThan">
      <formula>0</formula>
    </cfRule>
  </conditionalFormatting>
  <conditionalFormatting sqref="Q13:T14">
    <cfRule type="cellIs" dxfId="424" priority="409" stopIfTrue="1" operator="lessThan">
      <formula>0</formula>
    </cfRule>
  </conditionalFormatting>
  <conditionalFormatting sqref="P18:P19">
    <cfRule type="cellIs" dxfId="423" priority="408" stopIfTrue="1" operator="lessThan">
      <formula>0</formula>
    </cfRule>
  </conditionalFormatting>
  <conditionalFormatting sqref="Q18:T19">
    <cfRule type="cellIs" dxfId="422" priority="407" stopIfTrue="1" operator="lessThan">
      <formula>0</formula>
    </cfRule>
  </conditionalFormatting>
  <conditionalFormatting sqref="U9">
    <cfRule type="cellIs" dxfId="421" priority="406" stopIfTrue="1" operator="lessThan">
      <formula>0</formula>
    </cfRule>
  </conditionalFormatting>
  <conditionalFormatting sqref="U11:U14">
    <cfRule type="cellIs" dxfId="420" priority="405" stopIfTrue="1" operator="lessThan">
      <formula>0</formula>
    </cfRule>
  </conditionalFormatting>
  <conditionalFormatting sqref="V10">
    <cfRule type="cellIs" dxfId="419" priority="404" stopIfTrue="1" operator="lessThan">
      <formula>0</formula>
    </cfRule>
  </conditionalFormatting>
  <conditionalFormatting sqref="V11">
    <cfRule type="cellIs" dxfId="418" priority="403" stopIfTrue="1" operator="lessThan">
      <formula>0</formula>
    </cfRule>
  </conditionalFormatting>
  <conditionalFormatting sqref="V13:V14">
    <cfRule type="cellIs" dxfId="417" priority="402" stopIfTrue="1" operator="lessThan">
      <formula>0</formula>
    </cfRule>
  </conditionalFormatting>
  <conditionalFormatting sqref="U18:U19">
    <cfRule type="cellIs" dxfId="416" priority="401" stopIfTrue="1" operator="lessThan">
      <formula>0</formula>
    </cfRule>
  </conditionalFormatting>
  <conditionalFormatting sqref="V18:V19">
    <cfRule type="cellIs" dxfId="415" priority="400" stopIfTrue="1" operator="lessThan">
      <formula>0</formula>
    </cfRule>
  </conditionalFormatting>
  <conditionalFormatting sqref="W10">
    <cfRule type="cellIs" dxfId="414" priority="399" stopIfTrue="1" operator="lessThan">
      <formula>0</formula>
    </cfRule>
  </conditionalFormatting>
  <conditionalFormatting sqref="W11">
    <cfRule type="cellIs" dxfId="413" priority="398" stopIfTrue="1" operator="lessThan">
      <formula>0</formula>
    </cfRule>
  </conditionalFormatting>
  <conditionalFormatting sqref="W13:W14">
    <cfRule type="cellIs" dxfId="412" priority="397" stopIfTrue="1" operator="lessThan">
      <formula>0</formula>
    </cfRule>
  </conditionalFormatting>
  <conditionalFormatting sqref="W18:W19">
    <cfRule type="cellIs" dxfId="411" priority="396" stopIfTrue="1" operator="lessThan">
      <formula>0</formula>
    </cfRule>
  </conditionalFormatting>
  <conditionalFormatting sqref="X9">
    <cfRule type="cellIs" dxfId="410" priority="395" stopIfTrue="1" operator="lessThan">
      <formula>0</formula>
    </cfRule>
  </conditionalFormatting>
  <conditionalFormatting sqref="X11:X14">
    <cfRule type="cellIs" dxfId="409" priority="394" stopIfTrue="1" operator="lessThan">
      <formula>0</formula>
    </cfRule>
  </conditionalFormatting>
  <conditionalFormatting sqref="Y10">
    <cfRule type="cellIs" dxfId="408" priority="393" stopIfTrue="1" operator="lessThan">
      <formula>0</formula>
    </cfRule>
  </conditionalFormatting>
  <conditionalFormatting sqref="Y11">
    <cfRule type="cellIs" dxfId="407" priority="392" stopIfTrue="1" operator="lessThan">
      <formula>0</formula>
    </cfRule>
  </conditionalFormatting>
  <conditionalFormatting sqref="Y13:Y14">
    <cfRule type="cellIs" dxfId="406" priority="391" stopIfTrue="1" operator="lessThan">
      <formula>0</formula>
    </cfRule>
  </conditionalFormatting>
  <conditionalFormatting sqref="X18:X19">
    <cfRule type="cellIs" dxfId="405" priority="390" stopIfTrue="1" operator="lessThan">
      <formula>0</formula>
    </cfRule>
  </conditionalFormatting>
  <conditionalFormatting sqref="Y18:Y19">
    <cfRule type="cellIs" dxfId="404" priority="389" stopIfTrue="1" operator="lessThan">
      <formula>0</formula>
    </cfRule>
  </conditionalFormatting>
  <conditionalFormatting sqref="Z10">
    <cfRule type="cellIs" dxfId="403" priority="388" stopIfTrue="1" operator="lessThan">
      <formula>0</formula>
    </cfRule>
  </conditionalFormatting>
  <conditionalFormatting sqref="Z11">
    <cfRule type="cellIs" dxfId="402" priority="387" stopIfTrue="1" operator="lessThan">
      <formula>0</formula>
    </cfRule>
  </conditionalFormatting>
  <conditionalFormatting sqref="Z13:Z14">
    <cfRule type="cellIs" dxfId="401" priority="386" stopIfTrue="1" operator="lessThan">
      <formula>0</formula>
    </cfRule>
  </conditionalFormatting>
  <conditionalFormatting sqref="AA9">
    <cfRule type="cellIs" dxfId="400" priority="384" stopIfTrue="1" operator="lessThan">
      <formula>0</formula>
    </cfRule>
  </conditionalFormatting>
  <conditionalFormatting sqref="AB10">
    <cfRule type="cellIs" dxfId="399" priority="382" stopIfTrue="1" operator="lessThan">
      <formula>0</formula>
    </cfRule>
  </conditionalFormatting>
  <conditionalFormatting sqref="AB11">
    <cfRule type="cellIs" dxfId="398" priority="381" stopIfTrue="1" operator="lessThan">
      <formula>0</formula>
    </cfRule>
  </conditionalFormatting>
  <conditionalFormatting sqref="AB13:AB14">
    <cfRule type="cellIs" dxfId="397" priority="380" stopIfTrue="1" operator="lessThan">
      <formula>0</formula>
    </cfRule>
  </conditionalFormatting>
  <conditionalFormatting sqref="AA18:AA19">
    <cfRule type="cellIs" dxfId="396" priority="379" stopIfTrue="1" operator="lessThan">
      <formula>0</formula>
    </cfRule>
  </conditionalFormatting>
  <conditionalFormatting sqref="AB18:AB19">
    <cfRule type="cellIs" dxfId="395" priority="378" stopIfTrue="1" operator="lessThan">
      <formula>0</formula>
    </cfRule>
  </conditionalFormatting>
  <conditionalFormatting sqref="AC10">
    <cfRule type="cellIs" dxfId="394" priority="377" stopIfTrue="1" operator="lessThan">
      <formula>0</formula>
    </cfRule>
  </conditionalFormatting>
  <conditionalFormatting sqref="AC11">
    <cfRule type="cellIs" dxfId="393" priority="376" stopIfTrue="1" operator="lessThan">
      <formula>0</formula>
    </cfRule>
  </conditionalFormatting>
  <conditionalFormatting sqref="AC13:AC14">
    <cfRule type="cellIs" dxfId="392" priority="375" stopIfTrue="1" operator="lessThan">
      <formula>0</formula>
    </cfRule>
  </conditionalFormatting>
  <conditionalFormatting sqref="AC18:AC19">
    <cfRule type="cellIs" dxfId="391" priority="374" stopIfTrue="1" operator="lessThan">
      <formula>0</formula>
    </cfRule>
  </conditionalFormatting>
  <conditionalFormatting sqref="AD9">
    <cfRule type="cellIs" dxfId="390" priority="373" stopIfTrue="1" operator="lessThan">
      <formula>0</formula>
    </cfRule>
  </conditionalFormatting>
  <conditionalFormatting sqref="AD11:AD14">
    <cfRule type="cellIs" dxfId="389" priority="372" stopIfTrue="1" operator="lessThan">
      <formula>0</formula>
    </cfRule>
  </conditionalFormatting>
  <conditionalFormatting sqref="AD18:AD19">
    <cfRule type="cellIs" dxfId="388" priority="371" stopIfTrue="1" operator="lessThan">
      <formula>0</formula>
    </cfRule>
  </conditionalFormatting>
  <conditionalFormatting sqref="AS57">
    <cfRule type="cellIs" dxfId="387" priority="9" stopIfTrue="1" operator="lessThan">
      <formula>0</formula>
    </cfRule>
  </conditionalFormatting>
  <conditionalFormatting sqref="AT57">
    <cfRule type="cellIs" dxfId="386" priority="8" stopIfTrue="1" operator="lessThan">
      <formula>0</formula>
    </cfRule>
  </conditionalFormatting>
  <conditionalFormatting sqref="AI9">
    <cfRule type="cellIs" dxfId="385" priority="367" stopIfTrue="1" operator="lessThan">
      <formula>0</formula>
    </cfRule>
  </conditionalFormatting>
  <conditionalFormatting sqref="AI11:AI14">
    <cfRule type="cellIs" dxfId="384" priority="366" stopIfTrue="1" operator="lessThan">
      <formula>0</formula>
    </cfRule>
  </conditionalFormatting>
  <conditionalFormatting sqref="AI18:AI19">
    <cfRule type="cellIs" dxfId="383" priority="365" stopIfTrue="1" operator="lessThan">
      <formula>0</formula>
    </cfRule>
  </conditionalFormatting>
  <conditionalFormatting sqref="AN9">
    <cfRule type="cellIs" dxfId="382" priority="364" stopIfTrue="1" operator="lessThan">
      <formula>0</formula>
    </cfRule>
  </conditionalFormatting>
  <conditionalFormatting sqref="AN11:AN14">
    <cfRule type="cellIs" dxfId="381" priority="363" stopIfTrue="1" operator="lessThan">
      <formula>0</formula>
    </cfRule>
  </conditionalFormatting>
  <conditionalFormatting sqref="AO10:AR10">
    <cfRule type="cellIs" dxfId="380" priority="362" stopIfTrue="1" operator="lessThan">
      <formula>0</formula>
    </cfRule>
  </conditionalFormatting>
  <conditionalFormatting sqref="AO11:AR11">
    <cfRule type="cellIs" dxfId="379" priority="361" stopIfTrue="1" operator="lessThan">
      <formula>0</formula>
    </cfRule>
  </conditionalFormatting>
  <conditionalFormatting sqref="AO13:AR14">
    <cfRule type="cellIs" dxfId="378" priority="360" stopIfTrue="1" operator="lessThan">
      <formula>0</formula>
    </cfRule>
  </conditionalFormatting>
  <conditionalFormatting sqref="AO18:AR19">
    <cfRule type="cellIs" dxfId="377" priority="358" stopIfTrue="1" operator="lessThan">
      <formula>0</formula>
    </cfRule>
  </conditionalFormatting>
  <conditionalFormatting sqref="AS9">
    <cfRule type="cellIs" dxfId="376" priority="357" stopIfTrue="1" operator="lessThan">
      <formula>0</formula>
    </cfRule>
  </conditionalFormatting>
  <conditionalFormatting sqref="AT9">
    <cfRule type="cellIs" dxfId="375" priority="356" stopIfTrue="1" operator="lessThan">
      <formula>0</formula>
    </cfRule>
  </conditionalFormatting>
  <conditionalFormatting sqref="AU9">
    <cfRule type="cellIs" dxfId="374" priority="355" stopIfTrue="1" operator="lessThan">
      <formula>0</formula>
    </cfRule>
  </conditionalFormatting>
  <conditionalFormatting sqref="AS11">
    <cfRule type="cellIs" dxfId="373" priority="354" stopIfTrue="1" operator="lessThan">
      <formula>0</formula>
    </cfRule>
  </conditionalFormatting>
  <conditionalFormatting sqref="AT11">
    <cfRule type="cellIs" dxfId="372" priority="353" stopIfTrue="1" operator="lessThan">
      <formula>0</formula>
    </cfRule>
  </conditionalFormatting>
  <conditionalFormatting sqref="AU11">
    <cfRule type="cellIs" dxfId="371" priority="352" stopIfTrue="1" operator="lessThan">
      <formula>0</formula>
    </cfRule>
  </conditionalFormatting>
  <conditionalFormatting sqref="AS12">
    <cfRule type="cellIs" dxfId="370" priority="351" stopIfTrue="1" operator="lessThan">
      <formula>0</formula>
    </cfRule>
  </conditionalFormatting>
  <conditionalFormatting sqref="AT12">
    <cfRule type="cellIs" dxfId="369" priority="350" stopIfTrue="1" operator="lessThan">
      <formula>0</formula>
    </cfRule>
  </conditionalFormatting>
  <conditionalFormatting sqref="AU12">
    <cfRule type="cellIs" dxfId="368" priority="349" stopIfTrue="1" operator="lessThan">
      <formula>0</formula>
    </cfRule>
  </conditionalFormatting>
  <conditionalFormatting sqref="AS13">
    <cfRule type="cellIs" dxfId="367" priority="348" stopIfTrue="1" operator="lessThan">
      <formula>0</formula>
    </cfRule>
  </conditionalFormatting>
  <conditionalFormatting sqref="AT13">
    <cfRule type="cellIs" dxfId="366" priority="347" stopIfTrue="1" operator="lessThan">
      <formula>0</formula>
    </cfRule>
  </conditionalFormatting>
  <conditionalFormatting sqref="AU13">
    <cfRule type="cellIs" dxfId="365" priority="346" stopIfTrue="1" operator="lessThan">
      <formula>0</formula>
    </cfRule>
  </conditionalFormatting>
  <conditionalFormatting sqref="AS14">
    <cfRule type="cellIs" dxfId="364" priority="345" stopIfTrue="1" operator="lessThan">
      <formula>0</formula>
    </cfRule>
  </conditionalFormatting>
  <conditionalFormatting sqref="AT14">
    <cfRule type="cellIs" dxfId="363" priority="344" stopIfTrue="1" operator="lessThan">
      <formula>0</formula>
    </cfRule>
  </conditionalFormatting>
  <conditionalFormatting sqref="AU14">
    <cfRule type="cellIs" dxfId="362" priority="343" stopIfTrue="1" operator="lessThan">
      <formula>0</formula>
    </cfRule>
  </conditionalFormatting>
  <conditionalFormatting sqref="AS18">
    <cfRule type="cellIs" dxfId="361" priority="342" stopIfTrue="1" operator="lessThan">
      <formula>0</formula>
    </cfRule>
  </conditionalFormatting>
  <conditionalFormatting sqref="AT18">
    <cfRule type="cellIs" dxfId="360" priority="341" stopIfTrue="1" operator="lessThan">
      <formula>0</formula>
    </cfRule>
  </conditionalFormatting>
  <conditionalFormatting sqref="AU18">
    <cfRule type="cellIs" dxfId="359" priority="340" stopIfTrue="1" operator="lessThan">
      <formula>0</formula>
    </cfRule>
  </conditionalFormatting>
  <conditionalFormatting sqref="AS19">
    <cfRule type="cellIs" dxfId="358" priority="339" stopIfTrue="1" operator="lessThan">
      <formula>0</formula>
    </cfRule>
  </conditionalFormatting>
  <conditionalFormatting sqref="AT19">
    <cfRule type="cellIs" dxfId="357" priority="338" stopIfTrue="1" operator="lessThan">
      <formula>0</formula>
    </cfRule>
  </conditionalFormatting>
  <conditionalFormatting sqref="AU19">
    <cfRule type="cellIs" dxfId="356" priority="337" stopIfTrue="1" operator="lessThan">
      <formula>0</formula>
    </cfRule>
  </conditionalFormatting>
  <conditionalFormatting sqref="J26">
    <cfRule type="cellIs" dxfId="355" priority="335" stopIfTrue="1" operator="lessThan">
      <formula>0</formula>
    </cfRule>
  </conditionalFormatting>
  <conditionalFormatting sqref="J28">
    <cfRule type="cellIs" dxfId="354" priority="334" stopIfTrue="1" operator="lessThan">
      <formula>0</formula>
    </cfRule>
  </conditionalFormatting>
  <conditionalFormatting sqref="J30">
    <cfRule type="cellIs" dxfId="353" priority="333" stopIfTrue="1" operator="lessThan">
      <formula>0</formula>
    </cfRule>
  </conditionalFormatting>
  <conditionalFormatting sqref="J32">
    <cfRule type="cellIs" dxfId="352" priority="332" stopIfTrue="1" operator="lessThan">
      <formula>0</formula>
    </cfRule>
  </conditionalFormatting>
  <conditionalFormatting sqref="J34">
    <cfRule type="cellIs" dxfId="351" priority="331" stopIfTrue="1" operator="lessThan">
      <formula>0</formula>
    </cfRule>
  </conditionalFormatting>
  <conditionalFormatting sqref="J38">
    <cfRule type="cellIs" dxfId="350" priority="330" stopIfTrue="1" operator="lessThan">
      <formula>0</formula>
    </cfRule>
  </conditionalFormatting>
  <conditionalFormatting sqref="J41">
    <cfRule type="cellIs" dxfId="349" priority="329" stopIfTrue="1" operator="lessThan">
      <formula>0</formula>
    </cfRule>
  </conditionalFormatting>
  <conditionalFormatting sqref="J43">
    <cfRule type="cellIs" dxfId="348" priority="328" stopIfTrue="1" operator="lessThan">
      <formula>0</formula>
    </cfRule>
  </conditionalFormatting>
  <conditionalFormatting sqref="J47">
    <cfRule type="cellIs" dxfId="347" priority="327" stopIfTrue="1" operator="lessThan">
      <formula>0</formula>
    </cfRule>
  </conditionalFormatting>
  <conditionalFormatting sqref="J50">
    <cfRule type="cellIs" dxfId="346" priority="326" stopIfTrue="1" operator="lessThan">
      <formula>0</formula>
    </cfRule>
  </conditionalFormatting>
  <conditionalFormatting sqref="K24:O24">
    <cfRule type="cellIs" dxfId="345" priority="325" stopIfTrue="1" operator="lessThan">
      <formula>0</formula>
    </cfRule>
  </conditionalFormatting>
  <conditionalFormatting sqref="K27:O27">
    <cfRule type="cellIs" dxfId="344" priority="324" stopIfTrue="1" operator="lessThan">
      <formula>0</formula>
    </cfRule>
  </conditionalFormatting>
  <conditionalFormatting sqref="K31:O31">
    <cfRule type="cellIs" dxfId="343" priority="323" stopIfTrue="1" operator="lessThan">
      <formula>0</formula>
    </cfRule>
  </conditionalFormatting>
  <conditionalFormatting sqref="K35:O35">
    <cfRule type="cellIs" dxfId="342" priority="322" stopIfTrue="1" operator="lessThan">
      <formula>0</formula>
    </cfRule>
  </conditionalFormatting>
  <conditionalFormatting sqref="K39:O39">
    <cfRule type="cellIs" dxfId="341" priority="321" stopIfTrue="1" operator="lessThan">
      <formula>0</formula>
    </cfRule>
  </conditionalFormatting>
  <conditionalFormatting sqref="K42:O42">
    <cfRule type="cellIs" dxfId="340" priority="320" stopIfTrue="1" operator="lessThan">
      <formula>0</formula>
    </cfRule>
  </conditionalFormatting>
  <conditionalFormatting sqref="J36">
    <cfRule type="cellIs" dxfId="339" priority="319" stopIfTrue="1" operator="lessThan">
      <formula>0</formula>
    </cfRule>
  </conditionalFormatting>
  <conditionalFormatting sqref="K36:O36">
    <cfRule type="cellIs" dxfId="338" priority="318" stopIfTrue="1" operator="lessThan">
      <formula>0</formula>
    </cfRule>
  </conditionalFormatting>
  <conditionalFormatting sqref="J45">
    <cfRule type="cellIs" dxfId="337" priority="317" stopIfTrue="1" operator="lessThan">
      <formula>0</formula>
    </cfRule>
  </conditionalFormatting>
  <conditionalFormatting sqref="K45:O45">
    <cfRule type="cellIs" dxfId="336" priority="316" stopIfTrue="1" operator="lessThan">
      <formula>0</formula>
    </cfRule>
  </conditionalFormatting>
  <conditionalFormatting sqref="J46">
    <cfRule type="cellIs" dxfId="335" priority="315" stopIfTrue="1" operator="lessThan">
      <formula>0</formula>
    </cfRule>
  </conditionalFormatting>
  <conditionalFormatting sqref="K46:O46">
    <cfRule type="cellIs" dxfId="334" priority="314" stopIfTrue="1" operator="lessThan">
      <formula>0</formula>
    </cfRule>
  </conditionalFormatting>
  <conditionalFormatting sqref="J49">
    <cfRule type="cellIs" dxfId="333" priority="313" stopIfTrue="1" operator="lessThan">
      <formula>0</formula>
    </cfRule>
  </conditionalFormatting>
  <conditionalFormatting sqref="K49:O49">
    <cfRule type="cellIs" dxfId="332" priority="312" stopIfTrue="1" operator="lessThan">
      <formula>0</formula>
    </cfRule>
  </conditionalFormatting>
  <conditionalFormatting sqref="J51">
    <cfRule type="cellIs" dxfId="331" priority="311" stopIfTrue="1" operator="lessThan">
      <formula>0</formula>
    </cfRule>
  </conditionalFormatting>
  <conditionalFormatting sqref="K51:O51">
    <cfRule type="cellIs" dxfId="330" priority="310" stopIfTrue="1" operator="lessThan">
      <formula>0</formula>
    </cfRule>
  </conditionalFormatting>
  <conditionalFormatting sqref="J52">
    <cfRule type="cellIs" dxfId="329" priority="309" stopIfTrue="1" operator="lessThan">
      <formula>0</formula>
    </cfRule>
  </conditionalFormatting>
  <conditionalFormatting sqref="K52:O52">
    <cfRule type="cellIs" dxfId="328" priority="308" stopIfTrue="1" operator="lessThan">
      <formula>0</formula>
    </cfRule>
  </conditionalFormatting>
  <conditionalFormatting sqref="J53">
    <cfRule type="cellIs" dxfId="327" priority="307" stopIfTrue="1" operator="lessThan">
      <formula>0</formula>
    </cfRule>
  </conditionalFormatting>
  <conditionalFormatting sqref="K53:O53">
    <cfRule type="cellIs" dxfId="326" priority="306" stopIfTrue="1" operator="lessThan">
      <formula>0</formula>
    </cfRule>
  </conditionalFormatting>
  <conditionalFormatting sqref="P23">
    <cfRule type="cellIs" dxfId="325" priority="305" stopIfTrue="1" operator="lessThan">
      <formula>0</formula>
    </cfRule>
  </conditionalFormatting>
  <conditionalFormatting sqref="P26">
    <cfRule type="cellIs" dxfId="324" priority="304" stopIfTrue="1" operator="lessThan">
      <formula>0</formula>
    </cfRule>
  </conditionalFormatting>
  <conditionalFormatting sqref="P28">
    <cfRule type="cellIs" dxfId="323" priority="303" stopIfTrue="1" operator="lessThan">
      <formula>0</formula>
    </cfRule>
  </conditionalFormatting>
  <conditionalFormatting sqref="P30">
    <cfRule type="cellIs" dxfId="322" priority="302" stopIfTrue="1" operator="lessThan">
      <formula>0</formula>
    </cfRule>
  </conditionalFormatting>
  <conditionalFormatting sqref="P32">
    <cfRule type="cellIs" dxfId="321" priority="301" stopIfTrue="1" operator="lessThan">
      <formula>0</formula>
    </cfRule>
  </conditionalFormatting>
  <conditionalFormatting sqref="P34">
    <cfRule type="cellIs" dxfId="320" priority="300" stopIfTrue="1" operator="lessThan">
      <formula>0</formula>
    </cfRule>
  </conditionalFormatting>
  <conditionalFormatting sqref="P38">
    <cfRule type="cellIs" dxfId="319" priority="299" stopIfTrue="1" operator="lessThan">
      <formula>0</formula>
    </cfRule>
  </conditionalFormatting>
  <conditionalFormatting sqref="P41">
    <cfRule type="cellIs" dxfId="318" priority="298" stopIfTrue="1" operator="lessThan">
      <formula>0</formula>
    </cfRule>
  </conditionalFormatting>
  <conditionalFormatting sqref="P43">
    <cfRule type="cellIs" dxfId="317" priority="297" stopIfTrue="1" operator="lessThan">
      <formula>0</formula>
    </cfRule>
  </conditionalFormatting>
  <conditionalFormatting sqref="P47">
    <cfRule type="cellIs" dxfId="316" priority="296" stopIfTrue="1" operator="lessThan">
      <formula>0</formula>
    </cfRule>
  </conditionalFormatting>
  <conditionalFormatting sqref="P50">
    <cfRule type="cellIs" dxfId="315" priority="295" stopIfTrue="1" operator="lessThan">
      <formula>0</formula>
    </cfRule>
  </conditionalFormatting>
  <conditionalFormatting sqref="Q24:T24">
    <cfRule type="cellIs" dxfId="314" priority="294" stopIfTrue="1" operator="lessThan">
      <formula>0</formula>
    </cfRule>
  </conditionalFormatting>
  <conditionalFormatting sqref="Q27:T27">
    <cfRule type="cellIs" dxfId="313" priority="293" stopIfTrue="1" operator="lessThan">
      <formula>0</formula>
    </cfRule>
  </conditionalFormatting>
  <conditionalFormatting sqref="Q31:T31">
    <cfRule type="cellIs" dxfId="312" priority="292" stopIfTrue="1" operator="lessThan">
      <formula>0</formula>
    </cfRule>
  </conditionalFormatting>
  <conditionalFormatting sqref="Q35:T35">
    <cfRule type="cellIs" dxfId="311" priority="291" stopIfTrue="1" operator="lessThan">
      <formula>0</formula>
    </cfRule>
  </conditionalFormatting>
  <conditionalFormatting sqref="Q39:T39">
    <cfRule type="cellIs" dxfId="310" priority="290" stopIfTrue="1" operator="lessThan">
      <formula>0</formula>
    </cfRule>
  </conditionalFormatting>
  <conditionalFormatting sqref="Q42:T42">
    <cfRule type="cellIs" dxfId="309" priority="289" stopIfTrue="1" operator="lessThan">
      <formula>0</formula>
    </cfRule>
  </conditionalFormatting>
  <conditionalFormatting sqref="P36">
    <cfRule type="cellIs" dxfId="308" priority="288" stopIfTrue="1" operator="lessThan">
      <formula>0</formula>
    </cfRule>
  </conditionalFormatting>
  <conditionalFormatting sqref="Q36:T36">
    <cfRule type="cellIs" dxfId="307" priority="287" stopIfTrue="1" operator="lessThan">
      <formula>0</formula>
    </cfRule>
  </conditionalFormatting>
  <conditionalFormatting sqref="P45">
    <cfRule type="cellIs" dxfId="306" priority="286" stopIfTrue="1" operator="lessThan">
      <formula>0</formula>
    </cfRule>
  </conditionalFormatting>
  <conditionalFormatting sqref="Q45:T45">
    <cfRule type="cellIs" dxfId="305" priority="285" stopIfTrue="1" operator="lessThan">
      <formula>0</formula>
    </cfRule>
  </conditionalFormatting>
  <conditionalFormatting sqref="P46">
    <cfRule type="cellIs" dxfId="304" priority="284" stopIfTrue="1" operator="lessThan">
      <formula>0</formula>
    </cfRule>
  </conditionalFormatting>
  <conditionalFormatting sqref="Q46:T46">
    <cfRule type="cellIs" dxfId="303" priority="283" stopIfTrue="1" operator="lessThan">
      <formula>0</formula>
    </cfRule>
  </conditionalFormatting>
  <conditionalFormatting sqref="P49">
    <cfRule type="cellIs" dxfId="302" priority="282" stopIfTrue="1" operator="lessThan">
      <formula>0</formula>
    </cfRule>
  </conditionalFormatting>
  <conditionalFormatting sqref="Q49:T49">
    <cfRule type="cellIs" dxfId="301" priority="281" stopIfTrue="1" operator="lessThan">
      <formula>0</formula>
    </cfRule>
  </conditionalFormatting>
  <conditionalFormatting sqref="P51">
    <cfRule type="cellIs" dxfId="300" priority="280" stopIfTrue="1" operator="lessThan">
      <formula>0</formula>
    </cfRule>
  </conditionalFormatting>
  <conditionalFormatting sqref="Q51:T51">
    <cfRule type="cellIs" dxfId="299" priority="279" stopIfTrue="1" operator="lessThan">
      <formula>0</formula>
    </cfRule>
  </conditionalFormatting>
  <conditionalFormatting sqref="P52">
    <cfRule type="cellIs" dxfId="298" priority="278" stopIfTrue="1" operator="lessThan">
      <formula>0</formula>
    </cfRule>
  </conditionalFormatting>
  <conditionalFormatting sqref="Q52:T52">
    <cfRule type="cellIs" dxfId="297" priority="277" stopIfTrue="1" operator="lessThan">
      <formula>0</formula>
    </cfRule>
  </conditionalFormatting>
  <conditionalFormatting sqref="P53">
    <cfRule type="cellIs" dxfId="296" priority="276" stopIfTrue="1" operator="lessThan">
      <formula>0</formula>
    </cfRule>
  </conditionalFormatting>
  <conditionalFormatting sqref="Q53:T53">
    <cfRule type="cellIs" dxfId="295" priority="275" stopIfTrue="1" operator="lessThan">
      <formula>0</formula>
    </cfRule>
  </conditionalFormatting>
  <conditionalFormatting sqref="U23">
    <cfRule type="cellIs" dxfId="294" priority="274" stopIfTrue="1" operator="lessThan">
      <formula>0</formula>
    </cfRule>
  </conditionalFormatting>
  <conditionalFormatting sqref="U26">
    <cfRule type="cellIs" dxfId="293" priority="273" stopIfTrue="1" operator="lessThan">
      <formula>0</formula>
    </cfRule>
  </conditionalFormatting>
  <conditionalFormatting sqref="U28">
    <cfRule type="cellIs" dxfId="292" priority="272" stopIfTrue="1" operator="lessThan">
      <formula>0</formula>
    </cfRule>
  </conditionalFormatting>
  <conditionalFormatting sqref="U30">
    <cfRule type="cellIs" dxfId="291" priority="271" stopIfTrue="1" operator="lessThan">
      <formula>0</formula>
    </cfRule>
  </conditionalFormatting>
  <conditionalFormatting sqref="U32">
    <cfRule type="cellIs" dxfId="290" priority="270" stopIfTrue="1" operator="lessThan">
      <formula>0</formula>
    </cfRule>
  </conditionalFormatting>
  <conditionalFormatting sqref="U34">
    <cfRule type="cellIs" dxfId="289" priority="269" stopIfTrue="1" operator="lessThan">
      <formula>0</formula>
    </cfRule>
  </conditionalFormatting>
  <conditionalFormatting sqref="U38">
    <cfRule type="cellIs" dxfId="288" priority="268" stopIfTrue="1" operator="lessThan">
      <formula>0</formula>
    </cfRule>
  </conditionalFormatting>
  <conditionalFormatting sqref="U41">
    <cfRule type="cellIs" dxfId="287" priority="267" stopIfTrue="1" operator="lessThan">
      <formula>0</formula>
    </cfRule>
  </conditionalFormatting>
  <conditionalFormatting sqref="U43">
    <cfRule type="cellIs" dxfId="286" priority="266" stopIfTrue="1" operator="lessThan">
      <formula>0</formula>
    </cfRule>
  </conditionalFormatting>
  <conditionalFormatting sqref="U47">
    <cfRule type="cellIs" dxfId="285" priority="265" stopIfTrue="1" operator="lessThan">
      <formula>0</formula>
    </cfRule>
  </conditionalFormatting>
  <conditionalFormatting sqref="U50">
    <cfRule type="cellIs" dxfId="284" priority="264" stopIfTrue="1" operator="lessThan">
      <formula>0</formula>
    </cfRule>
  </conditionalFormatting>
  <conditionalFormatting sqref="V24:W24">
    <cfRule type="cellIs" dxfId="283" priority="263" stopIfTrue="1" operator="lessThan">
      <formula>0</formula>
    </cfRule>
  </conditionalFormatting>
  <conditionalFormatting sqref="V27:W27">
    <cfRule type="cellIs" dxfId="282" priority="262" stopIfTrue="1" operator="lessThan">
      <formula>0</formula>
    </cfRule>
  </conditionalFormatting>
  <conditionalFormatting sqref="V31:W31">
    <cfRule type="cellIs" dxfId="281" priority="261" stopIfTrue="1" operator="lessThan">
      <formula>0</formula>
    </cfRule>
  </conditionalFormatting>
  <conditionalFormatting sqref="V35:W35">
    <cfRule type="cellIs" dxfId="280" priority="260" stopIfTrue="1" operator="lessThan">
      <formula>0</formula>
    </cfRule>
  </conditionalFormatting>
  <conditionalFormatting sqref="V39:W39">
    <cfRule type="cellIs" dxfId="279" priority="259" stopIfTrue="1" operator="lessThan">
      <formula>0</formula>
    </cfRule>
  </conditionalFormatting>
  <conditionalFormatting sqref="V42:W42">
    <cfRule type="cellIs" dxfId="278" priority="258" stopIfTrue="1" operator="lessThan">
      <formula>0</formula>
    </cfRule>
  </conditionalFormatting>
  <conditionalFormatting sqref="U36">
    <cfRule type="cellIs" dxfId="277" priority="257" stopIfTrue="1" operator="lessThan">
      <formula>0</formula>
    </cfRule>
  </conditionalFormatting>
  <conditionalFormatting sqref="V36:W36">
    <cfRule type="cellIs" dxfId="276" priority="256" stopIfTrue="1" operator="lessThan">
      <formula>0</formula>
    </cfRule>
  </conditionalFormatting>
  <conditionalFormatting sqref="U45">
    <cfRule type="cellIs" dxfId="275" priority="255" stopIfTrue="1" operator="lessThan">
      <formula>0</formula>
    </cfRule>
  </conditionalFormatting>
  <conditionalFormatting sqref="V45:W45">
    <cfRule type="cellIs" dxfId="274" priority="254" stopIfTrue="1" operator="lessThan">
      <formula>0</formula>
    </cfRule>
  </conditionalFormatting>
  <conditionalFormatting sqref="U46">
    <cfRule type="cellIs" dxfId="273" priority="253" stopIfTrue="1" operator="lessThan">
      <formula>0</formula>
    </cfRule>
  </conditionalFormatting>
  <conditionalFormatting sqref="V46:W46">
    <cfRule type="cellIs" dxfId="272" priority="252" stopIfTrue="1" operator="lessThan">
      <formula>0</formula>
    </cfRule>
  </conditionalFormatting>
  <conditionalFormatting sqref="U49">
    <cfRule type="cellIs" dxfId="271" priority="251" stopIfTrue="1" operator="lessThan">
      <formula>0</formula>
    </cfRule>
  </conditionalFormatting>
  <conditionalFormatting sqref="V49:W49">
    <cfRule type="cellIs" dxfId="270" priority="250" stopIfTrue="1" operator="lessThan">
      <formula>0</formula>
    </cfRule>
  </conditionalFormatting>
  <conditionalFormatting sqref="U51">
    <cfRule type="cellIs" dxfId="269" priority="249" stopIfTrue="1" operator="lessThan">
      <formula>0</formula>
    </cfRule>
  </conditionalFormatting>
  <conditionalFormatting sqref="V51:W51">
    <cfRule type="cellIs" dxfId="268" priority="248" stopIfTrue="1" operator="lessThan">
      <formula>0</formula>
    </cfRule>
  </conditionalFormatting>
  <conditionalFormatting sqref="U52">
    <cfRule type="cellIs" dxfId="267" priority="247" stopIfTrue="1" operator="lessThan">
      <formula>0</formula>
    </cfRule>
  </conditionalFormatting>
  <conditionalFormatting sqref="V52:W52">
    <cfRule type="cellIs" dxfId="266" priority="246" stopIfTrue="1" operator="lessThan">
      <formula>0</formula>
    </cfRule>
  </conditionalFormatting>
  <conditionalFormatting sqref="U53">
    <cfRule type="cellIs" dxfId="265" priority="245" stopIfTrue="1" operator="lessThan">
      <formula>0</formula>
    </cfRule>
  </conditionalFormatting>
  <conditionalFormatting sqref="V53:W53">
    <cfRule type="cellIs" dxfId="264" priority="244" stopIfTrue="1" operator="lessThan">
      <formula>0</formula>
    </cfRule>
  </conditionalFormatting>
  <conditionalFormatting sqref="X23">
    <cfRule type="cellIs" dxfId="263" priority="243" stopIfTrue="1" operator="lessThan">
      <formula>0</formula>
    </cfRule>
  </conditionalFormatting>
  <conditionalFormatting sqref="X26">
    <cfRule type="cellIs" dxfId="262" priority="242" stopIfTrue="1" operator="lessThan">
      <formula>0</formula>
    </cfRule>
  </conditionalFormatting>
  <conditionalFormatting sqref="X28">
    <cfRule type="cellIs" dxfId="261" priority="241" stopIfTrue="1" operator="lessThan">
      <formula>0</formula>
    </cfRule>
  </conditionalFormatting>
  <conditionalFormatting sqref="X30">
    <cfRule type="cellIs" dxfId="260" priority="240" stopIfTrue="1" operator="lessThan">
      <formula>0</formula>
    </cfRule>
  </conditionalFormatting>
  <conditionalFormatting sqref="X32">
    <cfRule type="cellIs" dxfId="259" priority="239" stopIfTrue="1" operator="lessThan">
      <formula>0</formula>
    </cfRule>
  </conditionalFormatting>
  <conditionalFormatting sqref="X34">
    <cfRule type="cellIs" dxfId="258" priority="238" stopIfTrue="1" operator="lessThan">
      <formula>0</formula>
    </cfRule>
  </conditionalFormatting>
  <conditionalFormatting sqref="X38">
    <cfRule type="cellIs" dxfId="257" priority="237" stopIfTrue="1" operator="lessThan">
      <formula>0</formula>
    </cfRule>
  </conditionalFormatting>
  <conditionalFormatting sqref="X41">
    <cfRule type="cellIs" dxfId="256" priority="236" stopIfTrue="1" operator="lessThan">
      <formula>0</formula>
    </cfRule>
  </conditionalFormatting>
  <conditionalFormatting sqref="X43">
    <cfRule type="cellIs" dxfId="255" priority="235" stopIfTrue="1" operator="lessThan">
      <formula>0</formula>
    </cfRule>
  </conditionalFormatting>
  <conditionalFormatting sqref="X47">
    <cfRule type="cellIs" dxfId="254" priority="234" stopIfTrue="1" operator="lessThan">
      <formula>0</formula>
    </cfRule>
  </conditionalFormatting>
  <conditionalFormatting sqref="X50">
    <cfRule type="cellIs" dxfId="253" priority="233" stopIfTrue="1" operator="lessThan">
      <formula>0</formula>
    </cfRule>
  </conditionalFormatting>
  <conditionalFormatting sqref="Y24:Z24">
    <cfRule type="cellIs" dxfId="252" priority="232" stopIfTrue="1" operator="lessThan">
      <formula>0</formula>
    </cfRule>
  </conditionalFormatting>
  <conditionalFormatting sqref="Y27:Z27">
    <cfRule type="cellIs" dxfId="251" priority="231" stopIfTrue="1" operator="lessThan">
      <formula>0</formula>
    </cfRule>
  </conditionalFormatting>
  <conditionalFormatting sqref="Y31:Z31">
    <cfRule type="cellIs" dxfId="250" priority="230" stopIfTrue="1" operator="lessThan">
      <formula>0</formula>
    </cfRule>
  </conditionalFormatting>
  <conditionalFormatting sqref="Y35:Z35">
    <cfRule type="cellIs" dxfId="249" priority="229" stopIfTrue="1" operator="lessThan">
      <formula>0</formula>
    </cfRule>
  </conditionalFormatting>
  <conditionalFormatting sqref="Y39:Z39">
    <cfRule type="cellIs" dxfId="248" priority="228" stopIfTrue="1" operator="lessThan">
      <formula>0</formula>
    </cfRule>
  </conditionalFormatting>
  <conditionalFormatting sqref="Y42:Z42">
    <cfRule type="cellIs" dxfId="247" priority="227" stopIfTrue="1" operator="lessThan">
      <formula>0</formula>
    </cfRule>
  </conditionalFormatting>
  <conditionalFormatting sqref="X36">
    <cfRule type="cellIs" dxfId="246" priority="226" stopIfTrue="1" operator="lessThan">
      <formula>0</formula>
    </cfRule>
  </conditionalFormatting>
  <conditionalFormatting sqref="Y36:Z36">
    <cfRule type="cellIs" dxfId="245" priority="225" stopIfTrue="1" operator="lessThan">
      <formula>0</formula>
    </cfRule>
  </conditionalFormatting>
  <conditionalFormatting sqref="X45">
    <cfRule type="cellIs" dxfId="244" priority="224" stopIfTrue="1" operator="lessThan">
      <formula>0</formula>
    </cfRule>
  </conditionalFormatting>
  <conditionalFormatting sqref="Y45:Z45">
    <cfRule type="cellIs" dxfId="243" priority="223" stopIfTrue="1" operator="lessThan">
      <formula>0</formula>
    </cfRule>
  </conditionalFormatting>
  <conditionalFormatting sqref="X46">
    <cfRule type="cellIs" dxfId="242" priority="222" stopIfTrue="1" operator="lessThan">
      <formula>0</formula>
    </cfRule>
  </conditionalFormatting>
  <conditionalFormatting sqref="Y46:Z46">
    <cfRule type="cellIs" dxfId="241" priority="221" stopIfTrue="1" operator="lessThan">
      <formula>0</formula>
    </cfRule>
  </conditionalFormatting>
  <conditionalFormatting sqref="X49">
    <cfRule type="cellIs" dxfId="240" priority="220" stopIfTrue="1" operator="lessThan">
      <formula>0</formula>
    </cfRule>
  </conditionalFormatting>
  <conditionalFormatting sqref="Y49:Z49">
    <cfRule type="cellIs" dxfId="239" priority="219" stopIfTrue="1" operator="lessThan">
      <formula>0</formula>
    </cfRule>
  </conditionalFormatting>
  <conditionalFormatting sqref="X51">
    <cfRule type="cellIs" dxfId="238" priority="218" stopIfTrue="1" operator="lessThan">
      <formula>0</formula>
    </cfRule>
  </conditionalFormatting>
  <conditionalFormatting sqref="Y51:Z51">
    <cfRule type="cellIs" dxfId="237" priority="217" stopIfTrue="1" operator="lessThan">
      <formula>0</formula>
    </cfRule>
  </conditionalFormatting>
  <conditionalFormatting sqref="X52">
    <cfRule type="cellIs" dxfId="236" priority="216" stopIfTrue="1" operator="lessThan">
      <formula>0</formula>
    </cfRule>
  </conditionalFormatting>
  <conditionalFormatting sqref="Y52:Z52">
    <cfRule type="cellIs" dxfId="235" priority="215" stopIfTrue="1" operator="lessThan">
      <formula>0</formula>
    </cfRule>
  </conditionalFormatting>
  <conditionalFormatting sqref="X53">
    <cfRule type="cellIs" dxfId="234" priority="214" stopIfTrue="1" operator="lessThan">
      <formula>0</formula>
    </cfRule>
  </conditionalFormatting>
  <conditionalFormatting sqref="Y53:Z53">
    <cfRule type="cellIs" dxfId="233" priority="213" stopIfTrue="1" operator="lessThan">
      <formula>0</formula>
    </cfRule>
  </conditionalFormatting>
  <conditionalFormatting sqref="AA23">
    <cfRule type="cellIs" dxfId="232" priority="212" stopIfTrue="1" operator="lessThan">
      <formula>0</formula>
    </cfRule>
  </conditionalFormatting>
  <conditionalFormatting sqref="AA26">
    <cfRule type="cellIs" dxfId="231" priority="211" stopIfTrue="1" operator="lessThan">
      <formula>0</formula>
    </cfRule>
  </conditionalFormatting>
  <conditionalFormatting sqref="AA28">
    <cfRule type="cellIs" dxfId="230" priority="210" stopIfTrue="1" operator="lessThan">
      <formula>0</formula>
    </cfRule>
  </conditionalFormatting>
  <conditionalFormatting sqref="AA30">
    <cfRule type="cellIs" dxfId="229" priority="209" stopIfTrue="1" operator="lessThan">
      <formula>0</formula>
    </cfRule>
  </conditionalFormatting>
  <conditionalFormatting sqref="AA32">
    <cfRule type="cellIs" dxfId="228" priority="208" stopIfTrue="1" operator="lessThan">
      <formula>0</formula>
    </cfRule>
  </conditionalFormatting>
  <conditionalFormatting sqref="AA34">
    <cfRule type="cellIs" dxfId="227" priority="207" stopIfTrue="1" operator="lessThan">
      <formula>0</formula>
    </cfRule>
  </conditionalFormatting>
  <conditionalFormatting sqref="AA38">
    <cfRule type="cellIs" dxfId="226" priority="206" stopIfTrue="1" operator="lessThan">
      <formula>0</formula>
    </cfRule>
  </conditionalFormatting>
  <conditionalFormatting sqref="AA41">
    <cfRule type="cellIs" dxfId="225" priority="205" stopIfTrue="1" operator="lessThan">
      <formula>0</formula>
    </cfRule>
  </conditionalFormatting>
  <conditionalFormatting sqref="AA43">
    <cfRule type="cellIs" dxfId="224" priority="204" stopIfTrue="1" operator="lessThan">
      <formula>0</formula>
    </cfRule>
  </conditionalFormatting>
  <conditionalFormatting sqref="AA47">
    <cfRule type="cellIs" dxfId="223" priority="203" stopIfTrue="1" operator="lessThan">
      <formula>0</formula>
    </cfRule>
  </conditionalFormatting>
  <conditionalFormatting sqref="AA50">
    <cfRule type="cellIs" dxfId="222" priority="202" stopIfTrue="1" operator="lessThan">
      <formula>0</formula>
    </cfRule>
  </conditionalFormatting>
  <conditionalFormatting sqref="AB24:AC24">
    <cfRule type="cellIs" dxfId="221" priority="201" stopIfTrue="1" operator="lessThan">
      <formula>0</formula>
    </cfRule>
  </conditionalFormatting>
  <conditionalFormatting sqref="AB27:AC27">
    <cfRule type="cellIs" dxfId="220" priority="200" stopIfTrue="1" operator="lessThan">
      <formula>0</formula>
    </cfRule>
  </conditionalFormatting>
  <conditionalFormatting sqref="AB31:AC31">
    <cfRule type="cellIs" dxfId="219" priority="199" stopIfTrue="1" operator="lessThan">
      <formula>0</formula>
    </cfRule>
  </conditionalFormatting>
  <conditionalFormatting sqref="AB35:AC35">
    <cfRule type="cellIs" dxfId="218" priority="198" stopIfTrue="1" operator="lessThan">
      <formula>0</formula>
    </cfRule>
  </conditionalFormatting>
  <conditionalFormatting sqref="AB39:AC39">
    <cfRule type="cellIs" dxfId="217" priority="197" stopIfTrue="1" operator="lessThan">
      <formula>0</formula>
    </cfRule>
  </conditionalFormatting>
  <conditionalFormatting sqref="AB42:AC42">
    <cfRule type="cellIs" dxfId="216" priority="196" stopIfTrue="1" operator="lessThan">
      <formula>0</formula>
    </cfRule>
  </conditionalFormatting>
  <conditionalFormatting sqref="AA36">
    <cfRule type="cellIs" dxfId="215" priority="195" stopIfTrue="1" operator="lessThan">
      <formula>0</formula>
    </cfRule>
  </conditionalFormatting>
  <conditionalFormatting sqref="AB36:AC36">
    <cfRule type="cellIs" dxfId="214" priority="194" stopIfTrue="1" operator="lessThan">
      <formula>0</formula>
    </cfRule>
  </conditionalFormatting>
  <conditionalFormatting sqref="AA45">
    <cfRule type="cellIs" dxfId="213" priority="193" stopIfTrue="1" operator="lessThan">
      <formula>0</formula>
    </cfRule>
  </conditionalFormatting>
  <conditionalFormatting sqref="AB45:AC45">
    <cfRule type="cellIs" dxfId="212" priority="192" stopIfTrue="1" operator="lessThan">
      <formula>0</formula>
    </cfRule>
  </conditionalFormatting>
  <conditionalFormatting sqref="AA46">
    <cfRule type="cellIs" dxfId="211" priority="191" stopIfTrue="1" operator="lessThan">
      <formula>0</formula>
    </cfRule>
  </conditionalFormatting>
  <conditionalFormatting sqref="AB46:AC46">
    <cfRule type="cellIs" dxfId="210" priority="190" stopIfTrue="1" operator="lessThan">
      <formula>0</formula>
    </cfRule>
  </conditionalFormatting>
  <conditionalFormatting sqref="AA49">
    <cfRule type="cellIs" dxfId="209" priority="189" stopIfTrue="1" operator="lessThan">
      <formula>0</formula>
    </cfRule>
  </conditionalFormatting>
  <conditionalFormatting sqref="AB49:AC49">
    <cfRule type="cellIs" dxfId="208" priority="188" stopIfTrue="1" operator="lessThan">
      <formula>0</formula>
    </cfRule>
  </conditionalFormatting>
  <conditionalFormatting sqref="AA51">
    <cfRule type="cellIs" dxfId="207" priority="187" stopIfTrue="1" operator="lessThan">
      <formula>0</formula>
    </cfRule>
  </conditionalFormatting>
  <conditionalFormatting sqref="AB51:AC51">
    <cfRule type="cellIs" dxfId="206" priority="186" stopIfTrue="1" operator="lessThan">
      <formula>0</formula>
    </cfRule>
  </conditionalFormatting>
  <conditionalFormatting sqref="AA52">
    <cfRule type="cellIs" dxfId="205" priority="185" stopIfTrue="1" operator="lessThan">
      <formula>0</formula>
    </cfRule>
  </conditionalFormatting>
  <conditionalFormatting sqref="AB52:AC52">
    <cfRule type="cellIs" dxfId="204" priority="184" stopIfTrue="1" operator="lessThan">
      <formula>0</formula>
    </cfRule>
  </conditionalFormatting>
  <conditionalFormatting sqref="AA53">
    <cfRule type="cellIs" dxfId="203" priority="183" stopIfTrue="1" operator="lessThan">
      <formula>0</formula>
    </cfRule>
  </conditionalFormatting>
  <conditionalFormatting sqref="AB53:AC53">
    <cfRule type="cellIs" dxfId="202" priority="182" stopIfTrue="1" operator="lessThan">
      <formula>0</formula>
    </cfRule>
  </conditionalFormatting>
  <conditionalFormatting sqref="AN23">
    <cfRule type="cellIs" dxfId="201" priority="181" stopIfTrue="1" operator="lessThan">
      <formula>0</formula>
    </cfRule>
  </conditionalFormatting>
  <conditionalFormatting sqref="AN26">
    <cfRule type="cellIs" dxfId="200" priority="180" stopIfTrue="1" operator="lessThan">
      <formula>0</formula>
    </cfRule>
  </conditionalFormatting>
  <conditionalFormatting sqref="AN28">
    <cfRule type="cellIs" dxfId="199" priority="179" stopIfTrue="1" operator="lessThan">
      <formula>0</formula>
    </cfRule>
  </conditionalFormatting>
  <conditionalFormatting sqref="AN30">
    <cfRule type="cellIs" dxfId="198" priority="178" stopIfTrue="1" operator="lessThan">
      <formula>0</formula>
    </cfRule>
  </conditionalFormatting>
  <conditionalFormatting sqref="AN32">
    <cfRule type="cellIs" dxfId="197" priority="177" stopIfTrue="1" operator="lessThan">
      <formula>0</formula>
    </cfRule>
  </conditionalFormatting>
  <conditionalFormatting sqref="AN34">
    <cfRule type="cellIs" dxfId="196" priority="176" stopIfTrue="1" operator="lessThan">
      <formula>0</formula>
    </cfRule>
  </conditionalFormatting>
  <conditionalFormatting sqref="AN38">
    <cfRule type="cellIs" dxfId="195" priority="175" stopIfTrue="1" operator="lessThan">
      <formula>0</formula>
    </cfRule>
  </conditionalFormatting>
  <conditionalFormatting sqref="AN41">
    <cfRule type="cellIs" dxfId="194" priority="174" stopIfTrue="1" operator="lessThan">
      <formula>0</formula>
    </cfRule>
  </conditionalFormatting>
  <conditionalFormatting sqref="AN43">
    <cfRule type="cellIs" dxfId="193" priority="173" stopIfTrue="1" operator="lessThan">
      <formula>0</formula>
    </cfRule>
  </conditionalFormatting>
  <conditionalFormatting sqref="AN47">
    <cfRule type="cellIs" dxfId="192" priority="172" stopIfTrue="1" operator="lessThan">
      <formula>0</formula>
    </cfRule>
  </conditionalFormatting>
  <conditionalFormatting sqref="AN50">
    <cfRule type="cellIs" dxfId="191" priority="171" stopIfTrue="1" operator="lessThan">
      <formula>0</formula>
    </cfRule>
  </conditionalFormatting>
  <conditionalFormatting sqref="AO24:AR24">
    <cfRule type="cellIs" dxfId="190" priority="170" stopIfTrue="1" operator="lessThan">
      <formula>0</formula>
    </cfRule>
  </conditionalFormatting>
  <conditionalFormatting sqref="AO27:AR27">
    <cfRule type="cellIs" dxfId="189" priority="169" stopIfTrue="1" operator="lessThan">
      <formula>0</formula>
    </cfRule>
  </conditionalFormatting>
  <conditionalFormatting sqref="AO31:AR31">
    <cfRule type="cellIs" dxfId="188" priority="168" stopIfTrue="1" operator="lessThan">
      <formula>0</formula>
    </cfRule>
  </conditionalFormatting>
  <conditionalFormatting sqref="AO35:AR35">
    <cfRule type="cellIs" dxfId="187" priority="167" stopIfTrue="1" operator="lessThan">
      <formula>0</formula>
    </cfRule>
  </conditionalFormatting>
  <conditionalFormatting sqref="AO39:AR39">
    <cfRule type="cellIs" dxfId="186" priority="166" stopIfTrue="1" operator="lessThan">
      <formula>0</formula>
    </cfRule>
  </conditionalFormatting>
  <conditionalFormatting sqref="AO42:AR42">
    <cfRule type="cellIs" dxfId="185" priority="165" stopIfTrue="1" operator="lessThan">
      <formula>0</formula>
    </cfRule>
  </conditionalFormatting>
  <conditionalFormatting sqref="AN36">
    <cfRule type="cellIs" dxfId="184" priority="164" stopIfTrue="1" operator="lessThan">
      <formula>0</formula>
    </cfRule>
  </conditionalFormatting>
  <conditionalFormatting sqref="AO36:AR36">
    <cfRule type="cellIs" dxfId="183" priority="163" stopIfTrue="1" operator="lessThan">
      <formula>0</formula>
    </cfRule>
  </conditionalFormatting>
  <conditionalFormatting sqref="AN45">
    <cfRule type="cellIs" dxfId="182" priority="162" stopIfTrue="1" operator="lessThan">
      <formula>0</formula>
    </cfRule>
  </conditionalFormatting>
  <conditionalFormatting sqref="AO45:AR45">
    <cfRule type="cellIs" dxfId="181" priority="161" stopIfTrue="1" operator="lessThan">
      <formula>0</formula>
    </cfRule>
  </conditionalFormatting>
  <conditionalFormatting sqref="AN46">
    <cfRule type="cellIs" dxfId="180" priority="160" stopIfTrue="1" operator="lessThan">
      <formula>0</formula>
    </cfRule>
  </conditionalFormatting>
  <conditionalFormatting sqref="AO46:AR46">
    <cfRule type="cellIs" dxfId="179" priority="159" stopIfTrue="1" operator="lessThan">
      <formula>0</formula>
    </cfRule>
  </conditionalFormatting>
  <conditionalFormatting sqref="AN49">
    <cfRule type="cellIs" dxfId="178" priority="158" stopIfTrue="1" operator="lessThan">
      <formula>0</formula>
    </cfRule>
  </conditionalFormatting>
  <conditionalFormatting sqref="AO49:AR49">
    <cfRule type="cellIs" dxfId="177" priority="157" stopIfTrue="1" operator="lessThan">
      <formula>0</formula>
    </cfRule>
  </conditionalFormatting>
  <conditionalFormatting sqref="AN51">
    <cfRule type="cellIs" dxfId="176" priority="156" stopIfTrue="1" operator="lessThan">
      <formula>0</formula>
    </cfRule>
  </conditionalFormatting>
  <conditionalFormatting sqref="AO51:AR51">
    <cfRule type="cellIs" dxfId="175" priority="155" stopIfTrue="1" operator="lessThan">
      <formula>0</formula>
    </cfRule>
  </conditionalFormatting>
  <conditionalFormatting sqref="AN52">
    <cfRule type="cellIs" dxfId="174" priority="154" stopIfTrue="1" operator="lessThan">
      <formula>0</formula>
    </cfRule>
  </conditionalFormatting>
  <conditionalFormatting sqref="AO52:AR52">
    <cfRule type="cellIs" dxfId="173" priority="153" stopIfTrue="1" operator="lessThan">
      <formula>0</formula>
    </cfRule>
  </conditionalFormatting>
  <conditionalFormatting sqref="AN53">
    <cfRule type="cellIs" dxfId="172" priority="152" stopIfTrue="1" operator="lessThan">
      <formula>0</formula>
    </cfRule>
  </conditionalFormatting>
  <conditionalFormatting sqref="AO53:AR53">
    <cfRule type="cellIs" dxfId="171" priority="151" stopIfTrue="1" operator="lessThan">
      <formula>0</formula>
    </cfRule>
  </conditionalFormatting>
  <conditionalFormatting sqref="AD23">
    <cfRule type="cellIs" dxfId="170" priority="150" stopIfTrue="1" operator="lessThan">
      <formula>0</formula>
    </cfRule>
  </conditionalFormatting>
  <conditionalFormatting sqref="AD26">
    <cfRule type="cellIs" dxfId="169" priority="149" stopIfTrue="1" operator="lessThan">
      <formula>0</formula>
    </cfRule>
  </conditionalFormatting>
  <conditionalFormatting sqref="AD28">
    <cfRule type="cellIs" dxfId="168" priority="148" stopIfTrue="1" operator="lessThan">
      <formula>0</formula>
    </cfRule>
  </conditionalFormatting>
  <conditionalFormatting sqref="AD30">
    <cfRule type="cellIs" dxfId="167" priority="147" stopIfTrue="1" operator="lessThan">
      <formula>0</formula>
    </cfRule>
  </conditionalFormatting>
  <conditionalFormatting sqref="AD32">
    <cfRule type="cellIs" dxfId="166" priority="146" stopIfTrue="1" operator="lessThan">
      <formula>0</formula>
    </cfRule>
  </conditionalFormatting>
  <conditionalFormatting sqref="AD34">
    <cfRule type="cellIs" dxfId="165" priority="145" stopIfTrue="1" operator="lessThan">
      <formula>0</formula>
    </cfRule>
  </conditionalFormatting>
  <conditionalFormatting sqref="AD38">
    <cfRule type="cellIs" dxfId="164" priority="144" stopIfTrue="1" operator="lessThan">
      <formula>0</formula>
    </cfRule>
  </conditionalFormatting>
  <conditionalFormatting sqref="AD41">
    <cfRule type="cellIs" dxfId="163" priority="143" stopIfTrue="1" operator="lessThan">
      <formula>0</formula>
    </cfRule>
  </conditionalFormatting>
  <conditionalFormatting sqref="AD47">
    <cfRule type="cellIs" dxfId="162" priority="141" stopIfTrue="1" operator="lessThan">
      <formula>0</formula>
    </cfRule>
  </conditionalFormatting>
  <conditionalFormatting sqref="AD50">
    <cfRule type="cellIs" dxfId="161" priority="140" stopIfTrue="1" operator="lessThan">
      <formula>0</formula>
    </cfRule>
  </conditionalFormatting>
  <conditionalFormatting sqref="AD36">
    <cfRule type="cellIs" dxfId="160" priority="139" stopIfTrue="1" operator="lessThan">
      <formula>0</formula>
    </cfRule>
  </conditionalFormatting>
  <conditionalFormatting sqref="AD45">
    <cfRule type="cellIs" dxfId="159" priority="138" stopIfTrue="1" operator="lessThan">
      <formula>0</formula>
    </cfRule>
  </conditionalFormatting>
  <conditionalFormatting sqref="AD46">
    <cfRule type="cellIs" dxfId="158" priority="137" stopIfTrue="1" operator="lessThan">
      <formula>0</formula>
    </cfRule>
  </conditionalFormatting>
  <conditionalFormatting sqref="AD49">
    <cfRule type="cellIs" dxfId="157" priority="136" stopIfTrue="1" operator="lessThan">
      <formula>0</formula>
    </cfRule>
  </conditionalFormatting>
  <conditionalFormatting sqref="AD51">
    <cfRule type="cellIs" dxfId="156" priority="135" stopIfTrue="1" operator="lessThan">
      <formula>0</formula>
    </cfRule>
  </conditionalFormatting>
  <conditionalFormatting sqref="AD52">
    <cfRule type="cellIs" dxfId="155" priority="134" stopIfTrue="1" operator="lessThan">
      <formula>0</formula>
    </cfRule>
  </conditionalFormatting>
  <conditionalFormatting sqref="AD53">
    <cfRule type="cellIs" dxfId="154" priority="133" stopIfTrue="1" operator="lessThan">
      <formula>0</formula>
    </cfRule>
  </conditionalFormatting>
  <conditionalFormatting sqref="AD56">
    <cfRule type="cellIs" dxfId="153" priority="132" stopIfTrue="1" operator="lessThan">
      <formula>0</formula>
    </cfRule>
  </conditionalFormatting>
  <conditionalFormatting sqref="AD57">
    <cfRule type="cellIs" dxfId="152" priority="131" stopIfTrue="1" operator="lessThan">
      <formula>0</formula>
    </cfRule>
  </conditionalFormatting>
  <conditionalFormatting sqref="AI23">
    <cfRule type="cellIs" dxfId="151" priority="130" stopIfTrue="1" operator="lessThan">
      <formula>0</formula>
    </cfRule>
  </conditionalFormatting>
  <conditionalFormatting sqref="AI26">
    <cfRule type="cellIs" dxfId="150" priority="129" stopIfTrue="1" operator="lessThan">
      <formula>0</formula>
    </cfRule>
  </conditionalFormatting>
  <conditionalFormatting sqref="AI28">
    <cfRule type="cellIs" dxfId="149" priority="128" stopIfTrue="1" operator="lessThan">
      <formula>0</formula>
    </cfRule>
  </conditionalFormatting>
  <conditionalFormatting sqref="AI30">
    <cfRule type="cellIs" dxfId="148" priority="127" stopIfTrue="1" operator="lessThan">
      <formula>0</formula>
    </cfRule>
  </conditionalFormatting>
  <conditionalFormatting sqref="AI32">
    <cfRule type="cellIs" dxfId="147" priority="126" stopIfTrue="1" operator="lessThan">
      <formula>0</formula>
    </cfRule>
  </conditionalFormatting>
  <conditionalFormatting sqref="AI34">
    <cfRule type="cellIs" dxfId="146" priority="125" stopIfTrue="1" operator="lessThan">
      <formula>0</formula>
    </cfRule>
  </conditionalFormatting>
  <conditionalFormatting sqref="AI38">
    <cfRule type="cellIs" dxfId="145" priority="124" stopIfTrue="1" operator="lessThan">
      <formula>0</formula>
    </cfRule>
  </conditionalFormatting>
  <conditionalFormatting sqref="AI41">
    <cfRule type="cellIs" dxfId="144" priority="123" stopIfTrue="1" operator="lessThan">
      <formula>0</formula>
    </cfRule>
  </conditionalFormatting>
  <conditionalFormatting sqref="AI43">
    <cfRule type="cellIs" dxfId="143" priority="122" stopIfTrue="1" operator="lessThan">
      <formula>0</formula>
    </cfRule>
  </conditionalFormatting>
  <conditionalFormatting sqref="AI47">
    <cfRule type="cellIs" dxfId="142" priority="121" stopIfTrue="1" operator="lessThan">
      <formula>0</formula>
    </cfRule>
  </conditionalFormatting>
  <conditionalFormatting sqref="AI50">
    <cfRule type="cellIs" dxfId="141" priority="120" stopIfTrue="1" operator="lessThan">
      <formula>0</formula>
    </cfRule>
  </conditionalFormatting>
  <conditionalFormatting sqref="AI36">
    <cfRule type="cellIs" dxfId="140" priority="119" stopIfTrue="1" operator="lessThan">
      <formula>0</formula>
    </cfRule>
  </conditionalFormatting>
  <conditionalFormatting sqref="AI45">
    <cfRule type="cellIs" dxfId="139" priority="118" stopIfTrue="1" operator="lessThan">
      <formula>0</formula>
    </cfRule>
  </conditionalFormatting>
  <conditionalFormatting sqref="AI46">
    <cfRule type="cellIs" dxfId="138" priority="117" stopIfTrue="1" operator="lessThan">
      <formula>0</formula>
    </cfRule>
  </conditionalFormatting>
  <conditionalFormatting sqref="AI49">
    <cfRule type="cellIs" dxfId="137" priority="116" stopIfTrue="1" operator="lessThan">
      <formula>0</formula>
    </cfRule>
  </conditionalFormatting>
  <conditionalFormatting sqref="AI51">
    <cfRule type="cellIs" dxfId="136" priority="115" stopIfTrue="1" operator="lessThan">
      <formula>0</formula>
    </cfRule>
  </conditionalFormatting>
  <conditionalFormatting sqref="AI52">
    <cfRule type="cellIs" dxfId="135" priority="114" stopIfTrue="1" operator="lessThan">
      <formula>0</formula>
    </cfRule>
  </conditionalFormatting>
  <conditionalFormatting sqref="AI53">
    <cfRule type="cellIs" dxfId="134" priority="113" stopIfTrue="1" operator="lessThan">
      <formula>0</formula>
    </cfRule>
  </conditionalFormatting>
  <conditionalFormatting sqref="AI56">
    <cfRule type="cellIs" dxfId="133" priority="112" stopIfTrue="1" operator="lessThan">
      <formula>0</formula>
    </cfRule>
  </conditionalFormatting>
  <conditionalFormatting sqref="AI57">
    <cfRule type="cellIs" dxfId="132" priority="111" stopIfTrue="1" operator="lessThan">
      <formula>0</formula>
    </cfRule>
  </conditionalFormatting>
  <conditionalFormatting sqref="AN56">
    <cfRule type="cellIs" dxfId="131" priority="110" stopIfTrue="1" operator="lessThan">
      <formula>0</formula>
    </cfRule>
  </conditionalFormatting>
  <conditionalFormatting sqref="AO56:AR56">
    <cfRule type="cellIs" dxfId="130" priority="109" stopIfTrue="1" operator="lessThan">
      <formula>0</formula>
    </cfRule>
  </conditionalFormatting>
  <conditionalFormatting sqref="AN57">
    <cfRule type="cellIs" dxfId="129" priority="108" stopIfTrue="1" operator="lessThan">
      <formula>0</formula>
    </cfRule>
  </conditionalFormatting>
  <conditionalFormatting sqref="AO57:AR57">
    <cfRule type="cellIs" dxfId="128" priority="107" stopIfTrue="1" operator="lessThan">
      <formula>0</formula>
    </cfRule>
  </conditionalFormatting>
  <conditionalFormatting sqref="J56">
    <cfRule type="cellIs" dxfId="127" priority="106" stopIfTrue="1" operator="lessThan">
      <formula>0</formula>
    </cfRule>
  </conditionalFormatting>
  <conditionalFormatting sqref="K56:O56">
    <cfRule type="cellIs" dxfId="126" priority="105" stopIfTrue="1" operator="lessThan">
      <formula>0</formula>
    </cfRule>
  </conditionalFormatting>
  <conditionalFormatting sqref="J57">
    <cfRule type="cellIs" dxfId="125" priority="104" stopIfTrue="1" operator="lessThan">
      <formula>0</formula>
    </cfRule>
  </conditionalFormatting>
  <conditionalFormatting sqref="K57:O57">
    <cfRule type="cellIs" dxfId="124" priority="103" stopIfTrue="1" operator="lessThan">
      <formula>0</formula>
    </cfRule>
  </conditionalFormatting>
  <conditionalFormatting sqref="P56">
    <cfRule type="cellIs" dxfId="123" priority="102" stopIfTrue="1" operator="lessThan">
      <formula>0</formula>
    </cfRule>
  </conditionalFormatting>
  <conditionalFormatting sqref="Q56:W56">
    <cfRule type="cellIs" dxfId="122" priority="101" stopIfTrue="1" operator="lessThan">
      <formula>0</formula>
    </cfRule>
  </conditionalFormatting>
  <conditionalFormatting sqref="P57">
    <cfRule type="cellIs" dxfId="121" priority="100" stopIfTrue="1" operator="lessThan">
      <formula>0</formula>
    </cfRule>
  </conditionalFormatting>
  <conditionalFormatting sqref="Q57:W57">
    <cfRule type="cellIs" dxfId="120" priority="99" stopIfTrue="1" operator="lessThan">
      <formula>0</formula>
    </cfRule>
  </conditionalFormatting>
  <conditionalFormatting sqref="X56:Z56">
    <cfRule type="cellIs" dxfId="119" priority="98" stopIfTrue="1" operator="lessThan">
      <formula>0</formula>
    </cfRule>
  </conditionalFormatting>
  <conditionalFormatting sqref="X57:Z57">
    <cfRule type="cellIs" dxfId="118" priority="97" stopIfTrue="1" operator="lessThan">
      <formula>0</formula>
    </cfRule>
  </conditionalFormatting>
  <conditionalFormatting sqref="AA56:AC56">
    <cfRule type="cellIs" dxfId="117" priority="96" stopIfTrue="1" operator="lessThan">
      <formula>0</formula>
    </cfRule>
  </conditionalFormatting>
  <conditionalFormatting sqref="AA57:AC57">
    <cfRule type="cellIs" dxfId="116" priority="95" stopIfTrue="1" operator="lessThan">
      <formula>0</formula>
    </cfRule>
  </conditionalFormatting>
  <conditionalFormatting sqref="AV56">
    <cfRule type="cellIs" dxfId="115" priority="93" stopIfTrue="1" operator="lessThan">
      <formula>0</formula>
    </cfRule>
  </conditionalFormatting>
  <conditionalFormatting sqref="AV57">
    <cfRule type="cellIs" dxfId="114" priority="91" stopIfTrue="1" operator="lessThan">
      <formula>0</formula>
    </cfRule>
  </conditionalFormatting>
  <conditionalFormatting sqref="AU23">
    <cfRule type="cellIs" dxfId="113" priority="64" stopIfTrue="1" operator="lessThan">
      <formula>0</formula>
    </cfRule>
  </conditionalFormatting>
  <conditionalFormatting sqref="AT32">
    <cfRule type="cellIs" dxfId="112" priority="53" stopIfTrue="1" operator="lessThan">
      <formula>0</formula>
    </cfRule>
  </conditionalFormatting>
  <conditionalFormatting sqref="AU32">
    <cfRule type="cellIs" dxfId="111" priority="52" stopIfTrue="1" operator="lessThan">
      <formula>0</formula>
    </cfRule>
  </conditionalFormatting>
  <conditionalFormatting sqref="AS36">
    <cfRule type="cellIs" dxfId="110" priority="48" stopIfTrue="1" operator="lessThan">
      <formula>0</formula>
    </cfRule>
  </conditionalFormatting>
  <conditionalFormatting sqref="AT36">
    <cfRule type="cellIs" dxfId="109" priority="47" stopIfTrue="1" operator="lessThan">
      <formula>0</formula>
    </cfRule>
  </conditionalFormatting>
  <conditionalFormatting sqref="AU38">
    <cfRule type="cellIs" dxfId="108" priority="43" stopIfTrue="1" operator="lessThan">
      <formula>0</formula>
    </cfRule>
  </conditionalFormatting>
  <conditionalFormatting sqref="AS41">
    <cfRule type="cellIs" dxfId="107" priority="42" stopIfTrue="1" operator="lessThan">
      <formula>0</formula>
    </cfRule>
  </conditionalFormatting>
  <conditionalFormatting sqref="AT43">
    <cfRule type="cellIs" dxfId="106" priority="38" stopIfTrue="1" operator="lessThan">
      <formula>0</formula>
    </cfRule>
  </conditionalFormatting>
  <conditionalFormatting sqref="AU43">
    <cfRule type="cellIs" dxfId="105" priority="37" stopIfTrue="1" operator="lessThan">
      <formula>0</formula>
    </cfRule>
  </conditionalFormatting>
  <conditionalFormatting sqref="AS46">
    <cfRule type="cellIs" dxfId="104" priority="33" stopIfTrue="1" operator="lessThan">
      <formula>0</formula>
    </cfRule>
  </conditionalFormatting>
  <conditionalFormatting sqref="AT46">
    <cfRule type="cellIs" dxfId="103" priority="32" stopIfTrue="1" operator="lessThan">
      <formula>0</formula>
    </cfRule>
  </conditionalFormatting>
  <conditionalFormatting sqref="AS49">
    <cfRule type="cellIs" dxfId="102" priority="27" stopIfTrue="1" operator="lessThan">
      <formula>0</formula>
    </cfRule>
  </conditionalFormatting>
  <conditionalFormatting sqref="AT50">
    <cfRule type="cellIs" dxfId="101" priority="23" stopIfTrue="1" operator="lessThan">
      <formula>0</formula>
    </cfRule>
  </conditionalFormatting>
  <conditionalFormatting sqref="AU50">
    <cfRule type="cellIs" dxfId="100" priority="22" stopIfTrue="1" operator="lessThan">
      <formula>0</formula>
    </cfRule>
  </conditionalFormatting>
  <conditionalFormatting sqref="AS52">
    <cfRule type="cellIs" dxfId="99" priority="18" stopIfTrue="1" operator="lessThan">
      <formula>0</formula>
    </cfRule>
  </conditionalFormatting>
  <conditionalFormatting sqref="AU53">
    <cfRule type="cellIs" dxfId="98" priority="13" stopIfTrue="1" operator="lessThan">
      <formula>0</formula>
    </cfRule>
  </conditionalFormatting>
  <conditionalFormatting sqref="AS56">
    <cfRule type="cellIs" dxfId="97" priority="12" stopIfTrue="1" operator="lessThan">
      <formula>0</formula>
    </cfRule>
  </conditionalFormatting>
  <conditionalFormatting sqref="AS23">
    <cfRule type="cellIs" dxfId="96" priority="66" stopIfTrue="1" operator="lessThan">
      <formula>0</formula>
    </cfRule>
  </conditionalFormatting>
  <conditionalFormatting sqref="AT23">
    <cfRule type="cellIs" dxfId="95" priority="65" stopIfTrue="1" operator="lessThan">
      <formula>0</formula>
    </cfRule>
  </conditionalFormatting>
  <conditionalFormatting sqref="AU26">
    <cfRule type="cellIs" dxfId="94" priority="61" stopIfTrue="1" operator="lessThan">
      <formula>0</formula>
    </cfRule>
  </conditionalFormatting>
  <conditionalFormatting sqref="AS28">
    <cfRule type="cellIs" dxfId="93" priority="60" stopIfTrue="1" operator="lessThan">
      <formula>0</formula>
    </cfRule>
  </conditionalFormatting>
  <conditionalFormatting sqref="AT28">
    <cfRule type="cellIs" dxfId="92" priority="59" stopIfTrue="1" operator="lessThan">
      <formula>0</formula>
    </cfRule>
  </conditionalFormatting>
  <conditionalFormatting sqref="AU28">
    <cfRule type="cellIs" dxfId="91" priority="58" stopIfTrue="1" operator="lessThan">
      <formula>0</formula>
    </cfRule>
  </conditionalFormatting>
  <conditionalFormatting sqref="AS30">
    <cfRule type="cellIs" dxfId="90" priority="57" stopIfTrue="1" operator="lessThan">
      <formula>0</formula>
    </cfRule>
  </conditionalFormatting>
  <conditionalFormatting sqref="AT30">
    <cfRule type="cellIs" dxfId="89" priority="56" stopIfTrue="1" operator="lessThan">
      <formula>0</formula>
    </cfRule>
  </conditionalFormatting>
  <conditionalFormatting sqref="AU30">
    <cfRule type="cellIs" dxfId="88" priority="55" stopIfTrue="1" operator="lessThan">
      <formula>0</formula>
    </cfRule>
  </conditionalFormatting>
  <conditionalFormatting sqref="AS32">
    <cfRule type="cellIs" dxfId="87" priority="54" stopIfTrue="1" operator="lessThan">
      <formula>0</formula>
    </cfRule>
  </conditionalFormatting>
  <conditionalFormatting sqref="AS34">
    <cfRule type="cellIs" dxfId="86" priority="51" stopIfTrue="1" operator="lessThan">
      <formula>0</formula>
    </cfRule>
  </conditionalFormatting>
  <conditionalFormatting sqref="AT34">
    <cfRule type="cellIs" dxfId="85" priority="50" stopIfTrue="1" operator="lessThan">
      <formula>0</formula>
    </cfRule>
  </conditionalFormatting>
  <conditionalFormatting sqref="AU34">
    <cfRule type="cellIs" dxfId="84" priority="49" stopIfTrue="1" operator="lessThan">
      <formula>0</formula>
    </cfRule>
  </conditionalFormatting>
  <conditionalFormatting sqref="AU36">
    <cfRule type="cellIs" dxfId="83" priority="46" stopIfTrue="1" operator="lessThan">
      <formula>0</formula>
    </cfRule>
  </conditionalFormatting>
  <conditionalFormatting sqref="AS38">
    <cfRule type="cellIs" dxfId="82" priority="45" stopIfTrue="1" operator="lessThan">
      <formula>0</formula>
    </cfRule>
  </conditionalFormatting>
  <conditionalFormatting sqref="AT38">
    <cfRule type="cellIs" dxfId="81" priority="44" stopIfTrue="1" operator="lessThan">
      <formula>0</formula>
    </cfRule>
  </conditionalFormatting>
  <conditionalFormatting sqref="AT41">
    <cfRule type="cellIs" dxfId="80" priority="41" stopIfTrue="1" operator="lessThan">
      <formula>0</formula>
    </cfRule>
  </conditionalFormatting>
  <conditionalFormatting sqref="AU41">
    <cfRule type="cellIs" dxfId="79" priority="40" stopIfTrue="1" operator="lessThan">
      <formula>0</formula>
    </cfRule>
  </conditionalFormatting>
  <conditionalFormatting sqref="AS43">
    <cfRule type="cellIs" dxfId="78" priority="39" stopIfTrue="1" operator="lessThan">
      <formula>0</formula>
    </cfRule>
  </conditionalFormatting>
  <conditionalFormatting sqref="AU46">
    <cfRule type="cellIs" dxfId="77" priority="31" stopIfTrue="1" operator="lessThan">
      <formula>0</formula>
    </cfRule>
  </conditionalFormatting>
  <conditionalFormatting sqref="AS47">
    <cfRule type="cellIs" dxfId="76" priority="30" stopIfTrue="1" operator="lessThan">
      <formula>0</formula>
    </cfRule>
  </conditionalFormatting>
  <conditionalFormatting sqref="AT47">
    <cfRule type="cellIs" dxfId="75" priority="29" stopIfTrue="1" operator="lessThan">
      <formula>0</formula>
    </cfRule>
  </conditionalFormatting>
  <conditionalFormatting sqref="AT49">
    <cfRule type="cellIs" dxfId="74" priority="26" stopIfTrue="1" operator="lessThan">
      <formula>0</formula>
    </cfRule>
  </conditionalFormatting>
  <conditionalFormatting sqref="AU49">
    <cfRule type="cellIs" dxfId="73" priority="25" stopIfTrue="1" operator="lessThan">
      <formula>0</formula>
    </cfRule>
  </conditionalFormatting>
  <conditionalFormatting sqref="AS50">
    <cfRule type="cellIs" dxfId="72" priority="24" stopIfTrue="1" operator="lessThan">
      <formula>0</formula>
    </cfRule>
  </conditionalFormatting>
  <conditionalFormatting sqref="AS51">
    <cfRule type="cellIs" dxfId="71" priority="21" stopIfTrue="1" operator="lessThan">
      <formula>0</formula>
    </cfRule>
  </conditionalFormatting>
  <conditionalFormatting sqref="AT51">
    <cfRule type="cellIs" dxfId="70" priority="20" stopIfTrue="1" operator="lessThan">
      <formula>0</formula>
    </cfRule>
  </conditionalFormatting>
  <conditionalFormatting sqref="AU52">
    <cfRule type="cellIs" dxfId="69" priority="16" stopIfTrue="1" operator="lessThan">
      <formula>0</formula>
    </cfRule>
  </conditionalFormatting>
  <conditionalFormatting sqref="AS53">
    <cfRule type="cellIs" dxfId="68" priority="15" stopIfTrue="1" operator="lessThan">
      <formula>0</formula>
    </cfRule>
  </conditionalFormatting>
  <conditionalFormatting sqref="AT53">
    <cfRule type="cellIs" dxfId="67" priority="14" stopIfTrue="1" operator="lessThan">
      <formula>0</formula>
    </cfRule>
  </conditionalFormatting>
  <conditionalFormatting sqref="AT56">
    <cfRule type="cellIs" dxfId="66" priority="11" stopIfTrue="1" operator="lessThan">
      <formula>0</formula>
    </cfRule>
  </conditionalFormatting>
  <conditionalFormatting sqref="AU56">
    <cfRule type="cellIs" dxfId="65" priority="10" stopIfTrue="1" operator="lessThan">
      <formula>0</formula>
    </cfRule>
  </conditionalFormatting>
  <conditionalFormatting sqref="AS45">
    <cfRule type="cellIs" dxfId="64" priority="6" stopIfTrue="1" operator="lessThan">
      <formula>0</formula>
    </cfRule>
  </conditionalFormatting>
  <conditionalFormatting sqref="AT45">
    <cfRule type="cellIs" dxfId="63" priority="5" stopIfTrue="1" operator="lessThan">
      <formula>0</formula>
    </cfRule>
  </conditionalFormatting>
  <conditionalFormatting sqref="AU45">
    <cfRule type="cellIs" dxfId="62" priority="4" stopIfTrue="1" operator="lessThan">
      <formula>0</formula>
    </cfRule>
  </conditionalFormatting>
  <conditionalFormatting sqref="E16">
    <cfRule type="cellIs" dxfId="61" priority="3" stopIfTrue="1" operator="lessThan">
      <formula>0</formula>
    </cfRule>
  </conditionalFormatting>
  <conditionalFormatting sqref="K16">
    <cfRule type="cellIs" dxfId="60" priority="2" stopIfTrue="1" operator="lessThan">
      <formula>0</formula>
    </cfRule>
  </conditionalFormatting>
  <conditionalFormatting sqref="J23">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5" activePane="bottomRight" state="frozen"/>
      <selection activeCell="B1" sqref="B1"/>
      <selection pane="topRight" activeCell="B1" sqref="B1"/>
      <selection pane="bottomLeft" activeCell="B1" sqref="B1"/>
      <selection pane="bottomRight" activeCell="P51" sqref="P51"/>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0</v>
      </c>
      <c r="D5" s="404">
        <v>146939182</v>
      </c>
      <c r="E5" s="455"/>
      <c r="F5" s="455"/>
      <c r="G5" s="449"/>
      <c r="H5" s="403">
        <v>0</v>
      </c>
      <c r="I5" s="404">
        <v>46321167</v>
      </c>
      <c r="J5" s="455"/>
      <c r="K5" s="455"/>
      <c r="L5" s="449"/>
      <c r="M5" s="403">
        <v>0</v>
      </c>
      <c r="N5" s="404">
        <v>2639737</v>
      </c>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5.5" x14ac:dyDescent="0.2">
      <c r="A6" s="108"/>
      <c r="B6" s="416" t="s">
        <v>309</v>
      </c>
      <c r="C6" s="398">
        <v>0</v>
      </c>
      <c r="D6" s="399">
        <v>146073343</v>
      </c>
      <c r="E6" s="401">
        <f>'Pt 1 Summary of Data'!E12+'Pt 1 Summary of Data'!E22</f>
        <v>5848206.1699999999</v>
      </c>
      <c r="F6" s="401">
        <f>C6+D6+E6</f>
        <v>151921549.16999999</v>
      </c>
      <c r="G6" s="402">
        <f>'Pt 1 Summary of Data'!I12+'Pt 1 Summary of Data'!I22</f>
        <v>5848206.1699999999</v>
      </c>
      <c r="H6" s="398">
        <v>0</v>
      </c>
      <c r="I6" s="399">
        <v>46241236</v>
      </c>
      <c r="J6" s="401">
        <f>'Pt 1 Summary of Data'!K12+'Pt 1 Summary of Data'!K22</f>
        <v>6172958.6899999995</v>
      </c>
      <c r="K6" s="401">
        <f t="shared" ref="K6:K7" si="0">H6+I6+J6</f>
        <v>52414194.689999998</v>
      </c>
      <c r="L6" s="402">
        <f>'Pt 1 Summary of Data'!O12+'Pt 1 Summary of Data'!O22</f>
        <v>6172958.6899999995</v>
      </c>
      <c r="M6" s="398">
        <v>0</v>
      </c>
      <c r="N6" s="399">
        <v>2713812</v>
      </c>
      <c r="O6" s="401">
        <f>'Pt 1 Summary of Data'!Q12+'Pt 1 Summary of Data'!Q22</f>
        <v>510376.22000000003</v>
      </c>
      <c r="P6" s="401">
        <f t="shared" ref="P6:P7" si="1">M6+N6+O6</f>
        <v>3224188.22</v>
      </c>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x14ac:dyDescent="0.2">
      <c r="B7" s="416" t="s">
        <v>310</v>
      </c>
      <c r="C7" s="398">
        <v>0</v>
      </c>
      <c r="D7" s="399">
        <v>4029</v>
      </c>
      <c r="E7" s="401">
        <v>0</v>
      </c>
      <c r="F7" s="401">
        <f t="shared" ref="F7:F11" si="2">C7+D7+E7</f>
        <v>4029</v>
      </c>
      <c r="G7" s="402">
        <v>0</v>
      </c>
      <c r="H7" s="398">
        <v>0</v>
      </c>
      <c r="I7" s="399">
        <v>2003</v>
      </c>
      <c r="J7" s="401">
        <v>0</v>
      </c>
      <c r="K7" s="401">
        <f t="shared" si="0"/>
        <v>2003</v>
      </c>
      <c r="L7" s="402">
        <v>0</v>
      </c>
      <c r="M7" s="398">
        <v>0</v>
      </c>
      <c r="N7" s="399">
        <v>156</v>
      </c>
      <c r="O7" s="401">
        <v>0</v>
      </c>
      <c r="P7" s="401">
        <f t="shared" si="1"/>
        <v>156</v>
      </c>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x14ac:dyDescent="0.2">
      <c r="B8" s="416" t="s">
        <v>495</v>
      </c>
      <c r="C8" s="445"/>
      <c r="D8" s="399">
        <v>5074569.78</v>
      </c>
      <c r="E8" s="401">
        <f>'Pt 2 Premium and Claims'!E58</f>
        <v>355104.63</v>
      </c>
      <c r="F8" s="401">
        <f t="shared" si="2"/>
        <v>5429674.4100000001</v>
      </c>
      <c r="G8" s="402">
        <f>'Pt 2 Premium and Claims'!I58</f>
        <v>209225.87</v>
      </c>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24918368</v>
      </c>
      <c r="E9" s="401">
        <f>'Pt 2 Premium and Claims'!E15</f>
        <v>520740.41</v>
      </c>
      <c r="F9" s="401">
        <f t="shared" si="2"/>
        <v>25439108.41</v>
      </c>
      <c r="G9" s="402">
        <f>'Pt 2 Premium and Claims'!I15</f>
        <v>520740.41</v>
      </c>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7585022</v>
      </c>
      <c r="E10" s="401">
        <f>'Pt 2 Premium and Claims'!E16</f>
        <v>-1753954.62</v>
      </c>
      <c r="F10" s="401">
        <f t="shared" si="2"/>
        <v>5831067.3799999999</v>
      </c>
      <c r="G10" s="402">
        <f>'Pt 2 Premium and Claims'!I16</f>
        <v>-1753954.62</v>
      </c>
      <c r="H10" s="444"/>
      <c r="I10" s="399">
        <v>-3442184</v>
      </c>
      <c r="J10" s="401">
        <f>'Pt 2 Premium and Claims'!K16</f>
        <v>-3537357.91</v>
      </c>
      <c r="K10" s="401">
        <f t="shared" ref="K10:K11" si="3">H10+I10+J10</f>
        <v>-6979541.9100000001</v>
      </c>
      <c r="L10" s="402">
        <f>'Pt 2 Premium and Claims'!O16</f>
        <v>-3537357.91</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4678371.83</v>
      </c>
      <c r="E11" s="401">
        <v>0</v>
      </c>
      <c r="F11" s="401">
        <f t="shared" si="2"/>
        <v>4678371.83</v>
      </c>
      <c r="G11" s="451"/>
      <c r="H11" s="444"/>
      <c r="I11" s="399">
        <v>1836381.15</v>
      </c>
      <c r="J11" s="401">
        <v>0</v>
      </c>
      <c r="K11" s="401">
        <f t="shared" si="3"/>
        <v>1836381.15</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f>C6+C7</f>
        <v>0</v>
      </c>
      <c r="D12" s="401">
        <f>D6+D7-D8-D9-D10-D11</f>
        <v>103821040.39</v>
      </c>
      <c r="E12" s="401">
        <f>E6+E7-E8-E9-E10-E11</f>
        <v>6726315.75</v>
      </c>
      <c r="F12" s="401">
        <f>F6+F7-F8-F9-F10-F11</f>
        <v>110547356.14</v>
      </c>
      <c r="G12" s="448"/>
      <c r="H12" s="400">
        <f>H6+H7</f>
        <v>0</v>
      </c>
      <c r="I12" s="401">
        <f>I6+I7-I8-I9-I10-I11</f>
        <v>47849041.850000001</v>
      </c>
      <c r="J12" s="401">
        <f>J6+J7-J8-J9-J10-J11</f>
        <v>9710316.5999999996</v>
      </c>
      <c r="K12" s="401">
        <f>K6+K7-K8-K9-K10-K11</f>
        <v>57559358.449999996</v>
      </c>
      <c r="L12" s="448"/>
      <c r="M12" s="400">
        <f>M6+M7</f>
        <v>0</v>
      </c>
      <c r="N12" s="401">
        <f>N6+N7-N8-N9-N10-N11</f>
        <v>2713968</v>
      </c>
      <c r="O12" s="401">
        <f>O6+O7-O8-O9-O10-O11</f>
        <v>510376.22000000003</v>
      </c>
      <c r="P12" s="401">
        <f>P6+P7-P8-P9-P10-P11</f>
        <v>3224344.22</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0</v>
      </c>
      <c r="D15" s="404">
        <f>147215108-24918368-7585022-37129935</f>
        <v>77581783</v>
      </c>
      <c r="E15" s="396">
        <f>'Pt 1 Summary of Data'!E5-SUM('Pt 3 MLR and Rebate Calculation'!E9:E11)</f>
        <v>4079846.9299999997</v>
      </c>
      <c r="F15" s="396">
        <f>C15+D15+E15</f>
        <v>81661629.930000007</v>
      </c>
      <c r="G15" s="397">
        <f>'Pt 1 Summary of Data'!I5-SUM('Pt 3 MLR and Rebate Calculation'!G9:G10)</f>
        <v>4079846.9299999997</v>
      </c>
      <c r="H15" s="403">
        <v>0</v>
      </c>
      <c r="I15" s="404">
        <f>50001702-14574454+3442184</f>
        <v>38869432</v>
      </c>
      <c r="J15" s="396">
        <f>'Pt 1 Summary of Data'!K5-SUM('Pt 3 MLR and Rebate Calculation'!J10:J11)</f>
        <v>6176208.7300000004</v>
      </c>
      <c r="K15" s="396">
        <f>H15+I15+J15</f>
        <v>45045640.730000004</v>
      </c>
      <c r="L15" s="397">
        <f>'Pt 1 Summary of Data'!O5-SUM('Pt 3 MLR and Rebate Calculation'!L10)</f>
        <v>6176208.7300000004</v>
      </c>
      <c r="M15" s="403">
        <v>0</v>
      </c>
      <c r="N15" s="404">
        <v>3032709</v>
      </c>
      <c r="O15" s="396">
        <f>'Pt 1 Summary of Data'!Q5</f>
        <v>632889.14</v>
      </c>
      <c r="P15" s="396">
        <f t="shared" ref="P15" si="4">M15+N15+O15</f>
        <v>3665598.14</v>
      </c>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x14ac:dyDescent="0.2">
      <c r="B16" s="416" t="s">
        <v>311</v>
      </c>
      <c r="C16" s="398">
        <v>0</v>
      </c>
      <c r="D16" s="399">
        <v>2374737</v>
      </c>
      <c r="E16" s="401">
        <f>SUM('Pt 1 Summary of Data'!E25:E28,'Pt 1 Summary of Data'!E30:E32,'Pt 1 Summary of Data'!E34:E35)</f>
        <v>54732.19</v>
      </c>
      <c r="F16" s="401">
        <f t="shared" ref="F16" si="5">C16+D16+E16</f>
        <v>2429469.19</v>
      </c>
      <c r="G16" s="402">
        <f>SUM('Pt 1 Summary of Data'!I25:I28,'Pt 1 Summary of Data'!I30:I32,'Pt 1 Summary of Data'!I34:I35)</f>
        <v>54732.19</v>
      </c>
      <c r="H16" s="398">
        <v>0</v>
      </c>
      <c r="I16" s="399">
        <v>1268375</v>
      </c>
      <c r="J16" s="401">
        <f>SUM('Pt 1 Summary of Data'!K25:K28,'Pt 1 Summary of Data'!K30:K32,'Pt 1 Summary of Data'!K34:K35)</f>
        <v>81106.819999999992</v>
      </c>
      <c r="K16" s="401">
        <f>H16+I16+J16</f>
        <v>1349481.82</v>
      </c>
      <c r="L16" s="402">
        <f>SUM('Pt 1 Summary of Data'!O25:O28,'Pt 1 Summary of Data'!O30:O32,'Pt 1 Summary of Data'!O34:O35)</f>
        <v>81106.819999999992</v>
      </c>
      <c r="M16" s="398">
        <v>0</v>
      </c>
      <c r="N16" s="399">
        <v>102378</v>
      </c>
      <c r="O16" s="401">
        <f>SUM('Pt 1 Summary of Data'!Q25:Q28,'Pt 1 Summary of Data'!Q30:Q32,'Pt 1 Summary of Data'!Q34:Q35)</f>
        <v>8571.41</v>
      </c>
      <c r="P16" s="401">
        <f>M16+N16+O16</f>
        <v>110949.41</v>
      </c>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x14ac:dyDescent="0.2">
      <c r="A17" s="109"/>
      <c r="B17" s="417" t="s">
        <v>318</v>
      </c>
      <c r="C17" s="400">
        <f>C15-C16</f>
        <v>0</v>
      </c>
      <c r="D17" s="401">
        <f t="shared" ref="D17:F17" si="6">D15-D16</f>
        <v>75207046</v>
      </c>
      <c r="E17" s="401">
        <f t="shared" si="6"/>
        <v>4025114.7399999998</v>
      </c>
      <c r="F17" s="401">
        <f t="shared" si="6"/>
        <v>79232160.74000001</v>
      </c>
      <c r="G17" s="451"/>
      <c r="H17" s="400">
        <f t="shared" ref="H17:K17" si="7">H15-H16</f>
        <v>0</v>
      </c>
      <c r="I17" s="401">
        <f t="shared" si="7"/>
        <v>37601057</v>
      </c>
      <c r="J17" s="401">
        <f t="shared" si="7"/>
        <v>6095101.9100000001</v>
      </c>
      <c r="K17" s="401">
        <f t="shared" si="7"/>
        <v>43696158.910000004</v>
      </c>
      <c r="L17" s="451"/>
      <c r="M17" s="400">
        <f t="shared" ref="M17:P17" si="8">M15-M16</f>
        <v>0</v>
      </c>
      <c r="N17" s="401">
        <f t="shared" si="8"/>
        <v>2930331</v>
      </c>
      <c r="O17" s="401">
        <f t="shared" si="8"/>
        <v>624317.73</v>
      </c>
      <c r="P17" s="401">
        <f t="shared" si="8"/>
        <v>3554648.73</v>
      </c>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f>G6+G7-G8-G9-G10+G58</f>
        <v>6872194.5099999998</v>
      </c>
      <c r="H19" s="456"/>
      <c r="I19" s="455"/>
      <c r="J19" s="455"/>
      <c r="K19" s="455"/>
      <c r="L19" s="397">
        <f>L6+L7-L8-L9-L10+L58</f>
        <v>9710316.5999999996</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f>SUM('Pt 1 Summary of Data'!I44:I47,'Pt 1 Summary of Data'!I49:I51)</f>
        <v>1116749.1299999999</v>
      </c>
      <c r="H20" s="444"/>
      <c r="I20" s="442"/>
      <c r="J20" s="442"/>
      <c r="K20" s="442"/>
      <c r="L20" s="472">
        <f>SUM('Pt 1 Summary of Data'!O44:O47,'Pt 1 Summary of Data'!O49:O51)</f>
        <v>1689574.55</v>
      </c>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f>G24</f>
        <v>120753.44219999999</v>
      </c>
      <c r="H21" s="444"/>
      <c r="I21" s="442"/>
      <c r="J21" s="442"/>
      <c r="K21" s="442"/>
      <c r="L21" s="472">
        <f>L24</f>
        <v>182853.05729999999</v>
      </c>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f>G15-G19-G16-G20</f>
        <v>-3963828.9</v>
      </c>
      <c r="H22" s="444"/>
      <c r="I22" s="442"/>
      <c r="J22" s="442"/>
      <c r="K22" s="442"/>
      <c r="L22" s="472">
        <f>L15-L19-L16-L20</f>
        <v>-5304789.2399999993</v>
      </c>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f>((0.03*0.02)*(G15-G16))</f>
        <v>2415.0688439999994</v>
      </c>
      <c r="H23" s="444"/>
      <c r="I23" s="442"/>
      <c r="J23" s="442"/>
      <c r="K23" s="442"/>
      <c r="L23" s="472">
        <f>((0.03*0.02)*(L15-L16))</f>
        <v>3657.0611459999996</v>
      </c>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f>(0.03*(G15-G16))</f>
        <v>120753.44219999999</v>
      </c>
      <c r="H24" s="444"/>
      <c r="I24" s="442"/>
      <c r="J24" s="442"/>
      <c r="K24" s="442"/>
      <c r="L24" s="472">
        <f>(0.03*(L15-L16))</f>
        <v>182853.05729999999</v>
      </c>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f>G27</f>
        <v>940257.43280000007</v>
      </c>
      <c r="H25" s="444"/>
      <c r="I25" s="442"/>
      <c r="J25" s="442"/>
      <c r="K25" s="442"/>
      <c r="L25" s="472">
        <f>L27</f>
        <v>1422029.2402000001</v>
      </c>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f>G20+G21+G16</f>
        <v>1292234.7621999998</v>
      </c>
      <c r="H26" s="444"/>
      <c r="I26" s="442"/>
      <c r="J26" s="442"/>
      <c r="K26" s="442"/>
      <c r="L26" s="472">
        <f>L20+L21+L16</f>
        <v>1953534.4273000001</v>
      </c>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f>((0.2+0.02)*(G15-G16)+G16)</f>
        <v>940257.43280000007</v>
      </c>
      <c r="H27" s="444"/>
      <c r="I27" s="442"/>
      <c r="J27" s="442"/>
      <c r="K27" s="442"/>
      <c r="L27" s="472">
        <f>((0.2+0.02)*(L15-L16)+L16)</f>
        <v>1422029.2402000001</v>
      </c>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f>G15-G25</f>
        <v>3139589.4971999996</v>
      </c>
      <c r="H28" s="444"/>
      <c r="I28" s="442"/>
      <c r="J28" s="442"/>
      <c r="K28" s="442"/>
      <c r="L28" s="472">
        <f>L15-L25</f>
        <v>4754179.4898000006</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f>G30</f>
        <v>120753.44219999999</v>
      </c>
      <c r="H29" s="444"/>
      <c r="I29" s="442"/>
      <c r="J29" s="442"/>
      <c r="K29" s="442"/>
      <c r="L29" s="472">
        <f>L32</f>
        <v>1300127.202</v>
      </c>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f>G24</f>
        <v>120753.44219999999</v>
      </c>
      <c r="H30" s="444"/>
      <c r="I30" s="442"/>
      <c r="J30" s="442"/>
      <c r="K30" s="442"/>
      <c r="L30" s="472">
        <f>L24</f>
        <v>182853.05729999999</v>
      </c>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f>G20+G30+G16</f>
        <v>1292234.7621999998</v>
      </c>
      <c r="H31" s="444"/>
      <c r="I31" s="442"/>
      <c r="J31" s="442"/>
      <c r="K31" s="442"/>
      <c r="L31" s="472">
        <f>L20+L30+L16</f>
        <v>1953534.4273000001</v>
      </c>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f>(0.2*(G15-G16)+G16)</f>
        <v>859755.13800000004</v>
      </c>
      <c r="H32" s="444"/>
      <c r="I32" s="442"/>
      <c r="J32" s="442"/>
      <c r="K32" s="442"/>
      <c r="L32" s="472">
        <f>(0.2*(L15-L16)+L16)</f>
        <v>1300127.202</v>
      </c>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f>G15-G29</f>
        <v>3959093.4877999998</v>
      </c>
      <c r="H33" s="444"/>
      <c r="I33" s="442"/>
      <c r="J33" s="442"/>
      <c r="K33" s="442"/>
      <c r="L33" s="472">
        <f>L15-L29</f>
        <v>4876081.5280000009</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f>G19/G33</f>
        <v>1.7358000085566963</v>
      </c>
      <c r="H34" s="463"/>
      <c r="I34" s="464"/>
      <c r="J34" s="464"/>
      <c r="K34" s="464"/>
      <c r="L34" s="470">
        <f>L19/L33</f>
        <v>1.991418015519284</v>
      </c>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v>2176077</v>
      </c>
      <c r="H35" s="444"/>
      <c r="I35" s="442"/>
      <c r="J35" s="442"/>
      <c r="K35" s="442"/>
      <c r="L35" s="478">
        <v>3677221</v>
      </c>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v>2176077</v>
      </c>
      <c r="H36" s="444"/>
      <c r="I36" s="442"/>
      <c r="J36" s="442"/>
      <c r="K36" s="442"/>
      <c r="L36" s="479">
        <v>3677221</v>
      </c>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0</v>
      </c>
      <c r="D38" s="406">
        <v>16835</v>
      </c>
      <c r="E38" s="433">
        <f>'Pt 1 Summary of Data'!E60</f>
        <v>879.5</v>
      </c>
      <c r="F38" s="433">
        <f>C38+D38+E38</f>
        <v>17714.5</v>
      </c>
      <c r="G38" s="449"/>
      <c r="H38" s="405">
        <v>0</v>
      </c>
      <c r="I38" s="406">
        <v>10032</v>
      </c>
      <c r="J38" s="433">
        <f>'Pt 1 Summary of Data'!K60</f>
        <v>1547.4166666666667</v>
      </c>
      <c r="K38" s="433">
        <f>H38+I38+J38</f>
        <v>11579.416666666666</v>
      </c>
      <c r="L38" s="449"/>
      <c r="M38" s="405">
        <v>0</v>
      </c>
      <c r="N38" s="406">
        <v>845</v>
      </c>
      <c r="O38" s="433">
        <f>'Pt 1 Summary of Data'!Q60</f>
        <v>162.5</v>
      </c>
      <c r="P38" s="433">
        <f>M38+N38+O38</f>
        <v>1007.5</v>
      </c>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x14ac:dyDescent="0.2">
      <c r="B39" s="416" t="s">
        <v>320</v>
      </c>
      <c r="C39" s="460"/>
      <c r="D39" s="461"/>
      <c r="E39" s="461"/>
      <c r="F39" s="440">
        <f>0.026-(F38-10000)/15000*0.01</f>
        <v>2.0857000000000001E-2</v>
      </c>
      <c r="G39" s="462"/>
      <c r="H39" s="460"/>
      <c r="I39" s="461"/>
      <c r="J39" s="461"/>
      <c r="K39" s="440">
        <f>0.026-(K38-10000)/15000*0.01</f>
        <v>2.4947055555555556E-2</v>
      </c>
      <c r="L39" s="462"/>
      <c r="M39" s="460"/>
      <c r="N39" s="461"/>
      <c r="O39" s="461"/>
      <c r="P39" s="440">
        <f>0.083-(P38-1000)/1500*0.01</f>
        <v>8.295000000000001E-2</v>
      </c>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x14ac:dyDescent="0.2">
      <c r="A41" s="110"/>
      <c r="B41" s="416" t="s">
        <v>322</v>
      </c>
      <c r="C41" s="444"/>
      <c r="D41" s="442"/>
      <c r="E41" s="442"/>
      <c r="F41" s="484">
        <v>1</v>
      </c>
      <c r="G41" s="448"/>
      <c r="H41" s="444"/>
      <c r="I41" s="442"/>
      <c r="J41" s="442"/>
      <c r="K41" s="484">
        <v>1</v>
      </c>
      <c r="L41" s="448"/>
      <c r="M41" s="444"/>
      <c r="N41" s="442"/>
      <c r="O41" s="442"/>
      <c r="P41" s="484">
        <v>1</v>
      </c>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x14ac:dyDescent="0.2">
      <c r="B42" s="416" t="s">
        <v>323</v>
      </c>
      <c r="C42" s="444"/>
      <c r="D42" s="442"/>
      <c r="E42" s="442"/>
      <c r="F42" s="485">
        <f>F39*F41</f>
        <v>2.0857000000000001E-2</v>
      </c>
      <c r="G42" s="448"/>
      <c r="H42" s="444"/>
      <c r="I42" s="442"/>
      <c r="J42" s="442"/>
      <c r="K42" s="485">
        <f>K39*K41</f>
        <v>2.4947055555555556E-2</v>
      </c>
      <c r="L42" s="448"/>
      <c r="M42" s="444"/>
      <c r="N42" s="442"/>
      <c r="O42" s="442"/>
      <c r="P42" s="485">
        <f>P39*P41</f>
        <v>8.295000000000001E-2</v>
      </c>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v>0</v>
      </c>
      <c r="D45" s="437">
        <f t="shared" ref="D45:F45" si="9">D12/D17</f>
        <v>1.3804695957610142</v>
      </c>
      <c r="E45" s="437">
        <f t="shared" si="9"/>
        <v>1.6710867104374769</v>
      </c>
      <c r="F45" s="437">
        <f t="shared" si="9"/>
        <v>1.3952333889108575</v>
      </c>
      <c r="G45" s="448"/>
      <c r="H45" s="439">
        <v>0</v>
      </c>
      <c r="I45" s="437">
        <f t="shared" ref="I45:K45" si="10">I12/I17</f>
        <v>1.2725451268564072</v>
      </c>
      <c r="J45" s="437">
        <f t="shared" si="10"/>
        <v>1.5931344124154274</v>
      </c>
      <c r="K45" s="437">
        <f t="shared" si="10"/>
        <v>1.3172635738659253</v>
      </c>
      <c r="L45" s="448"/>
      <c r="M45" s="439">
        <v>0</v>
      </c>
      <c r="N45" s="437">
        <f t="shared" ref="N45:P45" si="11">N12/N17</f>
        <v>0.92616431386078912</v>
      </c>
      <c r="O45" s="437">
        <f t="shared" si="11"/>
        <v>0.81749435499773493</v>
      </c>
      <c r="P45" s="437">
        <f t="shared" si="11"/>
        <v>0.90707815734017694</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f>F42</f>
        <v>2.0857000000000001E-2</v>
      </c>
      <c r="G47" s="448"/>
      <c r="H47" s="444"/>
      <c r="I47" s="442"/>
      <c r="J47" s="442"/>
      <c r="K47" s="437">
        <f>K42</f>
        <v>2.4947055555555556E-2</v>
      </c>
      <c r="L47" s="448"/>
      <c r="M47" s="444"/>
      <c r="N47" s="442"/>
      <c r="O47" s="442"/>
      <c r="P47" s="437">
        <f>P42</f>
        <v>8.295000000000001E-2</v>
      </c>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86">
        <f>ROUND(F45+F47,3)</f>
        <v>1.4159999999999999</v>
      </c>
      <c r="G48" s="448"/>
      <c r="H48" s="444"/>
      <c r="I48" s="442"/>
      <c r="J48" s="442"/>
      <c r="K48" s="486">
        <f>ROUND(K45+K47,3)</f>
        <v>1.3420000000000001</v>
      </c>
      <c r="L48" s="448"/>
      <c r="M48" s="444"/>
      <c r="N48" s="442"/>
      <c r="O48" s="442"/>
      <c r="P48" s="486">
        <f>ROUND(P45+P47,3)</f>
        <v>0.99</v>
      </c>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407">
        <v>0</v>
      </c>
      <c r="D50" s="408">
        <v>0.8</v>
      </c>
      <c r="E50" s="408">
        <v>0.8</v>
      </c>
      <c r="F50" s="408">
        <v>0.8</v>
      </c>
      <c r="G50" s="449"/>
      <c r="H50" s="407">
        <v>0</v>
      </c>
      <c r="I50" s="408">
        <v>0.8</v>
      </c>
      <c r="J50" s="408">
        <v>0.8</v>
      </c>
      <c r="K50" s="408">
        <v>0.8</v>
      </c>
      <c r="L50" s="449"/>
      <c r="M50" s="407">
        <v>0</v>
      </c>
      <c r="N50" s="408">
        <v>0.85</v>
      </c>
      <c r="O50" s="408">
        <v>0.85</v>
      </c>
      <c r="P50" s="408">
        <v>0.85</v>
      </c>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x14ac:dyDescent="0.2">
      <c r="B51" s="422" t="s">
        <v>331</v>
      </c>
      <c r="C51" s="445"/>
      <c r="D51" s="443"/>
      <c r="E51" s="443"/>
      <c r="F51" s="437">
        <f>F48</f>
        <v>1.4159999999999999</v>
      </c>
      <c r="G51" s="448"/>
      <c r="H51" s="445"/>
      <c r="I51" s="443"/>
      <c r="J51" s="443"/>
      <c r="K51" s="437">
        <f>K48</f>
        <v>1.3420000000000001</v>
      </c>
      <c r="L51" s="448"/>
      <c r="M51" s="445"/>
      <c r="N51" s="443"/>
      <c r="O51" s="443"/>
      <c r="P51" s="437">
        <f>P48</f>
        <v>0.99</v>
      </c>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f>E15-E16</f>
        <v>4025114.7399999998</v>
      </c>
      <c r="G52" s="448"/>
      <c r="H52" s="444"/>
      <c r="I52" s="442"/>
      <c r="J52" s="442"/>
      <c r="K52" s="401">
        <f>J15-J16</f>
        <v>6095101.9100000001</v>
      </c>
      <c r="L52" s="448"/>
      <c r="M52" s="444"/>
      <c r="N52" s="442"/>
      <c r="O52" s="442"/>
      <c r="P52" s="401">
        <f>O15-O16</f>
        <v>624317.73</v>
      </c>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v>0</v>
      </c>
      <c r="L53" s="448"/>
      <c r="M53" s="444"/>
      <c r="N53" s="442"/>
      <c r="O53" s="442"/>
      <c r="P53" s="401">
        <v>0</v>
      </c>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5" activePane="bottomRight" state="frozen"/>
      <selection activeCell="B1" sqref="B1"/>
      <selection pane="topRight" activeCell="B1" sqref="B1"/>
      <selection pane="bottomLeft" activeCell="B1" sqref="B1"/>
      <selection pane="bottomRight" activeCell="F22" sqref="F22"/>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f>'Pt 1 Summary of Data'!D56</f>
        <v>0</v>
      </c>
      <c r="D4" s="105">
        <f>'Pt 1 Summary of Data'!J56</f>
        <v>0</v>
      </c>
      <c r="E4" s="105">
        <f>'Pt 1 Summary of Data'!P56</f>
        <v>0</v>
      </c>
      <c r="F4" s="105"/>
      <c r="G4" s="105"/>
      <c r="H4" s="105"/>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c r="E6" s="101"/>
      <c r="F6" s="185"/>
      <c r="G6" s="101"/>
      <c r="H6" s="101"/>
      <c r="I6" s="185"/>
      <c r="J6" s="185"/>
      <c r="K6" s="190"/>
    </row>
    <row r="7" spans="2:11" x14ac:dyDescent="0.2">
      <c r="B7" s="117" t="s">
        <v>102</v>
      </c>
      <c r="C7" s="102"/>
      <c r="D7" s="103"/>
      <c r="E7" s="103"/>
      <c r="F7" s="103"/>
      <c r="G7" s="103"/>
      <c r="H7" s="103"/>
      <c r="I7" s="191"/>
      <c r="J7" s="191"/>
      <c r="K7" s="194"/>
    </row>
    <row r="8" spans="2:11" x14ac:dyDescent="0.2">
      <c r="B8" s="117" t="s">
        <v>103</v>
      </c>
      <c r="C8" s="183"/>
      <c r="D8" s="103"/>
      <c r="E8" s="103"/>
      <c r="F8" s="186"/>
      <c r="G8" s="103"/>
      <c r="H8" s="103"/>
      <c r="I8" s="191"/>
      <c r="J8" s="191"/>
      <c r="K8" s="195"/>
    </row>
    <row r="9" spans="2:11" ht="13.15" customHeight="1" x14ac:dyDescent="0.2">
      <c r="B9" s="117" t="s">
        <v>104</v>
      </c>
      <c r="C9" s="102"/>
      <c r="D9" s="103"/>
      <c r="E9" s="103"/>
      <c r="F9" s="103"/>
      <c r="G9" s="103"/>
      <c r="H9" s="103"/>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c r="D11" s="98"/>
      <c r="E11" s="98"/>
      <c r="F11" s="98"/>
      <c r="G11" s="98"/>
      <c r="H11" s="98"/>
      <c r="I11" s="179"/>
      <c r="J11" s="179"/>
      <c r="K11" s="197"/>
    </row>
    <row r="12" spans="2:11" x14ac:dyDescent="0.2">
      <c r="B12" s="125" t="s">
        <v>93</v>
      </c>
      <c r="C12" s="95"/>
      <c r="D12" s="96"/>
      <c r="E12" s="96"/>
      <c r="F12" s="96"/>
      <c r="G12" s="96"/>
      <c r="H12" s="96"/>
      <c r="I12" s="178"/>
      <c r="J12" s="178"/>
      <c r="K12" s="198"/>
    </row>
    <row r="13" spans="2:11" x14ac:dyDescent="0.2">
      <c r="B13" s="125" t="s">
        <v>94</v>
      </c>
      <c r="C13" s="95"/>
      <c r="D13" s="96"/>
      <c r="E13" s="96"/>
      <c r="F13" s="96"/>
      <c r="G13" s="96"/>
      <c r="H13" s="96"/>
      <c r="I13" s="178"/>
      <c r="J13" s="178"/>
      <c r="K13" s="198"/>
    </row>
    <row r="14" spans="2:11" x14ac:dyDescent="0.2">
      <c r="B14" s="125" t="s">
        <v>95</v>
      </c>
      <c r="C14" s="95"/>
      <c r="D14" s="96"/>
      <c r="E14" s="96"/>
      <c r="F14" s="96"/>
      <c r="G14" s="96"/>
      <c r="H14" s="96"/>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v>0</v>
      </c>
      <c r="E16" s="100">
        <v>0</v>
      </c>
      <c r="F16" s="100"/>
      <c r="G16" s="100"/>
      <c r="H16" s="100"/>
      <c r="I16" s="179"/>
      <c r="J16" s="179"/>
      <c r="K16" s="187"/>
    </row>
    <row r="17" spans="2:12" s="6" customFormat="1" x14ac:dyDescent="0.2">
      <c r="B17" s="125" t="s">
        <v>203</v>
      </c>
      <c r="C17" s="95">
        <v>0</v>
      </c>
      <c r="D17" s="96">
        <v>0</v>
      </c>
      <c r="E17" s="96">
        <v>0</v>
      </c>
      <c r="F17" s="96"/>
      <c r="G17" s="96"/>
      <c r="H17" s="96"/>
      <c r="I17" s="178"/>
      <c r="J17" s="178"/>
      <c r="K17" s="198"/>
    </row>
    <row r="18" spans="2:12" ht="25.5" x14ac:dyDescent="0.2">
      <c r="B18" s="117" t="s">
        <v>207</v>
      </c>
      <c r="C18" s="188"/>
      <c r="D18" s="107"/>
      <c r="E18" s="107"/>
      <c r="F18" s="107"/>
      <c r="G18" s="107"/>
      <c r="H18" s="107"/>
      <c r="I18" s="181"/>
      <c r="J18" s="181"/>
      <c r="K18" s="199"/>
    </row>
    <row r="19" spans="2:12" ht="25.5" x14ac:dyDescent="0.2">
      <c r="B19" s="117" t="s">
        <v>208</v>
      </c>
      <c r="C19" s="180"/>
      <c r="D19" s="107"/>
      <c r="E19" s="107"/>
      <c r="F19" s="189"/>
      <c r="G19" s="107"/>
      <c r="H19" s="107"/>
      <c r="I19" s="181"/>
      <c r="J19" s="181"/>
      <c r="K19" s="200"/>
    </row>
    <row r="20" spans="2:12" ht="25.5" x14ac:dyDescent="0.2">
      <c r="B20" s="117" t="s">
        <v>209</v>
      </c>
      <c r="C20" s="188"/>
      <c r="D20" s="107"/>
      <c r="E20" s="107"/>
      <c r="F20" s="107"/>
      <c r="G20" s="107"/>
      <c r="H20" s="107"/>
      <c r="I20" s="181"/>
      <c r="J20" s="181"/>
      <c r="K20" s="199"/>
    </row>
    <row r="21" spans="2:12" ht="25.5" x14ac:dyDescent="0.2">
      <c r="B21" s="117" t="s">
        <v>210</v>
      </c>
      <c r="C21" s="180"/>
      <c r="D21" s="107"/>
      <c r="E21" s="107"/>
      <c r="F21" s="189"/>
      <c r="G21" s="107"/>
      <c r="H21" s="107"/>
      <c r="I21" s="181"/>
      <c r="J21" s="181"/>
      <c r="K21" s="200"/>
    </row>
    <row r="22" spans="2:12" s="6" customFormat="1" x14ac:dyDescent="0.2">
      <c r="B22" s="127" t="s">
        <v>211</v>
      </c>
      <c r="C22" s="122">
        <v>0</v>
      </c>
      <c r="D22" s="128">
        <v>0</v>
      </c>
      <c r="E22" s="128">
        <v>0</v>
      </c>
      <c r="F22" s="128"/>
      <c r="G22" s="128"/>
      <c r="H22" s="128"/>
      <c r="I22" s="182"/>
      <c r="J22" s="182"/>
      <c r="K22" s="201"/>
    </row>
    <row r="23" spans="2:12" s="6" customFormat="1" ht="100.15" customHeight="1" x14ac:dyDescent="0.2">
      <c r="B23" s="92" t="s">
        <v>212</v>
      </c>
      <c r="C23" s="487"/>
      <c r="D23" s="488"/>
      <c r="E23" s="488"/>
      <c r="F23" s="488"/>
      <c r="G23" s="488"/>
      <c r="H23" s="488"/>
      <c r="I23" s="488"/>
      <c r="J23" s="488"/>
      <c r="K23" s="489"/>
    </row>
    <row r="24" spans="2:12" s="6" customFormat="1" ht="100.15" customHeight="1" x14ac:dyDescent="0.2">
      <c r="B24" s="91" t="s">
        <v>213</v>
      </c>
      <c r="C24" s="490"/>
      <c r="D24" s="491"/>
      <c r="E24" s="491"/>
      <c r="F24" s="491"/>
      <c r="G24" s="491"/>
      <c r="H24" s="491"/>
      <c r="I24" s="491"/>
      <c r="J24" s="491"/>
      <c r="K24" s="492"/>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Molly Timlin</cp:lastModifiedBy>
  <cp:lastPrinted>2014-12-18T11:24:00Z</cp:lastPrinted>
  <dcterms:created xsi:type="dcterms:W3CDTF">2012-03-15T16:14:51Z</dcterms:created>
  <dcterms:modified xsi:type="dcterms:W3CDTF">2016-08-01T19:24:35Z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