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37" i="10" l="1"/>
  <c r="F17" i="10"/>
  <c r="F16" i="10"/>
  <c r="F15" i="10"/>
  <c r="F6" i="10"/>
  <c r="F12" i="10" s="1"/>
  <c r="E12" i="10"/>
  <c r="D12" i="10"/>
  <c r="C12" i="10"/>
  <c r="E17" i="10"/>
  <c r="D17" i="10"/>
  <c r="C17" i="10"/>
  <c r="E60" i="4"/>
  <c r="E59" i="4"/>
  <c r="E57" i="4"/>
  <c r="E56" i="4"/>
  <c r="E51" i="4"/>
  <c r="E49" i="4"/>
  <c r="E47" i="4"/>
  <c r="E46" i="4"/>
  <c r="E35" i="4"/>
  <c r="E31" i="4"/>
  <c r="E28" i="4"/>
  <c r="D60" i="4"/>
  <c r="E54" i="18"/>
  <c r="D54" i="18"/>
  <c r="E6" i="18"/>
  <c r="E5" i="18"/>
  <c r="AT60" i="4" l="1"/>
  <c r="AT54" i="18"/>
</calcChain>
</file>

<file path=xl/sharedStrings.xml><?xml version="1.0" encoding="utf-8"?>
<sst xmlns="http://schemas.openxmlformats.org/spreadsheetml/2006/main" count="573" uniqueCount="505">
  <si>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</si>
  <si>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</si>
  <si>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</si>
  <si>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</si>
  <si>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</si>
  <si>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</si>
  <si>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</si>
  <si>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</si>
  <si>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</si>
  <si>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</si>
  <si>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</si>
  <si>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</si>
  <si>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</si>
  <si>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</si>
  <si>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</si>
  <si>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</si>
  <si>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</si>
  <si>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</si>
  <si>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</si>
  <si>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</si>
  <si>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</si>
  <si>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</si>
  <si>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</si>
  <si>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</si>
  <si>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</si>
  <si>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</si>
  <si>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</si>
  <si>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</si>
  <si>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</si>
  <si>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</si>
  <si>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</si>
  <si>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</si>
  <si>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</si>
  <si>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</si>
  <si>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</si>
  <si>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</si>
  <si>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</si>
  <si>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</si>
  <si>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</si>
  <si>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</si>
  <si>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</si>
  <si>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</si>
  <si>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</si>
  <si>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</si>
  <si>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</si>
  <si>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</si>
  <si>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</si>
  <si>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</si>
  <si>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</si>
  <si>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</si>
  <si>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</si>
  <si>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</si>
  <si>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</si>
  <si>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</si>
  <si>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</si>
  <si>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</si>
  <si>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</si>
  <si>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</si>
  <si>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</si>
  <si>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</si>
  <si>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</si>
  <si>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</si>
  <si>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</si>
  <si>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</si>
  <si>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</si>
  <si>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</si>
  <si>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</si>
  <si>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</si>
  <si>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</si>
  <si>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</si>
  <si>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</si>
  <si>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</si>
  <si>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</si>
  <si>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</si>
  <si>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</si>
  <si>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</si>
  <si>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</si>
  <si>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</si>
  <si>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</si>
  <si>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</si>
  <si>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</si>
  <si>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</si>
  <si>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</si>
  <si>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</si>
  <si>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</si>
  <si>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</si>
  <si>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</si>
  <si>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</si>
  <si>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</si>
  <si>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</si>
  <si>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</si>
  <si>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</si>
  <si>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</si>
  <si>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</si>
  <si>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</si>
  <si>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</si>
  <si>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</si>
  <si>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</si>
  <si>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</si>
  <si>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</si>
  <si>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</si>
  <si>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</si>
  <si>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</si>
  <si>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</si>
  <si>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</si>
  <si>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</si>
  <si>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</si>
  <si>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</si>
  <si>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</si>
  <si>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</si>
  <si>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</si>
  <si>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</si>
  <si>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</si>
  <si>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</si>
  <si>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</si>
  <si>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</si>
  <si>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</si>
  <si>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</si>
  <si>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</si>
  <si>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</si>
  <si>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</si>
  <si>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</si>
  <si>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</si>
  <si>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</si>
  <si>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</si>
  <si>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</si>
  <si>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</si>
  <si>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</si>
  <si>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</si>
  <si>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</si>
  <si>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</si>
  <si>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</si>
  <si>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</si>
  <si>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</si>
  <si>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</si>
  <si>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</si>
  <si>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</si>
  <si>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</si>
  <si>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</si>
  <si>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</si>
  <si>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</si>
  <si>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</si>
  <si>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</si>
  <si>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</si>
  <si>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</si>
  <si>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</si>
  <si>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</si>
  <si>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</si>
  <si>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</si>
  <si>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</si>
  <si>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</si>
  <si>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</si>
  <si>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</si>
  <si>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</si>
  <si>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</si>
  <si>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</si>
  <si>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</si>
  <si>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</si>
  <si>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</si>
  <si>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</si>
  <si>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</si>
  <si>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</si>
  <si>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</si>
  <si>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</si>
  <si>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</si>
  <si>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</si>
  <si>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</si>
  <si>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</si>
  <si>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</si>
  <si>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</si>
  <si>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</si>
  <si>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</si>
  <si>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</si>
  <si>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</si>
  <si>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</si>
  <si>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</si>
  <si>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</si>
  <si>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</si>
  <si>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</si>
  <si>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</si>
  <si>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</si>
  <si>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</si>
  <si>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</si>
  <si>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</si>
  <si>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</si>
  <si>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</si>
  <si>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</si>
  <si>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</si>
  <si>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</si>
  <si>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</si>
  <si>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</si>
  <si>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</si>
  <si>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</si>
  <si>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</si>
  <si>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</si>
  <si>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</si>
  <si>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</si>
  <si>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</si>
  <si>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</si>
  <si>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</si>
  <si>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</si>
  <si>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</si>
  <si>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</si>
  <si>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</si>
  <si>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</si>
  <si>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</si>
  <si>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</si>
  <si>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</si>
  <si>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</si>
  <si>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</si>
  <si>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</si>
  <si>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</si>
  <si>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</si>
  <si>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</si>
  <si>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</si>
  <si>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</si>
  <si>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</si>
  <si>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</si>
  <si>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</si>
  <si>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</si>
  <si>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</si>
  <si>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</si>
  <si>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</si>
  <si>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</si>
  <si>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</si>
  <si>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</si>
  <si>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</si>
  <si>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</si>
  <si>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</si>
  <si>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</si>
  <si>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</si>
  <si>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</si>
  <si>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</si>
  <si>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</si>
  <si>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</si>
  <si>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</si>
  <si>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</si>
  <si>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</si>
  <si>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</si>
  <si>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</si>
  <si>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</si>
  <si>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</si>
  <si>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</si>
  <si>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</si>
  <si>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</si>
  <si>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</si>
  <si>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</si>
  <si>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</si>
  <si>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</si>
  <si>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</si>
  <si>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</si>
  <si>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</si>
  <si>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</si>
  <si>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</si>
  <si>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</si>
  <si>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</si>
  <si>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</si>
  <si>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</si>
  <si>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</si>
  <si>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</si>
  <si>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</si>
  <si>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</si>
  <si>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</si>
  <si>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</si>
  <si>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</si>
  <si>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</si>
  <si>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</si>
  <si>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</si>
  <si>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</si>
  <si>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</si>
  <si>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</si>
  <si>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</si>
  <si>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</si>
  <si>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</si>
  <si>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</si>
  <si>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</si>
  <si>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</si>
  <si>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</si>
  <si>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</si>
  <si>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</si>
  <si>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</si>
  <si>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</si>
  <si>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</si>
  <si>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</si>
  <si>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</si>
  <si>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</si>
  <si>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</si>
  <si>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</si>
  <si>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</si>
  <si>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</si>
  <si>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</si>
  <si>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</si>
  <si>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</si>
  <si>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</si>
  <si>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</si>
  <si>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</si>
  <si>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</si>
  <si>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</si>
  <si>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</si>
  <si>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</si>
  <si>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</si>
  <si>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</si>
  <si>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</si>
  <si>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</si>
  <si>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</si>
  <si>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</si>
  <si>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</si>
  <si>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</si>
  <si>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</si>
  <si>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</si>
  <si>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</si>
  <si>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</si>
  <si>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</si>
  <si>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</si>
  <si>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</si>
  <si>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</si>
  <si>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</si>
  <si>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</si>
  <si>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</si>
  <si>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</si>
  <si>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</si>
  <si>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</si>
  <si>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</si>
  <si>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</si>
  <si>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</si>
  <si>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</si>
  <si>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</si>
  <si>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</si>
  <si>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</si>
  <si>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</si>
  <si>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</si>
  <si>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</si>
  <si>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</si>
  <si>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</si>
  <si>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</si>
  <si>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</si>
  <si>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</si>
  <si>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</si>
  <si>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</si>
  <si>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</si>
  <si>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</si>
  <si>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</si>
  <si>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</si>
  <si>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</si>
  <si>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</si>
  <si>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</si>
  <si>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</si>
  <si>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</si>
  <si>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</si>
  <si>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</si>
  <si>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</si>
  <si>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</si>
  <si>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</si>
  <si>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</si>
  <si>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</si>
  <si>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</si>
  <si>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</si>
  <si>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</si>
  <si>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</si>
  <si>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</si>
  <si>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</si>
  <si>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</si>
  <si>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</si>
  <si>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</si>
  <si>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</si>
  <si>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</si>
  <si>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</si>
  <si>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</si>
  <si>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</si>
  <si>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</si>
  <si>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</si>
  <si>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</si>
  <si>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</si>
  <si>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</si>
  <si>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</si>
  <si>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</si>
  <si>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</si>
  <si>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</si>
  <si>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</si>
  <si>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</si>
  <si>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</si>
  <si>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</si>
  <si>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</si>
  <si>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</si>
  <si>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</si>
  <si>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</si>
  <si>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</si>
  <si>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</si>
  <si>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</si>
  <si>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</si>
  <si>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</si>
  <si>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</si>
  <si>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</si>
  <si>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</si>
  <si>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</si>
  <si>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</si>
  <si>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</si>
  <si>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</si>
  <si>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</si>
  <si>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</si>
  <si>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</si>
  <si>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</si>
  <si>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</si>
  <si>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</si>
  <si>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</si>
  <si>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</si>
  <si>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</si>
  <si>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</si>
  <si>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</si>
  <si>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</si>
  <si>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</si>
  <si>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</si>
  <si>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</si>
  <si>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</si>
  <si>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</si>
  <si>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</si>
  <si>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</si>
  <si>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</si>
  <si>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</si>
  <si>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</si>
  <si>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</si>
  <si>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</si>
  <si>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</si>
  <si>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</si>
  <si>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</si>
  <si>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</si>
  <si>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</si>
  <si>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</si>
  <si>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</si>
  <si>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</si>
  <si>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</si>
  <si>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</si>
  <si>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</si>
  <si>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</si>
  <si>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</si>
  <si>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</si>
  <si>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</si>
  <si>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</si>
  <si>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</si>
  <si>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</si>
  <si>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</si>
  <si>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</si>
  <si>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</si>
  <si>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</si>
  <si>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</si>
  <si>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</si>
  <si>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</si>
  <si>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</si>
  <si>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</si>
  <si>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</si>
  <si>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</si>
  <si>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</si>
  <si>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</si>
  <si>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</si>
  <si>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</si>
  <si>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</si>
  <si>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</si>
  <si>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</si>
  <si>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</si>
  <si>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</si>
  <si>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</si>
  <si>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</si>
  <si>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</si>
  <si>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</si>
  <si>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</si>
  <si>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</si>
  <si>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</si>
  <si>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</si>
  <si>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</si>
  <si>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</si>
  <si>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</si>
  <si>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</si>
  <si>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</si>
  <si>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</si>
  <si>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</si>
  <si>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</si>
  <si>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</si>
  <si>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</si>
  <si>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</si>
  <si>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</si>
  <si>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</si>
  <si>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</si>
  <si>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</si>
  <si>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</si>
  <si>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</si>
  <si>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</si>
  <si>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</si>
  <si>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</si>
  <si>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</si>
  <si>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</si>
  <si>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</si>
  <si>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</si>
  <si>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</si>
  <si>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</si>
  <si>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New Era Life Insurance Company</t>
  </si>
  <si>
    <t>NEW ERA LIFE GRP</t>
  </si>
  <si>
    <t>00520</t>
  </si>
  <si>
    <t>2014</t>
  </si>
  <si>
    <t>11720 Katy Freeway Suite 1700 Houston, TX 77079</t>
  </si>
  <si>
    <t>742552025</t>
  </si>
  <si>
    <t>007087</t>
  </si>
  <si>
    <t>78743</t>
  </si>
  <si>
    <t>61479</t>
  </si>
  <si>
    <t>279</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</si>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</sst>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166</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3" zoomScale="80" zoomScaleNormal="80" workbookViewId="0">
      <pane xSplit="2" topLeftCell="D1" activePane="topRight" state="frozen"/>
      <selection activeCell="B1" sqref="B1"/>
      <selection pane="topRight" activeCell="E12" sqref="E1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267028</v>
      </c>
      <c r="E5" s="106">
        <v>267028</v>
      </c>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592144</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-252934</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227327</v>
      </c>
      <c r="E12" s="106">
        <v>215454</v>
      </c>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395997</v>
      </c>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-169443</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625</v>
      </c>
      <c r="E28" s="110">
        <f>+D28</f>
        <v>625</v>
      </c>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1390</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v>2546</v>
      </c>
      <c r="E31" s="110">
        <f>+D31</f>
        <v>2546</v>
      </c>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5664</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431</v>
      </c>
      <c r="E35" s="110">
        <f>+D35</f>
        <v>431</v>
      </c>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959</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v>3896</v>
      </c>
      <c r="E46" s="110">
        <f>+D46</f>
        <v>3896</v>
      </c>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8669</v>
      </c>
      <c r="AU46" s="113"/>
      <c r="AV46" s="113"/>
      <c r="AW46" s="318"/>
    </row>
    <row r="47" spans="1:49" x14ac:dyDescent="0.2">
      <c r="B47" s="161" t="s">
        <v>264</v>
      </c>
      <c r="C47" s="62" t="s">
        <v>21</v>
      </c>
      <c r="D47" s="109">
        <v>5976</v>
      </c>
      <c r="E47" s="110">
        <f>+D47</f>
        <v>5976</v>
      </c>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5810</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583</v>
      </c>
      <c r="E49" s="110">
        <f>+D49</f>
        <v>583</v>
      </c>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1298</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23631</v>
      </c>
      <c r="E51" s="110">
        <f>+D51</f>
        <v>23631</v>
      </c>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52581</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54</v>
      </c>
      <c r="E56" s="122">
        <f>+D56</f>
        <v>54</v>
      </c>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227</v>
      </c>
      <c r="AU56" s="123"/>
      <c r="AV56" s="123"/>
      <c r="AW56" s="309"/>
    </row>
    <row r="57" spans="2:49" x14ac:dyDescent="0.2">
      <c r="B57" s="161" t="s">
        <v>273</v>
      </c>
      <c r="C57" s="62" t="s">
        <v>25</v>
      </c>
      <c r="D57" s="124">
        <v>100</v>
      </c>
      <c r="E57" s="125">
        <f>+D57</f>
        <v>100</v>
      </c>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286</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v>1273</v>
      </c>
      <c r="E59" s="125">
        <f>+D59</f>
        <v>1273</v>
      </c>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3647</v>
      </c>
      <c r="AU59" s="126"/>
      <c r="AV59" s="126"/>
      <c r="AW59" s="310"/>
    </row>
    <row r="60" spans="2:49" x14ac:dyDescent="0.2">
      <c r="B60" s="161" t="s">
        <v>276</v>
      </c>
      <c r="C60" s="62"/>
      <c r="D60" s="127">
        <f>+D59/12</f>
        <v>106.08333333333333</v>
      </c>
      <c r="E60" s="128">
        <f>+D60</f>
        <v>106.08333333333333</v>
      </c>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f>+AT59/12</f>
        <v>303.91666666666669</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 zoomScale="80" zoomScaleNormal="80" workbookViewId="0">
      <pane xSplit="2" topLeftCell="D1" activePane="topRight" state="frozen"/>
      <selection activeCell="B1" sqref="B1"/>
      <selection pane="topRight" activeCell="D54" sqref="D54:E5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265954</v>
      </c>
      <c r="E5" s="118">
        <f>+D5-D7</f>
        <v>263151</v>
      </c>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591771</v>
      </c>
      <c r="AU5" s="119"/>
      <c r="AV5" s="312"/>
      <c r="AW5" s="317"/>
    </row>
    <row r="6" spans="2:49" x14ac:dyDescent="0.2">
      <c r="B6" s="176" t="s">
        <v>279</v>
      </c>
      <c r="C6" s="133" t="s">
        <v>8</v>
      </c>
      <c r="D6" s="109">
        <v>3877</v>
      </c>
      <c r="E6" s="110">
        <f>+D6</f>
        <v>3877</v>
      </c>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28289</v>
      </c>
      <c r="AU6" s="113"/>
      <c r="AV6" s="311"/>
      <c r="AW6" s="318"/>
    </row>
    <row r="7" spans="2:49" x14ac:dyDescent="0.2">
      <c r="B7" s="176" t="s">
        <v>280</v>
      </c>
      <c r="C7" s="133" t="s">
        <v>9</v>
      </c>
      <c r="D7" s="109">
        <v>2803</v>
      </c>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27916</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243495</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422802</v>
      </c>
      <c r="AU23" s="113"/>
      <c r="AV23" s="311"/>
      <c r="AW23" s="318"/>
    </row>
    <row r="24" spans="2:49" ht="28.5" customHeight="1" x14ac:dyDescent="0.2">
      <c r="B24" s="178" t="s">
        <v>114</v>
      </c>
      <c r="C24" s="133"/>
      <c r="D24" s="293"/>
      <c r="E24" s="110">
        <v>207417</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11965</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2149</v>
      </c>
      <c r="AU26" s="113"/>
      <c r="AV26" s="311"/>
      <c r="AW26" s="318"/>
    </row>
    <row r="27" spans="2:49" s="5" customFormat="1" ht="25.5" x14ac:dyDescent="0.2">
      <c r="B27" s="178" t="s">
        <v>85</v>
      </c>
      <c r="C27" s="133"/>
      <c r="D27" s="293"/>
      <c r="E27" s="110">
        <v>1518</v>
      </c>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24236</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6726</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66333</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92274</v>
      </c>
      <c r="AU30" s="113"/>
      <c r="AV30" s="311"/>
      <c r="AW30" s="318"/>
    </row>
    <row r="31" spans="2:49" s="5" customFormat="1" ht="25.5" x14ac:dyDescent="0.2">
      <c r="B31" s="178" t="s">
        <v>84</v>
      </c>
      <c r="C31" s="133"/>
      <c r="D31" s="293"/>
      <c r="E31" s="110">
        <v>6524</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70227</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102892</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758</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3506</v>
      </c>
      <c r="AU34" s="113"/>
      <c r="AV34" s="311"/>
      <c r="AW34" s="318"/>
    </row>
    <row r="35" spans="2:49" s="5" customFormat="1" x14ac:dyDescent="0.2">
      <c r="B35" s="178" t="s">
        <v>91</v>
      </c>
      <c r="C35" s="133"/>
      <c r="D35" s="293"/>
      <c r="E35" s="110">
        <v>756</v>
      </c>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761</v>
      </c>
      <c r="E36" s="110">
        <v>761</v>
      </c>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15116</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f>+D23+D26+D30+D34-D28-D32-D36</f>
        <v>227327</v>
      </c>
      <c r="E54" s="115">
        <f>+E24+E27+E31+E35-E36</f>
        <v>215454</v>
      </c>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f>+AT23+AT26+AT30+AT34-AT28-AT32-AT36</f>
        <v>395997</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6" activePane="bottomRight" state="frozen"/>
      <selection activeCell="B1" sqref="B1"/>
      <selection pane="topRight" activeCell="B1" sqref="B1"/>
      <selection pane="bottomLeft" activeCell="B1" sqref="B1"/>
      <selection pane="bottomRight" activeCell="F42" sqref="F4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284659</v>
      </c>
      <c r="D5" s="118">
        <v>251028</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351997</v>
      </c>
      <c r="D6" s="110">
        <v>259580</v>
      </c>
      <c r="E6" s="115">
        <v>215454</v>
      </c>
      <c r="F6" s="115">
        <f>+E6+D6+C6</f>
        <v>827031</v>
      </c>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f>+C6</f>
        <v>351997</v>
      </c>
      <c r="D12" s="115">
        <f t="shared" ref="D12:F12" si="0">+D6</f>
        <v>259580</v>
      </c>
      <c r="E12" s="115">
        <f t="shared" si="0"/>
        <v>215454</v>
      </c>
      <c r="F12" s="115">
        <f t="shared" si="0"/>
        <v>827031</v>
      </c>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394311</v>
      </c>
      <c r="D15" s="118">
        <v>259580</v>
      </c>
      <c r="E15" s="106">
        <v>267028</v>
      </c>
      <c r="F15" s="106">
        <f t="shared" ref="F15:F17" si="1">+E15+D15+C15</f>
        <v>920919</v>
      </c>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8710</v>
      </c>
      <c r="D16" s="110">
        <v>4460</v>
      </c>
      <c r="E16" s="115">
        <v>3602</v>
      </c>
      <c r="F16" s="115">
        <f t="shared" si="1"/>
        <v>16772</v>
      </c>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f>+C15-C16</f>
        <v>385601</v>
      </c>
      <c r="D17" s="115">
        <f>+D15-D16</f>
        <v>255120</v>
      </c>
      <c r="E17" s="115">
        <f>+E15-E16</f>
        <v>263426</v>
      </c>
      <c r="F17" s="115">
        <f t="shared" si="1"/>
        <v>904147</v>
      </c>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153</v>
      </c>
      <c r="D37" s="122">
        <v>134</v>
      </c>
      <c r="E37" s="256">
        <v>106</v>
      </c>
      <c r="F37" s="256">
        <f>+E37+D37+C37</f>
        <v>393</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2" sqref="C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54</v>
      </c>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c r="E11" s="119"/>
      <c r="F11" s="119"/>
      <c r="G11" s="119"/>
      <c r="H11" s="119"/>
      <c r="I11" s="312"/>
      <c r="J11" s="312"/>
      <c r="K11" s="365"/>
    </row>
    <row r="12" spans="2:11" x14ac:dyDescent="0.2">
      <c r="B12" s="207" t="s">
        <v>93</v>
      </c>
      <c r="C12" s="109">
        <v>0</v>
      </c>
      <c r="D12" s="113"/>
      <c r="E12" s="113"/>
      <c r="F12" s="113"/>
      <c r="G12" s="113"/>
      <c r="H12" s="113"/>
      <c r="I12" s="311"/>
      <c r="J12" s="311"/>
      <c r="K12" s="366"/>
    </row>
    <row r="13" spans="2:11" x14ac:dyDescent="0.2">
      <c r="B13" s="207" t="s">
        <v>94</v>
      </c>
      <c r="C13" s="109">
        <v>0</v>
      </c>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169" activePane="bottomRight" state="frozen"/>
      <selection activeCell="B1" sqref="B1"/>
      <selection pane="topRight" activeCell="B1" sqref="B1"/>
      <selection pane="bottomLeft" activeCell="B1" sqref="B1"/>
      <selection pane="bottomRight" activeCell="D178" activeCellId="3" sqref="D145 D156 D167 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t="s">
        <v>504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3" t="s">
        <v>504</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3" t="s">
        <v>504</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504</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504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504</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t="s">
        <v>504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2015-07-20T14:42:40Z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