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NEC\"/>
    </mc:Choice>
  </mc:AlternateContent>
  <workbookProtection lockStructure="1"/>
  <bookViews>
    <workbookView xWindow="0" yWindow="0" windowWidth="28800" windowHeight="12645"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F6" i="10" l="1"/>
  <c r="F12" i="10"/>
  <c r="F17" i="10"/>
  <c r="F16" i="10"/>
  <c r="F15" i="10"/>
  <c r="F38" i="10"/>
  <c r="E17" i="10"/>
  <c r="D17" i="10"/>
  <c r="C17" i="10"/>
  <c r="E12" i="10"/>
  <c r="D12" i="10"/>
  <c r="C12" i="10"/>
  <c r="E38" i="10"/>
  <c r="E16" i="10"/>
  <c r="E15" i="10"/>
  <c r="E6" i="10"/>
  <c r="E25" i="4"/>
  <c r="E31" i="4"/>
  <c r="E35" i="4"/>
  <c r="E46" i="4"/>
  <c r="E47" i="4"/>
  <c r="E49" i="4"/>
  <c r="E51" i="4"/>
  <c r="E56" i="4"/>
  <c r="E57" i="4"/>
  <c r="E59" i="4"/>
  <c r="E60" i="4"/>
  <c r="D60" i="4"/>
  <c r="E12" i="4" l="1"/>
  <c r="D12" i="4"/>
  <c r="AT5" i="4"/>
  <c r="E5" i="4"/>
  <c r="D5" i="4"/>
  <c r="AT54" i="18"/>
  <c r="AT12" i="4" s="1"/>
  <c r="E54" i="18"/>
  <c r="D54" i="18"/>
  <c r="E6" i="18"/>
  <c r="E5"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<sst xmlns="http://schemas.openxmlformats.org/spreadsheetml/2006/main" count="575" uniqueCount="507">
  <si>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</si>
  <si>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</si>
  <si>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</si>
  <si>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</si>
  <si>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</si>
  <si>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</si>
  <si>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</si>
  <si>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</si>
  <si>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</si>
  <si>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</si>
  <si>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</si>
  <si>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</si>
  <si>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</si>
  <si>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</si>
  <si>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</si>
  <si>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</si>
  <si>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</si>
  <si>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</si>
  <si>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</si>
  <si>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</si>
  <si>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</si>
  <si>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</si>
  <si>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</si>
  <si>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</si>
  <si>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</si>
  <si>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</si>
  <si>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</si>
  <si>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</si>
  <si>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</si>
  <si>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</si>
  <si>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</si>
  <si>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</si>
  <si>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</si>
  <si>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</si>
  <si>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</si>
  <si>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</si>
  <si>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</si>
  <si>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</si>
  <si>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</si>
  <si>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</si>
  <si>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</si>
  <si>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</si>
  <si>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</si>
  <si>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</si>
  <si>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</si>
  <si>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</si>
  <si>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</si>
  <si>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</si>
  <si>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</si>
  <si>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</si>
  <si>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</si>
  <si>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</si>
  <si>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</si>
  <si>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</si>
  <si>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</si>
  <si>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</si>
  <si>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</si>
  <si>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</si>
  <si>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</si>
  <si>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</si>
  <si>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</si>
  <si>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</si>
  <si>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</si>
  <si>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</si>
  <si>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</si>
  <si>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</si>
  <si>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</si>
  <si>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</si>
  <si>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</si>
  <si>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</si>
  <si>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</si>
  <si>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</si>
  <si>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</si>
  <si>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</si>
  <si>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</si>
  <si>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</si>
  <si>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</si>
  <si>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</si>
  <si>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</si>
  <si>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</si>
  <si>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</si>
  <si>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</si>
  <si>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</si>
  <si>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</si>
  <si>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</si>
  <si>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</si>
  <si>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</si>
  <si>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</si>
  <si>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</si>
  <si>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</si>
  <si>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</si>
  <si>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</si>
  <si>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</si>
  <si>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</si>
  <si>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</si>
  <si>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</si>
  <si>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</si>
  <si>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</si>
  <si>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</si>
  <si>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</si>
  <si>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</si>
  <si>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</si>
  <si>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</si>
  <si>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</si>
  <si>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</si>
  <si>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</si>
  <si>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</si>
  <si>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</si>
  <si>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</si>
  <si>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</si>
  <si>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</si>
  <si>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</si>
  <si>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</si>
  <si>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</si>
  <si>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</si>
  <si>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</si>
  <si>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</si>
  <si>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</si>
  <si>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</si>
  <si>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</si>
  <si>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</si>
  <si>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</si>
  <si>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</si>
  <si>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</si>
  <si>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</si>
  <si>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</si>
  <si>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</si>
  <si>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</si>
  <si>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</si>
  <si>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</si>
  <si>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</si>
  <si>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</si>
  <si>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</si>
  <si>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</si>
  <si>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</si>
  <si>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</si>
  <si>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</si>
  <si>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</si>
  <si>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</si>
  <si>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</si>
  <si>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</si>
  <si>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</si>
  <si>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</si>
  <si>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</si>
  <si>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</si>
  <si>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</si>
  <si>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</si>
  <si>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</si>
  <si>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</si>
  <si>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</si>
  <si>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</si>
  <si>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</si>
  <si>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</si>
  <si>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</si>
  <si>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</si>
  <si>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</si>
  <si>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</si>
  <si>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</si>
  <si>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</si>
  <si>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</si>
  <si>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</si>
  <si>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</si>
  <si>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</si>
  <si>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</si>
  <si>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</si>
  <si>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</si>
  <si>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</si>
  <si>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</si>
  <si>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</si>
  <si>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</si>
  <si>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</si>
  <si>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</si>
  <si>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</si>
  <si>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</si>
  <si>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</si>
  <si>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</si>
  <si>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</si>
  <si>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</si>
  <si>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</si>
  <si>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</si>
  <si>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</si>
  <si>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</si>
  <si>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</si>
  <si>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</si>
  <si>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</si>
  <si>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</si>
  <si>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</si>
  <si>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</si>
  <si>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</si>
  <si>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</si>
  <si>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</si>
  <si>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</si>
  <si>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</si>
  <si>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</si>
  <si>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</si>
  <si>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</si>
  <si>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</si>
  <si>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</si>
  <si>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</si>
  <si>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</si>
  <si>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</si>
  <si>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</si>
  <si>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</si>
  <si>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</si>
  <si>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</si>
  <si>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</si>
  <si>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</si>
  <si>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</si>
  <si>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</si>
  <si>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</si>
  <si>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</si>
  <si>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</si>
  <si>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</si>
  <si>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</si>
  <si>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</si>
  <si>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</si>
  <si>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</si>
  <si>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</si>
  <si>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</si>
  <si>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</si>
  <si>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</si>
  <si>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</si>
  <si>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</si>
  <si>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</si>
  <si>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</si>
  <si>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</si>
  <si>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</si>
  <si>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</si>
  <si>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</si>
  <si>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</si>
  <si>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</si>
  <si>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</si>
  <si>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</si>
  <si>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</si>
  <si>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</si>
  <si>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</si>
  <si>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</si>
  <si>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</si>
  <si>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</si>
  <si>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</si>
  <si>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</si>
  <si>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</si>
  <si>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</si>
  <si>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</si>
  <si>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</si>
  <si>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</si>
  <si>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</si>
  <si>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</si>
  <si>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</si>
  <si>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</si>
  <si>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</si>
  <si>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</si>
  <si>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</si>
  <si>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</si>
  <si>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</si>
  <si>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</si>
  <si>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</si>
  <si>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</si>
  <si>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</si>
  <si>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</si>
  <si>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</si>
  <si>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</si>
  <si>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</si>
  <si>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</si>
  <si>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</si>
  <si>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</si>
  <si>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</si>
  <si>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</si>
  <si>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</si>
  <si>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</si>
  <si>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</si>
  <si>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</si>
  <si>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</si>
  <si>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</si>
  <si>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</si>
  <si>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</si>
  <si>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</si>
  <si>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</si>
  <si>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</si>
  <si>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</si>
  <si>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</si>
  <si>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</si>
  <si>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</si>
  <si>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</si>
  <si>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</si>
  <si>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</si>
  <si>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</si>
  <si>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</si>
  <si>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</si>
  <si>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</si>
  <si>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</si>
  <si>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</si>
  <si>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</si>
  <si>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</si>
  <si>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</si>
  <si>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</si>
  <si>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</si>
  <si>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</si>
  <si>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</si>
  <si>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</si>
  <si>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</si>
  <si>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</si>
  <si>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</si>
  <si>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</si>
  <si>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</si>
  <si>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</si>
  <si>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</si>
  <si>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</si>
  <si>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</si>
  <si>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</si>
  <si>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</si>
  <si>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</si>
  <si>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</si>
  <si>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</si>
  <si>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</si>
  <si>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</si>
  <si>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</si>
  <si>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</si>
  <si>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</si>
  <si>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</si>
  <si>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</si>
  <si>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</si>
  <si>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</si>
  <si>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</si>
  <si>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</si>
  <si>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</si>
  <si>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</si>
  <si>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</si>
  <si>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</si>
  <si>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</si>
  <si>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</si>
  <si>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</si>
  <si>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</si>
  <si>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</si>
  <si>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</si>
  <si>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</si>
  <si>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</si>
  <si>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</si>
  <si>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</si>
  <si>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</si>
  <si>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</si>
  <si>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</si>
  <si>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</si>
  <si>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</si>
  <si>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</si>
  <si>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</si>
  <si>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</si>
  <si>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</si>
  <si>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</si>
  <si>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</si>
  <si>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</si>
  <si>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</si>
  <si>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</si>
  <si>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</si>
  <si>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</si>
  <si>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</si>
  <si>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</si>
  <si>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</si>
  <si>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</si>
  <si>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</si>
  <si>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</si>
  <si>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</si>
  <si>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</si>
  <si>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</si>
  <si>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</si>
  <si>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</si>
  <si>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</si>
  <si>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</si>
  <si>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</si>
  <si>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</si>
  <si>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</si>
  <si>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</si>
  <si>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</si>
  <si>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</si>
  <si>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</si>
  <si>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</si>
  <si>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</si>
  <si>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</si>
  <si>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</si>
  <si>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</si>
  <si>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</si>
  <si>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</si>
  <si>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</si>
  <si>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</si>
  <si>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</si>
  <si>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</si>
  <si>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</si>
  <si>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</si>
  <si>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</si>
  <si>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</si>
  <si>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</si>
  <si>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</si>
  <si>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</si>
  <si>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</si>
  <si>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</si>
  <si>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</si>
  <si>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</si>
  <si>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</si>
  <si>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</si>
  <si>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</si>
  <si>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</si>
  <si>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</si>
  <si>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</si>
  <si>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</si>
  <si>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</si>
  <si>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</si>
  <si>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</si>
  <si>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</si>
  <si>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</si>
  <si>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</si>
  <si>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</si>
  <si>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</si>
  <si>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</si>
  <si>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</si>
  <si>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</si>
  <si>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</si>
  <si>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</si>
  <si>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</si>
  <si>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</si>
  <si>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</si>
  <si>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</si>
  <si>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</si>
  <si>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</si>
  <si>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</si>
  <si>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</si>
  <si>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</si>
  <si>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</si>
  <si>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</si>
  <si>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</si>
  <si>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</si>
  <si>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</si>
  <si>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</si>
  <si>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</si>
  <si>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</si>
  <si>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</si>
  <si>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</si>
  <si>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</si>
  <si>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</si>
  <si>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</si>
  <si>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</si>
  <si>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</si>
  <si>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</si>
  <si>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</si>
  <si>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</si>
  <si>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</si>
  <si>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</si>
  <si>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</si>
  <si>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</si>
  <si>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</si>
  <si>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</si>
  <si>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</si>
  <si>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</si>
  <si>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</si>
  <si>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</si>
  <si>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</si>
  <si>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</si>
  <si>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</si>
  <si>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</si>
  <si>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</si>
  <si>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</si>
  <si>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</si>
  <si>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</si>
  <si>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</si>
  <si>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</si>
  <si>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</si>
  <si>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</si>
  <si>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</si>
  <si>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</si>
  <si>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</si>
  <si>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</si>
  <si>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</si>
  <si>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</si>
  <si>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</si>
  <si>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</si>
  <si>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</si>
  <si>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</si>
  <si>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</si>
  <si>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</si>
  <si>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</si>
  <si>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</si>
  <si>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</si>
  <si>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</si>
  <si>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</si>
  <si>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</si>
  <si>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</si>
  <si>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</si>
  <si>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</si>
  <si>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</si>
  <si>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</si>
  <si>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</si>
  <si>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</si>
  <si>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</si>
  <si>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</si>
  <si>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</si>
  <si>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</si>
  <si>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</si>
  <si>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Era Life Insurance Company</t>
  </si>
  <si>
    <t>NEW ERA LIFE GRP</t>
  </si>
  <si>
    <t>00520</t>
  </si>
  <si>
    <t>2015</t>
  </si>
  <si>
    <t>11720 Katy Freeway Suite 1700 Houston, TX 77079</t>
  </si>
  <si>
    <t>742552025</t>
  </si>
  <si>
    <t>007087</t>
  </si>
  <si>
    <t>78743</t>
  </si>
  <si>
    <t>61479</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</si>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</sst>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+'Pt 2 Premium and Claims'!D5+'Pt 2 Premium and Claims'!D6-'Pt 2 Premium and Claims'!D7</f>
        <v>227034</v>
      </c>
      <c r="E5" s="213">
        <f>+'Pt 2 Premium and Claims'!E5+'Pt 2 Premium and Claims'!E6-'Pt 2 Premium and Claims'!E7</f>
        <v>227034</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+'Pt 2 Premium and Claims'!AT5+'Pt 2 Premium and Claims'!AT6-'Pt 2 Premium and Claims'!AT7</f>
        <v>503527</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-26842</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-204897</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235380</v>
      </c>
      <c r="E12" s="213">
        <f>+'Pt 2 Premium and Claims'!E54</f>
        <v>293574</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306720</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-110513</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209</v>
      </c>
      <c r="E25" s="217">
        <f>+D25</f>
        <v>209</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464</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2172</v>
      </c>
      <c r="E31" s="217">
        <f>+D31</f>
        <v>2172</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4818</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369</v>
      </c>
      <c r="E35" s="217">
        <f>+D35</f>
        <v>369</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819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3689</v>
      </c>
      <c r="E46" s="217">
        <f>+D46</f>
        <v>3689</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8182</v>
      </c>
      <c r="AU46" s="220"/>
      <c r="AV46" s="220"/>
      <c r="AW46" s="297"/>
    </row>
    <row r="47" spans="1:49" x14ac:dyDescent="0.2">
      <c r="B47" s="245" t="s">
        <v>263</v>
      </c>
      <c r="C47" s="203" t="s">
        <v>21</v>
      </c>
      <c r="D47" s="216">
        <v>3733</v>
      </c>
      <c r="E47" s="217">
        <f>+D47</f>
        <v>3733</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-36129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535</v>
      </c>
      <c r="E49" s="217">
        <f>+D49</f>
        <v>535</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1186</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21667</v>
      </c>
      <c r="E51" s="217">
        <f>+D51</f>
        <v>21667</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48053</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45</v>
      </c>
      <c r="E56" s="229">
        <f>+D56</f>
        <v>45</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192</v>
      </c>
      <c r="AU56" s="230"/>
      <c r="AV56" s="230"/>
      <c r="AW56" s="288"/>
    </row>
    <row r="57" spans="2:49" x14ac:dyDescent="0.2">
      <c r="B57" s="245" t="s">
        <v>272</v>
      </c>
      <c r="C57" s="203" t="s">
        <v>25</v>
      </c>
      <c r="D57" s="231">
        <v>79</v>
      </c>
      <c r="E57" s="232">
        <f>+D57</f>
        <v>79</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226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1000</v>
      </c>
      <c r="E59" s="232">
        <f>+D59</f>
        <v>1000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2940</v>
      </c>
      <c r="AU59" s="233"/>
      <c r="AV59" s="233"/>
      <c r="AW59" s="289"/>
    </row>
    <row r="60" spans="2:49" x14ac:dyDescent="0.2">
      <c r="B60" s="245" t="s">
        <v>275</v>
      </c>
      <c r="C60" s="203"/>
      <c r="D60" s="234">
        <f>+D59/12</f>
        <v>83.333333333333329</v>
      </c>
      <c r="E60" s="235">
        <f>+D60</f>
        <v>83.333333333333329</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245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20"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226471</v>
      </c>
      <c r="E5" s="326">
        <f>+D5-D7</f>
        <v>224231</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497254</v>
      </c>
      <c r="AU5" s="327"/>
      <c r="AV5" s="369"/>
      <c r="AW5" s="373"/>
    </row>
    <row r="6" spans="2:49" x14ac:dyDescent="0.2">
      <c r="B6" s="343" t="s">
        <v>278</v>
      </c>
      <c r="C6" s="331" t="s">
        <v>8</v>
      </c>
      <c r="D6" s="318">
        <v>2803</v>
      </c>
      <c r="E6" s="319">
        <f>+D6</f>
        <v>2803</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27916</v>
      </c>
      <c r="AU6" s="321"/>
      <c r="AV6" s="368"/>
      <c r="AW6" s="374"/>
    </row>
    <row r="7" spans="2:49" x14ac:dyDescent="0.2">
      <c r="B7" s="343" t="s">
        <v>279</v>
      </c>
      <c r="C7" s="331" t="s">
        <v>9</v>
      </c>
      <c r="D7" s="318">
        <v>2240</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21643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255538</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320061</v>
      </c>
      <c r="AU23" s="321"/>
      <c r="AV23" s="368"/>
      <c r="AW23" s="374"/>
    </row>
    <row r="24" spans="2:49" ht="28.5" customHeight="1" x14ac:dyDescent="0.2">
      <c r="B24" s="345" t="s">
        <v>114</v>
      </c>
      <c r="C24" s="331"/>
      <c r="D24" s="365"/>
      <c r="E24" s="319">
        <v>258047</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3500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2639</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11965</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2149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54648</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78661</v>
      </c>
      <c r="AU30" s="321"/>
      <c r="AV30" s="368"/>
      <c r="AW30" s="374"/>
    </row>
    <row r="31" spans="2:49" s="5" customFormat="1" ht="25.5" x14ac:dyDescent="0.2">
      <c r="B31" s="345" t="s">
        <v>84</v>
      </c>
      <c r="C31" s="331"/>
      <c r="D31" s="365"/>
      <c r="E31" s="319">
        <v>35539</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66333</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92274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750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3288</v>
      </c>
      <c r="AU34" s="321"/>
      <c r="AV34" s="368"/>
      <c r="AW34" s="374"/>
    </row>
    <row r="35" spans="2:49" s="5" customFormat="1" x14ac:dyDescent="0.2">
      <c r="B35" s="345" t="s">
        <v>91</v>
      </c>
      <c r="C35" s="331"/>
      <c r="D35" s="365"/>
      <c r="E35" s="319">
        <v>746</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758</v>
      </c>
      <c r="E36" s="319">
        <v>758</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3506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235380</v>
      </c>
      <c r="E54" s="323">
        <f>+E24+E27+E31+E35-E36</f>
        <v>293574</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306720</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43" sqref="F4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251028</v>
      </c>
      <c r="D5" s="403">
        <v>227327</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259580</v>
      </c>
      <c r="D6" s="398">
        <v>215454</v>
      </c>
      <c r="E6" s="400">
        <f>+'Pt 1 Summary of Data'!E12</f>
        <v>293574</v>
      </c>
      <c r="F6" s="400">
        <f>+E6+D6+C6</f>
        <v>768608</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259580</v>
      </c>
      <c r="D12" s="400">
        <f t="shared" ref="D12:E12" si="0">+D6</f>
        <v>215454</v>
      </c>
      <c r="E12" s="400">
        <f t="shared" si="0"/>
        <v>293574</v>
      </c>
      <c r="F12" s="400">
        <f>+E12+D12+C12</f>
        <v>768608</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259580</v>
      </c>
      <c r="D15" s="403">
        <v>267028</v>
      </c>
      <c r="E15" s="395">
        <f>+'Pt 1 Summary of Data'!E5</f>
        <v>227034</v>
      </c>
      <c r="F15" s="395">
        <f t="shared" ref="F15:F17" si="1">+E15+D15+C15</f>
        <v>753642</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4460</v>
      </c>
      <c r="D16" s="398">
        <v>3602</v>
      </c>
      <c r="E16" s="400">
        <f>+'Pt 1 Summary of Data'!E25+'Pt 1 Summary of Data'!E31+'Pt 1 Summary of Data'!E35</f>
        <v>2750</v>
      </c>
      <c r="F16" s="400">
        <f t="shared" si="1"/>
        <v>10812</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255120</v>
      </c>
      <c r="D17" s="400">
        <f t="shared" ref="D17:E17" si="2">+D15-D16</f>
        <v>263426</v>
      </c>
      <c r="E17" s="400">
        <f t="shared" si="2"/>
        <v>224284</v>
      </c>
      <c r="F17" s="400">
        <f t="shared" si="1"/>
        <v>742830</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134</v>
      </c>
      <c r="D38" s="405">
        <v>106</v>
      </c>
      <c r="E38" s="432">
        <f>+'Pt 1 Summary of Data'!E60</f>
        <v>83.333333333333329</v>
      </c>
      <c r="F38" s="432">
        <f>+E38+D38+C38</f>
        <v>323.33333333333331</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45</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6"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2016-07-27T14:51:23Z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