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44" i="10" l="1"/>
  <c r="E5" i="18" l="1"/>
  <c r="F47" i="10" l="1"/>
  <c r="F44" i="10"/>
  <c r="E44" i="10"/>
  <c r="D44" i="10"/>
  <c r="D12" i="10"/>
  <c r="E12" i="10"/>
  <c r="F12" i="10"/>
  <c r="C12" i="10"/>
  <c r="F17" i="10"/>
  <c r="F16" i="10"/>
  <c r="F15" i="10"/>
  <c r="F6" i="10"/>
  <c r="D17" i="10"/>
  <c r="E17" i="10"/>
  <c r="C17" i="10"/>
  <c r="E60" i="4"/>
  <c r="AT60" i="4" l="1"/>
  <c r="D60" i="4"/>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<sst xmlns="http://schemas.openxmlformats.org/spreadsheetml/2006/main" count="573" uniqueCount="505">
  <si>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</si>
  <si>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</si>
  <si>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</si>
  <si>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</si>
  <si>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</si>
  <si>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</si>
  <si>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</si>
  <si>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</si>
  <si>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</si>
  <si>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</si>
  <si>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</si>
  <si>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</si>
  <si>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</si>
  <si>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</si>
  <si>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</si>
  <si>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</si>
  <si>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</si>
  <si>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</si>
  <si>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</si>
  <si>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</si>
  <si>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</si>
  <si>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</si>
  <si>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</si>
  <si>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</si>
  <si>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</si>
  <si>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</si>
  <si>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</si>
  <si>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</si>
  <si>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</si>
  <si>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</si>
  <si>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</si>
  <si>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</si>
  <si>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</si>
  <si>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</si>
  <si>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</si>
  <si>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</si>
  <si>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</si>
  <si>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</si>
  <si>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</si>
  <si>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</si>
  <si>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</si>
  <si>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</si>
  <si>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</si>
  <si>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</si>
  <si>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</si>
  <si>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</si>
  <si>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</si>
  <si>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</si>
  <si>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</si>
  <si>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</si>
  <si>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</si>
  <si>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</si>
  <si>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</si>
  <si>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</si>
  <si>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</si>
  <si>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</si>
  <si>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</si>
  <si>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</si>
  <si>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</si>
  <si>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</si>
  <si>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</si>
  <si>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</si>
  <si>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</si>
  <si>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</si>
  <si>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</si>
  <si>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</si>
  <si>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</si>
  <si>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</si>
  <si>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</si>
  <si>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</si>
  <si>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</si>
  <si>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</si>
  <si>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</si>
  <si>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</si>
  <si>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</si>
  <si>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</si>
  <si>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</si>
  <si>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</si>
  <si>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</si>
  <si>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</si>
  <si>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</si>
  <si>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</si>
  <si>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</si>
  <si>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</si>
  <si>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</si>
  <si>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</si>
  <si>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</si>
  <si>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</si>
  <si>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</si>
  <si>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</si>
  <si>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</si>
  <si>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</si>
  <si>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</si>
  <si>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</si>
  <si>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</si>
  <si>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</si>
  <si>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</si>
  <si>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</si>
  <si>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</si>
  <si>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</si>
  <si>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</si>
  <si>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</si>
  <si>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</si>
  <si>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</si>
  <si>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</si>
  <si>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</si>
  <si>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</si>
  <si>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</si>
  <si>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</si>
  <si>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</si>
  <si>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</si>
  <si>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</si>
  <si>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</si>
  <si>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</si>
  <si>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</si>
  <si>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</si>
  <si>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</si>
  <si>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</si>
  <si>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</si>
  <si>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</si>
  <si>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</si>
  <si>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</si>
  <si>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</si>
  <si>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</si>
  <si>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</si>
  <si>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</si>
  <si>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</si>
  <si>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</si>
  <si>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</si>
  <si>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</si>
  <si>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</si>
  <si>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</si>
  <si>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</si>
  <si>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</si>
  <si>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</si>
  <si>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</si>
  <si>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</si>
  <si>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</si>
  <si>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</si>
  <si>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</si>
  <si>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</si>
  <si>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</si>
  <si>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</si>
  <si>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</si>
  <si>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</si>
  <si>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</si>
  <si>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</si>
  <si>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</si>
  <si>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</si>
  <si>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</si>
  <si>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</si>
  <si>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</si>
  <si>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</si>
  <si>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</si>
  <si>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</si>
  <si>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</si>
  <si>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</si>
  <si>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</si>
  <si>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</si>
  <si>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</si>
  <si>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</si>
  <si>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</si>
  <si>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</si>
  <si>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</si>
  <si>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</si>
  <si>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</si>
  <si>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</si>
  <si>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</si>
  <si>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</si>
  <si>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</si>
  <si>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</si>
  <si>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</si>
  <si>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</si>
  <si>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</si>
  <si>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</si>
  <si>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</si>
  <si>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</si>
  <si>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</si>
  <si>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</si>
  <si>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</si>
  <si>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</si>
  <si>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</si>
  <si>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</si>
  <si>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</si>
  <si>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</si>
  <si>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</si>
  <si>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</si>
  <si>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</si>
  <si>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</si>
  <si>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</si>
  <si>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</si>
  <si>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</si>
  <si>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</si>
  <si>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</si>
  <si>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</si>
  <si>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</si>
  <si>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</si>
  <si>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</si>
  <si>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</si>
  <si>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</si>
  <si>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</si>
  <si>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</si>
  <si>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</si>
  <si>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</si>
  <si>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</si>
  <si>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</si>
  <si>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</si>
  <si>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</si>
  <si>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</si>
  <si>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</si>
  <si>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</si>
  <si>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</si>
  <si>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</si>
  <si>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</si>
  <si>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</si>
  <si>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</si>
  <si>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</si>
  <si>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</si>
  <si>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</si>
  <si>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</si>
  <si>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</si>
  <si>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</si>
  <si>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</si>
  <si>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</si>
  <si>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</si>
  <si>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</si>
  <si>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</si>
  <si>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</si>
  <si>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</si>
  <si>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</si>
  <si>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</si>
  <si>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</si>
  <si>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</si>
  <si>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</si>
  <si>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</si>
  <si>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</si>
  <si>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</si>
  <si>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</si>
  <si>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</si>
  <si>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</si>
  <si>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</si>
  <si>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</si>
  <si>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</si>
  <si>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</si>
  <si>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</si>
  <si>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</si>
  <si>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</si>
  <si>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</si>
  <si>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</si>
  <si>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</si>
  <si>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</si>
  <si>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</si>
  <si>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</si>
  <si>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</si>
  <si>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</si>
  <si>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</si>
  <si>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</si>
  <si>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</si>
  <si>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</si>
  <si>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</si>
  <si>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</si>
  <si>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</si>
  <si>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</si>
  <si>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</si>
  <si>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</si>
  <si>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</si>
  <si>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</si>
  <si>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</si>
  <si>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</si>
  <si>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</si>
  <si>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</si>
  <si>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</si>
  <si>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</si>
  <si>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</si>
  <si>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</si>
  <si>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</si>
  <si>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</si>
  <si>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</si>
  <si>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</si>
  <si>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</si>
  <si>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</si>
  <si>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</si>
  <si>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</si>
  <si>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</si>
  <si>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</si>
  <si>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</si>
  <si>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</si>
  <si>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</si>
  <si>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</si>
  <si>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</si>
  <si>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</si>
  <si>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</si>
  <si>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</si>
  <si>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</si>
  <si>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</si>
  <si>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</si>
  <si>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</si>
  <si>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</si>
  <si>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</si>
  <si>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</si>
  <si>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</si>
  <si>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</si>
  <si>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</si>
  <si>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</si>
  <si>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</si>
  <si>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</si>
  <si>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</si>
  <si>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</si>
  <si>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</si>
  <si>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</si>
  <si>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</si>
  <si>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</si>
  <si>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</si>
  <si>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</si>
  <si>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</si>
  <si>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</si>
  <si>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</si>
  <si>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</si>
  <si>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</si>
  <si>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</si>
  <si>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</si>
  <si>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</si>
  <si>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</si>
  <si>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</si>
  <si>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</si>
  <si>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</si>
  <si>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</si>
  <si>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</si>
  <si>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</si>
  <si>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</si>
  <si>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</si>
  <si>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</si>
  <si>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</si>
  <si>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</si>
  <si>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</si>
  <si>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</si>
  <si>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</si>
  <si>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</si>
  <si>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</si>
  <si>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</si>
  <si>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</si>
  <si>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</si>
  <si>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</si>
  <si>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</si>
  <si>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</si>
  <si>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</si>
  <si>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</si>
  <si>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</si>
  <si>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</si>
  <si>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</si>
  <si>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</si>
  <si>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</si>
  <si>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</si>
  <si>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</si>
  <si>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</si>
  <si>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</si>
  <si>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</si>
  <si>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</si>
  <si>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</si>
  <si>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</si>
  <si>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</si>
  <si>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</si>
  <si>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</si>
  <si>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</si>
  <si>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</si>
  <si>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</si>
  <si>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</si>
  <si>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</si>
  <si>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</si>
  <si>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</si>
  <si>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</si>
  <si>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</si>
  <si>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</si>
  <si>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</si>
  <si>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</si>
  <si>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</si>
  <si>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</si>
  <si>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</si>
  <si>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</si>
  <si>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</si>
  <si>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</si>
  <si>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</si>
  <si>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</si>
  <si>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</si>
  <si>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</si>
  <si>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</si>
  <si>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</si>
  <si>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</si>
  <si>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</si>
  <si>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</si>
  <si>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</si>
  <si>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</si>
  <si>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</si>
  <si>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</si>
  <si>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</si>
  <si>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</si>
  <si>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</si>
  <si>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</si>
  <si>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</si>
  <si>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</si>
  <si>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</si>
  <si>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</si>
  <si>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</si>
  <si>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</si>
  <si>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</si>
  <si>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</si>
  <si>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</si>
  <si>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</si>
  <si>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</si>
  <si>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</si>
  <si>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</si>
  <si>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</si>
  <si>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</si>
  <si>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</si>
  <si>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</si>
  <si>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</si>
  <si>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</si>
  <si>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</si>
  <si>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</si>
  <si>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</si>
  <si>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</si>
  <si>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</si>
  <si>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</si>
  <si>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</si>
  <si>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</si>
  <si>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</si>
  <si>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</si>
  <si>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</si>
  <si>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</si>
  <si>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</si>
  <si>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</si>
  <si>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</si>
  <si>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</si>
  <si>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</si>
  <si>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</si>
  <si>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</si>
  <si>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</si>
  <si>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</si>
  <si>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</si>
  <si>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</si>
  <si>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</si>
  <si>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</si>
  <si>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</si>
  <si>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</si>
  <si>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</si>
  <si>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</si>
  <si>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</si>
  <si>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</si>
  <si>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</si>
  <si>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</si>
  <si>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</si>
  <si>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</si>
  <si>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</si>
  <si>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</si>
  <si>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</si>
  <si>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</si>
  <si>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</si>
  <si>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</si>
  <si>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</si>
  <si>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</si>
  <si>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</si>
  <si>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</si>
  <si>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</si>
  <si>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</si>
  <si>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</si>
  <si>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</si>
  <si>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</si>
  <si>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</si>
  <si>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</si>
  <si>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</si>
  <si>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</si>
  <si>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</si>
  <si>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</si>
  <si>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</si>
  <si>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</si>
  <si>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</si>
  <si>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</si>
  <si>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</si>
  <si>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</si>
  <si>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</si>
  <si>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</si>
  <si>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</si>
  <si>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</si>
  <si>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</si>
  <si>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</si>
  <si>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</si>
  <si>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</si>
  <si>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</si>
  <si>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</si>
  <si>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</si>
  <si>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</si>
  <si>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</si>
  <si>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</si>
  <si>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</si>
  <si>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 of the MidWest</t>
  </si>
  <si>
    <t>NEW ERA LIFE GRP</t>
  </si>
  <si>
    <t>00520</t>
  </si>
  <si>
    <t>2014</t>
  </si>
  <si>
    <t>11720 Katy Freeway Suite 1700 Houston, TX 77079</t>
  </si>
  <si>
    <t>351048733</t>
  </si>
  <si>
    <t>007148</t>
  </si>
  <si>
    <t>69698</t>
  </si>
  <si>
    <t>87955</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</si>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</sst>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9" fontId="0" fillId="28" borderId="19"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T47" sqref="AT4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13117</v>
      </c>
      <c r="E5" s="106">
        <v>13117</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76318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-3903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-4850</v>
      </c>
      <c r="E12" s="106">
        <v>4599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110807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-5905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221</v>
      </c>
      <c r="E31" s="109">
        <v>221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1217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v>
      </c>
      <c r="E35" s="109">
        <v>22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66</v>
      </c>
      <c r="E46" s="110">
        <v>66</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364</v>
      </c>
      <c r="AU46" s="113"/>
      <c r="AV46" s="113"/>
      <c r="AW46" s="318"/>
    </row>
    <row r="47" spans="1:49" x14ac:dyDescent="0.2">
      <c r="B47" s="161" t="s">
        <v>264</v>
      </c>
      <c r="C47" s="62" t="s">
        <v>21</v>
      </c>
      <c r="D47" s="109">
        <v>588</v>
      </c>
      <c r="E47" s="109">
        <v>588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473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37</v>
      </c>
      <c r="E49" s="110">
        <v>37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202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540</v>
      </c>
      <c r="E51" s="110">
        <v>540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v>
      </c>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29</v>
      </c>
      <c r="E59" s="125">
        <v>29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480</v>
      </c>
      <c r="AU59" s="126"/>
      <c r="AV59" s="126"/>
      <c r="AW59" s="310"/>
    </row>
    <row r="60" spans="2:49" x14ac:dyDescent="0.2">
      <c r="B60" s="161" t="s">
        <v>276</v>
      </c>
      <c r="C60" s="62"/>
      <c r="D60" s="127">
        <f>+D59/12</f>
        <v>2.4166666666666665</v>
      </c>
      <c r="E60" s="127">
        <f>+E59/12</f>
        <v>2.4166666666666665</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40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7:AD42 D49:AD52 D30:AD32 D34:AD35 D44:AD47">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6" zoomScale="80" zoomScaleNormal="80" workbookViewId="0">
      <pane xSplit="2" topLeftCell="D1" activePane="topRight" state="frozen"/>
      <selection activeCell="B1" sqref="B1"/>
      <selection pane="topRight" activeCell="E19" sqref="E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12898</v>
      </c>
      <c r="E5" s="118">
        <f>+D5-D7</f>
        <v>12831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73930</v>
      </c>
      <c r="AU5" s="119"/>
      <c r="AV5" s="312"/>
      <c r="AW5" s="317"/>
    </row>
    <row r="6" spans="2:49" x14ac:dyDescent="0.2">
      <c r="B6" s="176" t="s">
        <v>279</v>
      </c>
      <c r="C6" s="133" t="s">
        <v>8</v>
      </c>
      <c r="D6" s="109">
        <v>286</v>
      </c>
      <c r="E6" s="109">
        <v>286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6302</v>
      </c>
      <c r="AU6" s="113"/>
      <c r="AV6" s="311"/>
      <c r="AW6" s="318"/>
    </row>
    <row r="7" spans="2:49" x14ac:dyDescent="0.2">
      <c r="B7" s="176" t="s">
        <v>280</v>
      </c>
      <c r="C7" s="133" t="s">
        <v>9</v>
      </c>
      <c r="D7" s="109">
        <v>67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3914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110114</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7692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10669</v>
      </c>
      <c r="AU26" s="113"/>
      <c r="AV26" s="311"/>
      <c r="AW26" s="318"/>
    </row>
    <row r="27" spans="2:49" s="5" customFormat="1" ht="25.5" x14ac:dyDescent="0.2">
      <c r="B27" s="178" t="s">
        <v>85</v>
      </c>
      <c r="C27" s="133"/>
      <c r="D27" s="293"/>
      <c r="E27" s="110">
        <v>4599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12542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9976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-4850</v>
      </c>
      <c r="E54" s="115">
        <v>4599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110807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E6">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45" sqref="C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227179</v>
      </c>
      <c r="D5" s="118">
        <v>4112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263824</v>
      </c>
      <c r="D6" s="110">
        <v>11310</v>
      </c>
      <c r="E6" s="115">
        <v>4599</v>
      </c>
      <c r="F6" s="115">
        <f>+E6+D6+C6</f>
        <v>279733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263824</v>
      </c>
      <c r="D12" s="114">
        <f t="shared" ref="D12:F12" si="0">+D6</f>
        <v>11310</v>
      </c>
      <c r="E12" s="114">
        <f t="shared" si="0"/>
        <v>4599</v>
      </c>
      <c r="F12" s="114">
        <f t="shared" si="0"/>
        <v>279733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96972</v>
      </c>
      <c r="D15" s="118">
        <v>37769</v>
      </c>
      <c r="E15" s="106">
        <v>13117</v>
      </c>
      <c r="F15" s="106">
        <f t="shared" ref="F15:F17" si="1">+E15+D15+C15</f>
        <v>147858</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1319</v>
      </c>
      <c r="D16" s="110">
        <v>603</v>
      </c>
      <c r="E16" s="115">
        <v>243</v>
      </c>
      <c r="F16" s="115">
        <f t="shared" si="1"/>
        <v>2165</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95653</v>
      </c>
      <c r="D17" s="114">
        <f t="shared" ref="D17:E17" si="2">+D15-D16</f>
        <v>37166</v>
      </c>
      <c r="E17" s="114">
        <f t="shared" si="2"/>
        <v>12874</v>
      </c>
      <c r="F17" s="115">
        <f t="shared" si="1"/>
        <v>145693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v>
      </c>
      <c r="D37" s="122">
        <v>7</v>
      </c>
      <c r="E37" s="256">
        <v>2</v>
      </c>
      <c r="F37" s="256">
        <v>27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381">
        <f>+C12/C17</f>
        <v>2.7581361797329933</v>
      </c>
      <c r="D44" s="260">
        <f>+D12/D17</f>
        <v>0.3043103912177797</v>
      </c>
      <c r="E44" s="260">
        <f>+E12/E17</f>
        <v>0.35723162964113719</v>
      </c>
      <c r="F44" s="260">
        <f>+F12/F17</f>
        <v>1.9200167475444943</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
        <v>1.9200167475444943</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1" sqref="C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48" sqref="D4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3"/>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8" sqref="B18"/>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2015-07-17T18:06:26Z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