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05" yWindow="975" windowWidth="22590" windowHeight="8175" tabRatio="836" firstSheet="1"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4" i="10" l="1"/>
  <c r="E44" i="10"/>
  <c r="D44" i="10"/>
  <c r="C44" i="10"/>
  <c r="F17" i="10"/>
  <c r="E17" i="10"/>
  <c r="D17" i="10"/>
  <c r="C17" i="10"/>
  <c r="E16" i="10"/>
  <c r="F12" i="10"/>
  <c r="E12" i="10"/>
  <c r="D12" i="10"/>
  <c r="C12" i="10"/>
  <c r="E13" i="4"/>
  <c r="F37" i="10" l="1"/>
  <c r="F16" i="10"/>
  <c r="F15" i="10"/>
  <c r="F11" i="10"/>
  <c r="F10" i="10"/>
  <c r="F9" i="10"/>
  <c r="F8" i="10"/>
  <c r="F7" i="10"/>
  <c r="F6" i="10"/>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<sst xmlns="http://schemas.openxmlformats.org/spreadsheetml/2006/main" count="566" uniqueCount="504">
  <si>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</si>
  <si>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</si>
  <si>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</si>
  <si>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</si>
  <si>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</si>
  <si>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</si>
  <si>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</si>
  <si>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</si>
  <si>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</si>
  <si>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</si>
  <si>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</si>
  <si>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</si>
  <si>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</si>
  <si>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</si>
  <si>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</si>
  <si>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</si>
  <si>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</si>
  <si>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</si>
  <si>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</si>
  <si>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</si>
  <si>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</si>
  <si>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</si>
  <si>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</si>
  <si>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</si>
  <si>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</si>
  <si>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</si>
  <si>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</si>
  <si>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</si>
  <si>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</si>
  <si>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</si>
  <si>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</si>
  <si>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</si>
  <si>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</si>
  <si>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</si>
  <si>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</si>
  <si>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</si>
  <si>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</si>
  <si>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</si>
  <si>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</si>
  <si>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</si>
  <si>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</si>
  <si>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</si>
  <si>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</si>
  <si>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</si>
  <si>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</si>
  <si>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</si>
  <si>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</si>
  <si>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</si>
  <si>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</si>
  <si>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</si>
  <si>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</si>
  <si>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</si>
  <si>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</si>
  <si>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</si>
  <si>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</si>
  <si>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</si>
  <si>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</si>
  <si>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</si>
  <si>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</si>
  <si>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</si>
  <si>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</si>
  <si>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</si>
  <si>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</si>
  <si>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</si>
  <si>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</si>
  <si>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</si>
  <si>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</si>
  <si>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</si>
  <si>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</si>
  <si>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</si>
  <si>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</si>
  <si>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</si>
  <si>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</si>
  <si>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</si>
  <si>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</si>
  <si>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</si>
  <si>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</si>
  <si>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</si>
  <si>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</si>
  <si>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</si>
  <si>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</si>
  <si>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</si>
  <si>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</si>
  <si>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</si>
  <si>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</si>
  <si>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</si>
  <si>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</si>
  <si>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</si>
  <si>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</si>
  <si>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</si>
  <si>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</si>
  <si>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</si>
  <si>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</si>
  <si>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</si>
  <si>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</si>
  <si>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</si>
  <si>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</si>
  <si>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</si>
  <si>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</si>
  <si>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</si>
  <si>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</si>
  <si>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</si>
  <si>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</si>
  <si>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</si>
  <si>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</si>
  <si>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</si>
  <si>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</si>
  <si>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</si>
  <si>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</si>
  <si>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</si>
  <si>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</si>
  <si>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</si>
  <si>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</si>
  <si>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</si>
  <si>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</si>
  <si>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</si>
  <si>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</si>
  <si>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</si>
  <si>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</si>
  <si>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</si>
  <si>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</si>
  <si>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</si>
  <si>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</si>
  <si>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</si>
  <si>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</si>
  <si>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</si>
  <si>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</si>
  <si>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</si>
  <si>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</si>
  <si>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</si>
  <si>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</si>
  <si>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</si>
  <si>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</si>
  <si>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</si>
  <si>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</si>
  <si>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</si>
  <si>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</si>
  <si>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</si>
  <si>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</si>
  <si>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</si>
  <si>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</si>
  <si>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</si>
  <si>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</si>
  <si>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</si>
  <si>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</si>
  <si>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</si>
  <si>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</si>
  <si>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</si>
  <si>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</si>
  <si>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</si>
  <si>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</si>
  <si>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</si>
  <si>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</si>
  <si>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</si>
  <si>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</si>
  <si>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</si>
  <si>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</si>
  <si>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</si>
  <si>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</si>
  <si>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</si>
  <si>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</si>
  <si>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</si>
  <si>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</si>
  <si>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</si>
  <si>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</si>
  <si>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</si>
  <si>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</si>
  <si>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</si>
  <si>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</si>
  <si>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</si>
  <si>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</si>
  <si>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</si>
  <si>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</si>
  <si>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</si>
  <si>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</si>
  <si>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</si>
  <si>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</si>
  <si>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</si>
  <si>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</si>
  <si>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</si>
  <si>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</si>
  <si>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</si>
  <si>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</si>
  <si>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</si>
  <si>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</si>
  <si>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</si>
  <si>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</si>
  <si>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</si>
  <si>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</si>
  <si>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</si>
  <si>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</si>
  <si>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</si>
  <si>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</si>
  <si>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</si>
  <si>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</si>
  <si>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</si>
  <si>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</si>
  <si>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</si>
  <si>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</si>
  <si>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</si>
  <si>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</si>
  <si>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</si>
  <si>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</si>
  <si>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</si>
  <si>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</si>
  <si>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</si>
  <si>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</si>
  <si>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</si>
  <si>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</si>
  <si>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</si>
  <si>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</si>
  <si>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</si>
  <si>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</si>
  <si>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</si>
  <si>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</si>
  <si>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</si>
  <si>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</si>
  <si>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</si>
  <si>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</si>
  <si>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</si>
  <si>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</si>
  <si>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</si>
  <si>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</si>
  <si>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</si>
  <si>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</si>
  <si>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</si>
  <si>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</si>
  <si>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</si>
  <si>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</si>
  <si>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</si>
  <si>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</si>
  <si>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</si>
  <si>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</si>
  <si>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</si>
  <si>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</si>
  <si>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</si>
  <si>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</si>
  <si>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</si>
  <si>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</si>
  <si>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</si>
  <si>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</si>
  <si>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</si>
  <si>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</si>
  <si>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</si>
  <si>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</si>
  <si>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</si>
  <si>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</si>
  <si>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</si>
  <si>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</si>
  <si>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</si>
  <si>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</si>
  <si>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</si>
  <si>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</si>
  <si>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</si>
  <si>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</si>
  <si>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</si>
  <si>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</si>
  <si>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</si>
  <si>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</si>
  <si>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</si>
  <si>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</si>
  <si>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</si>
  <si>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</si>
  <si>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</si>
  <si>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</si>
  <si>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</si>
  <si>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</si>
  <si>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</si>
  <si>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</si>
  <si>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</si>
  <si>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</si>
  <si>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</si>
  <si>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</si>
  <si>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</si>
  <si>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</si>
  <si>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</si>
  <si>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</si>
  <si>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</si>
  <si>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</si>
  <si>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</si>
  <si>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</si>
  <si>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</si>
  <si>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</si>
  <si>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</si>
  <si>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</si>
  <si>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</si>
  <si>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</si>
  <si>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</si>
  <si>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</si>
  <si>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</si>
  <si>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</si>
  <si>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</si>
  <si>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</si>
  <si>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</si>
  <si>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</si>
  <si>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</si>
  <si>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</si>
  <si>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</si>
  <si>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</si>
  <si>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</si>
  <si>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</si>
  <si>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</si>
  <si>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</si>
  <si>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</si>
  <si>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</si>
  <si>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</si>
  <si>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</si>
  <si>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</si>
  <si>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</si>
  <si>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</si>
  <si>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</si>
  <si>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</si>
  <si>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</si>
  <si>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</si>
  <si>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</si>
  <si>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</si>
  <si>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</si>
  <si>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</si>
  <si>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</si>
  <si>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</si>
  <si>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</si>
  <si>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</si>
  <si>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</si>
  <si>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</si>
  <si>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</si>
  <si>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</si>
  <si>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</si>
  <si>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</si>
  <si>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</si>
  <si>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</si>
  <si>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</si>
  <si>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</si>
  <si>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</si>
  <si>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</si>
  <si>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</si>
  <si>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</si>
  <si>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</si>
  <si>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</si>
  <si>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</si>
  <si>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</si>
  <si>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</si>
  <si>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</si>
  <si>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</si>
  <si>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</si>
  <si>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</si>
  <si>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</si>
  <si>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</si>
  <si>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</si>
  <si>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</si>
  <si>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</si>
  <si>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</si>
  <si>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</si>
  <si>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</si>
  <si>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</si>
  <si>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</si>
  <si>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</si>
  <si>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</si>
  <si>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</si>
  <si>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</si>
  <si>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</si>
  <si>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</si>
  <si>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</si>
  <si>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</si>
  <si>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</si>
  <si>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</si>
  <si>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</si>
  <si>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</si>
  <si>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</si>
  <si>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</si>
  <si>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</si>
  <si>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</si>
  <si>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</si>
  <si>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</si>
  <si>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</si>
  <si>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</si>
  <si>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</si>
  <si>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</si>
  <si>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</si>
  <si>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</si>
  <si>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</si>
  <si>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</si>
  <si>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</si>
  <si>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</si>
  <si>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</si>
  <si>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</si>
  <si>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</si>
  <si>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</si>
  <si>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</si>
  <si>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</si>
  <si>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</si>
  <si>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</si>
  <si>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</si>
  <si>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</si>
  <si>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</si>
  <si>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</si>
  <si>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</si>
  <si>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</si>
  <si>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</si>
  <si>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</si>
  <si>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</si>
  <si>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</si>
  <si>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</si>
  <si>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</si>
  <si>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</si>
  <si>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</si>
  <si>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</si>
  <si>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</si>
  <si>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</si>
  <si>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</si>
  <si>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</si>
  <si>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</si>
  <si>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</si>
  <si>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</si>
  <si>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</si>
  <si>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</si>
  <si>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</si>
  <si>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</si>
  <si>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</si>
  <si>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</si>
  <si>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</si>
  <si>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</si>
  <si>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</si>
  <si>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</si>
  <si>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</si>
  <si>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</si>
  <si>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</si>
  <si>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</si>
  <si>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</si>
  <si>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</si>
  <si>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</si>
  <si>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</si>
  <si>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</si>
  <si>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</si>
  <si>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</si>
  <si>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</si>
  <si>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</si>
  <si>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</si>
  <si>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</si>
  <si>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</si>
  <si>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</si>
  <si>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</si>
  <si>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</si>
  <si>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</si>
  <si>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</si>
  <si>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</si>
  <si>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</si>
  <si>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</si>
  <si>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</si>
  <si>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</si>
  <si>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</si>
  <si>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</si>
  <si>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</si>
  <si>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</si>
  <si>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</si>
  <si>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</si>
  <si>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</si>
  <si>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</si>
  <si>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</si>
  <si>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</si>
  <si>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</si>
  <si>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</si>
  <si>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</si>
  <si>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</si>
  <si>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</si>
  <si>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</si>
  <si>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</si>
  <si>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</si>
  <si>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</si>
  <si>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</si>
  <si>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</si>
  <si>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</si>
  <si>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</si>
  <si>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</si>
  <si>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</si>
  <si>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</si>
  <si>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</si>
  <si>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</si>
  <si>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</si>
  <si>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</si>
  <si>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</si>
  <si>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</si>
  <si>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</si>
  <si>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</si>
  <si>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</si>
  <si>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</si>
  <si>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</si>
  <si>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</si>
  <si>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</si>
  <si>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</si>
  <si>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</si>
  <si>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</si>
  <si>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</si>
  <si>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</si>
  <si>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</si>
  <si>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Security Life and Health Ins Co</t>
  </si>
  <si>
    <t>J &amp; P Holdings Group</t>
  </si>
  <si>
    <t>04727</t>
  </si>
  <si>
    <t>2014</t>
  </si>
  <si>
    <t>6640 S. Cicero Avenue Bedford Park, IL 60638-5838</t>
  </si>
  <si>
    <t>363692140</t>
  </si>
  <si>
    <t>008442</t>
  </si>
  <si>
    <t>81108</t>
  </si>
  <si>
    <t>30974</t>
  </si>
  <si>
    <t>386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</si>
</sst>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Normal="100" workbookViewId="0">
      <pane xSplit="4" ySplit="3" topLeftCell="AT61" activePane="bottomRight" state="frozen"/>
      <selection activeCell="B1" sqref="B1"/>
      <selection pane="topRight" activeCell="F1" sqref="F1"/>
      <selection pane="bottomLeft" activeCell="B4" sqref="B4"/>
      <selection pane="bottomRight" activeCell="AX61" sqref="AX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313848</v>
      </c>
      <c r="E5" s="106">
        <v>313848</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66913</v>
      </c>
      <c r="AU5" s="107"/>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-38403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-8486</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106735</v>
      </c>
      <c r="E12" s="106">
        <v>252088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40821</v>
      </c>
      <c r="AU12" s="107"/>
      <c r="AV12" s="312"/>
      <c r="AW12" s="317"/>
    </row>
    <row r="13" spans="1:49" ht="25.5" x14ac:dyDescent="0.2">
      <c r="B13" s="155" t="s">
        <v>230</v>
      </c>
      <c r="C13" s="62" t="s">
        <v>37</v>
      </c>
      <c r="D13" s="109">
        <v>36384</v>
      </c>
      <c r="E13" s="110">
        <f>19008+21807</f>
        <v>40815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21807</v>
      </c>
      <c r="E14" s="110">
        <v>21807</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-50485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3609</v>
      </c>
      <c r="E31" s="110">
        <v>3609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1689</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6833</v>
      </c>
      <c r="E35" s="110">
        <v>6833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89058</v>
      </c>
      <c r="E44" s="118">
        <v>89058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67</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2965</v>
      </c>
      <c r="E47" s="110">
        <v>2965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12286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19540</v>
      </c>
      <c r="E49" s="110">
        <v>19540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1546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235173</v>
      </c>
      <c r="E51" s="110">
        <v>235173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17280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47</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1976</v>
      </c>
      <c r="E59" s="125">
        <v>1976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467</v>
      </c>
      <c r="AU59" s="126"/>
      <c r="AV59" s="126"/>
      <c r="AW59" s="310"/>
    </row>
    <row r="60" spans="2:49" x14ac:dyDescent="0.2">
      <c r="B60" s="161" t="s">
        <v>276</v>
      </c>
      <c r="C60" s="62"/>
      <c r="D60" s="127">
        <v>164.66666666666666</v>
      </c>
      <c r="E60" s="128">
        <v>164.66666666666666</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38.916666666666664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86" fitToWidth="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4" ySplit="3" topLeftCell="AT42" activePane="bottomRight" state="frozen"/>
      <selection activeCell="B1" sqref="B1"/>
      <selection pane="topRight" activeCell="F1" sqref="F1"/>
      <selection pane="bottomLeft" activeCell="B4" sqref="B4"/>
      <selection pane="bottomRight" activeCell="AT42" sqref="AT4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235998</v>
      </c>
      <c r="E5" s="118">
        <v>235998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63828</v>
      </c>
      <c r="AU5" s="119"/>
      <c r="AV5" s="312"/>
      <c r="AW5" s="317"/>
    </row>
    <row r="6" spans="2:49" x14ac:dyDescent="0.2">
      <c r="B6" s="176" t="s">
        <v>279</v>
      </c>
      <c r="C6" s="133" t="s">
        <v>8</v>
      </c>
      <c r="D6" s="109">
        <v>77850</v>
      </c>
      <c r="E6" s="110">
        <v>77850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3541</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843196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3995</v>
      </c>
      <c r="AU23" s="113"/>
      <c r="AV23" s="311"/>
      <c r="AW23" s="318"/>
    </row>
    <row r="24" spans="2:49" ht="28.5" customHeight="1" x14ac:dyDescent="0.2">
      <c r="B24" s="178" t="s">
        <v>114</v>
      </c>
      <c r="C24" s="133"/>
      <c r="D24" s="293"/>
      <c r="E24" s="110">
        <v>252088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42000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736461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6600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8058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6632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106735</v>
      </c>
      <c r="E54" s="115">
        <v>252088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40821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94" fitToWidth="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C46" activePane="bottomRight" state="frozen"/>
      <selection activeCell="B1" sqref="B1"/>
      <selection pane="topRight" activeCell="B1" sqref="B1"/>
      <selection pane="bottomLeft" activeCell="B1" sqref="B1"/>
      <selection pane="bottomRight" activeCell="I52" sqref="I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3318984</v>
      </c>
      <c r="D5" s="118">
        <v>3106753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3454019</v>
      </c>
      <c r="D6" s="110">
        <v>3405747</v>
      </c>
      <c r="E6" s="115">
        <v>252088</v>
      </c>
      <c r="F6" s="115">
        <f t="shared" ref="F6:F11" si="0">+C6+D6+E6</f>
        <v>7111854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14758</v>
      </c>
      <c r="D7" s="110">
        <v>12947</v>
      </c>
      <c r="E7" s="115">
        <v>0</v>
      </c>
      <c r="F7" s="115">
        <f t="shared" si="0"/>
        <v>27705</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115">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f t="shared" si="0"/>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3468777</v>
      </c>
      <c r="D12" s="115">
        <f>+D6+D7</f>
        <v>3418694</v>
      </c>
      <c r="E12" s="115">
        <f>+E6+E7+-E8-E9-E10-E11</f>
        <v>252088</v>
      </c>
      <c r="F12" s="115">
        <f>+F6+F7+-F8-F9-F10-F11</f>
        <v>7139559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3302594</v>
      </c>
      <c r="D15" s="118">
        <v>3233114</v>
      </c>
      <c r="E15" s="106">
        <v>313848</v>
      </c>
      <c r="F15" s="115">
        <f>+C15+D15+E15</f>
        <v>6849556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-103498</v>
      </c>
      <c r="D16" s="110">
        <v>-138763</v>
      </c>
      <c r="E16" s="115">
        <f>3609+6833</f>
        <v>10442</v>
      </c>
      <c r="F16" s="115">
        <f>+C16+D16+E16</f>
        <v>-231819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5">
        <f>+C15-C16</f>
        <v>3406092</v>
      </c>
      <c r="D17" s="115">
        <f>+D15-D16</f>
        <v>3371877</v>
      </c>
      <c r="E17" s="115">
        <f>+E15-E16</f>
        <v>303406</v>
      </c>
      <c r="F17" s="115">
        <f>+F15-F16</f>
        <v>7081375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1566</v>
      </c>
      <c r="D37" s="122">
        <v>1492</v>
      </c>
      <c r="E37" s="256">
        <v>164.66666666666666</v>
      </c>
      <c r="F37" s="256">
        <f>+C37+D37+E37</f>
        <v>3222.6666666666665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+C12/C17</f>
        <v>1.0184037894454994</v>
      </c>
      <c r="D44" s="262">
        <f>+D12/D17</f>
        <v>1.013884551542064</v>
      </c>
      <c r="E44" s="262">
        <f>+E12/E17</f>
        <v>0.83086029940080286</v>
      </c>
      <c r="F44" s="262">
        <f>+F12/F17</f>
        <v>1.0082164833806995</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G22">
    <cfRule type="cellIs" dxfId="28" priority="30"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13" orientation="portrait"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schemas.openxmlformats.org/package/2006/metadata/core-properties"/>
    <ds:schemaRef ds:uri="http://schemas.microsoft.com/office/2006/documentManagement/types"/>
    <ds:schemaRef ds:uri="http://purl.org/dc/dcmitype/"/>
    <ds:schemaRef ds:uri="http://purl.org/dc/elements/1.1/"/>
    <ds:schemaRef ds:uri="http://purl.org/dc/term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Marilou Gimza</cp:lastModifiedBy>
  <cp:lastPrinted>2015-06-30T17:49:01Z</cp:lastPrinted>
  <dcterms:created xsi:type="dcterms:W3CDTF">2012-03-15T16:14:51Z</dcterms:created>
  <dcterms:modified xsi:type="dcterms:W3CDTF">2015-07-09T19:30:00Z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