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J16" i="10"/>
  <c r="K16" i="10" s="1"/>
  <c r="K40" i="10"/>
  <c r="J37" i="10"/>
  <c r="K37" i="10" s="1"/>
  <c r="K38" i="10" s="1"/>
  <c r="K41" i="10" s="1"/>
  <c r="K46" i="10" s="1"/>
  <c r="K15" i="10"/>
  <c r="J15" i="10"/>
  <c r="I17" i="10"/>
  <c r="H17" i="10"/>
  <c r="I12" i="10"/>
  <c r="I44" i="10" s="1"/>
  <c r="H12" i="10"/>
  <c r="H44" i="10" s="1"/>
  <c r="J60" i="4"/>
  <c r="K5" i="4"/>
  <c r="J5" i="4"/>
  <c r="K54" i="18"/>
  <c r="J12" i="4" s="1"/>
  <c r="K12" i="4" s="1"/>
  <c r="J17" i="10" l="1"/>
  <c r="K51" i="10" s="1"/>
  <c r="J6" i="10"/>
  <c r="K17" i="10"/>
  <c r="J12" i="10" l="1"/>
  <c r="J44" i="10" s="1"/>
  <c r="K6" i="10"/>
  <c r="K12" i="10" s="1"/>
  <c r="K44" i="10" s="1"/>
  <c r="K47" i="10" s="1"/>
  <c r="K50" i="10" s="1"/>
</calcChain>
</file>

<file path=xl/sharedStrings.xml><?xml version="1.0" encoding="utf-8"?>
<sst xmlns="http://schemas.openxmlformats.org/spreadsheetml/2006/main" count="585" uniqueCount="511">
  <si>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</si>
  <si>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</si>
  <si>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</si>
  <si>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</si>
  <si>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</si>
  <si>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</si>
  <si>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</si>
  <si>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</si>
  <si>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</si>
  <si>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</si>
  <si>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</si>
  <si>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</si>
  <si>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</si>
  <si>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</si>
  <si>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</si>
  <si>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</si>
  <si>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</si>
  <si>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</si>
  <si>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</si>
  <si>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</si>
  <si>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</si>
  <si>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</si>
  <si>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</si>
  <si>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</si>
  <si>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</si>
  <si>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</si>
  <si>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</si>
  <si>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</si>
  <si>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</si>
  <si>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</si>
  <si>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</si>
  <si>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</si>
  <si>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</si>
  <si>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</si>
  <si>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</si>
  <si>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</si>
  <si>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</si>
  <si>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</si>
  <si>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</si>
  <si>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</si>
  <si>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</si>
  <si>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</si>
  <si>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</si>
  <si>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</si>
  <si>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</si>
  <si>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</si>
  <si>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</si>
  <si>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</si>
  <si>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</si>
  <si>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</si>
  <si>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</si>
  <si>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</si>
  <si>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</si>
  <si>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</si>
  <si>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</si>
  <si>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</si>
  <si>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</si>
  <si>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</si>
  <si>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</si>
  <si>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</si>
  <si>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</si>
  <si>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</si>
  <si>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</si>
  <si>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</si>
  <si>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</si>
  <si>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</si>
  <si>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</si>
  <si>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</si>
  <si>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</si>
  <si>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</si>
  <si>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</si>
  <si>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</si>
  <si>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</si>
  <si>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</si>
  <si>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</si>
  <si>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</si>
  <si>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</si>
  <si>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</si>
  <si>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</si>
  <si>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</si>
  <si>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</si>
  <si>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</si>
  <si>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</si>
  <si>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</si>
  <si>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</si>
  <si>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</si>
  <si>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</si>
  <si>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</si>
  <si>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</si>
  <si>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</si>
  <si>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</si>
  <si>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</si>
  <si>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</si>
  <si>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</si>
  <si>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</si>
  <si>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</si>
  <si>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</si>
  <si>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</si>
  <si>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</si>
  <si>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</si>
  <si>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</si>
  <si>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</si>
  <si>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</si>
  <si>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</si>
  <si>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</si>
  <si>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</si>
  <si>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</si>
  <si>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</si>
  <si>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</si>
  <si>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</si>
  <si>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</si>
  <si>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</si>
  <si>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</si>
  <si>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</si>
  <si>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</si>
  <si>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</si>
  <si>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</si>
  <si>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</si>
  <si>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</si>
  <si>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</si>
  <si>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</si>
  <si>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</si>
  <si>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</si>
  <si>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</si>
  <si>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</si>
  <si>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</si>
  <si>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</si>
  <si>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</si>
  <si>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</si>
  <si>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</si>
  <si>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</si>
  <si>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</si>
  <si>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</si>
  <si>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</si>
  <si>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</si>
  <si>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</si>
  <si>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</si>
  <si>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</si>
  <si>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</si>
  <si>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</si>
  <si>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</si>
  <si>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</si>
  <si>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</si>
  <si>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</si>
  <si>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</si>
  <si>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</si>
  <si>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</si>
  <si>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</si>
  <si>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</si>
  <si>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</si>
  <si>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</si>
  <si>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</si>
  <si>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</si>
  <si>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</si>
  <si>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</si>
  <si>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</si>
  <si>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</si>
  <si>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</si>
  <si>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</si>
  <si>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</si>
  <si>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</si>
  <si>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</si>
  <si>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</si>
  <si>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</si>
  <si>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</si>
  <si>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</si>
  <si>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</si>
  <si>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</si>
  <si>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</si>
  <si>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</si>
  <si>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</si>
  <si>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</si>
  <si>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</si>
  <si>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</si>
  <si>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</si>
  <si>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</si>
  <si>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</si>
  <si>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</si>
  <si>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</si>
  <si>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</si>
  <si>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</si>
  <si>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</si>
  <si>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</si>
  <si>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</si>
  <si>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</si>
  <si>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</si>
  <si>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</si>
  <si>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</si>
  <si>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</si>
  <si>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</si>
  <si>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</si>
  <si>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</si>
  <si>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</si>
  <si>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</si>
  <si>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</si>
  <si>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</si>
  <si>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</si>
  <si>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</si>
  <si>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</si>
  <si>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</si>
  <si>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</si>
  <si>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</si>
  <si>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</si>
  <si>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</si>
  <si>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</si>
  <si>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</si>
  <si>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</si>
  <si>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</si>
  <si>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</si>
  <si>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</si>
  <si>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</si>
  <si>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</si>
  <si>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</si>
  <si>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</si>
  <si>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</si>
  <si>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</si>
  <si>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</si>
  <si>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</si>
  <si>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</si>
  <si>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</si>
  <si>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</si>
  <si>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</si>
  <si>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</si>
  <si>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</si>
  <si>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</si>
  <si>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</si>
  <si>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</si>
  <si>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</si>
  <si>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</si>
  <si>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</si>
  <si>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</si>
  <si>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</si>
  <si>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</si>
  <si>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</si>
  <si>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</si>
  <si>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</si>
  <si>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</si>
  <si>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</si>
  <si>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</si>
  <si>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</si>
  <si>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</si>
  <si>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</si>
  <si>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</si>
  <si>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</si>
  <si>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</si>
  <si>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</si>
  <si>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</si>
  <si>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</si>
  <si>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</si>
  <si>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</si>
  <si>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</si>
  <si>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</si>
  <si>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</si>
  <si>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</si>
  <si>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</si>
  <si>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</si>
  <si>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</si>
  <si>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</si>
  <si>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</si>
  <si>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</si>
  <si>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</si>
  <si>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</si>
  <si>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</si>
  <si>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</si>
  <si>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</si>
  <si>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</si>
  <si>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</si>
  <si>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</si>
  <si>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</si>
  <si>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</si>
  <si>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</si>
  <si>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</si>
  <si>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</si>
  <si>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</si>
  <si>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</si>
  <si>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</si>
  <si>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</si>
  <si>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</si>
  <si>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</si>
  <si>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</si>
  <si>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</si>
  <si>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</si>
  <si>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</si>
  <si>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</si>
  <si>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</si>
  <si>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</si>
  <si>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</si>
  <si>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</si>
  <si>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</si>
  <si>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</si>
  <si>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</si>
  <si>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</si>
  <si>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</si>
  <si>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</si>
  <si>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</si>
  <si>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</si>
  <si>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</si>
  <si>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</si>
  <si>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</si>
  <si>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</si>
  <si>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</si>
  <si>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</si>
  <si>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</si>
  <si>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</si>
  <si>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</si>
  <si>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</si>
  <si>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</si>
  <si>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</si>
  <si>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</si>
  <si>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</si>
  <si>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</si>
  <si>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</si>
  <si>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</si>
  <si>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</si>
  <si>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</si>
  <si>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</si>
  <si>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</si>
  <si>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</si>
  <si>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</si>
  <si>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</si>
  <si>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</si>
  <si>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</si>
  <si>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</si>
  <si>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</si>
  <si>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</si>
  <si>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</si>
  <si>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</si>
  <si>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</si>
  <si>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</si>
  <si>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</si>
  <si>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</si>
  <si>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</si>
  <si>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</si>
  <si>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</si>
  <si>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</si>
  <si>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</si>
  <si>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</si>
  <si>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</si>
  <si>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</si>
  <si>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</si>
  <si>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</si>
  <si>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</si>
  <si>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</si>
  <si>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</si>
  <si>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</si>
  <si>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</si>
  <si>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</si>
  <si>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</si>
  <si>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</si>
  <si>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</si>
  <si>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</si>
  <si>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</si>
  <si>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</si>
  <si>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</si>
  <si>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</si>
  <si>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</si>
  <si>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</si>
  <si>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</si>
  <si>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</si>
  <si>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</si>
  <si>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</si>
  <si>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</si>
  <si>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</si>
  <si>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</si>
  <si>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</si>
  <si>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</si>
  <si>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</si>
  <si>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</si>
  <si>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</si>
  <si>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</si>
  <si>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</si>
  <si>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</si>
  <si>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</si>
  <si>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</si>
  <si>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</si>
  <si>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</si>
  <si>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</si>
  <si>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</si>
  <si>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</si>
  <si>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</si>
  <si>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</si>
  <si>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</si>
  <si>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</si>
  <si>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</si>
  <si>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</si>
  <si>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</si>
  <si>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</si>
  <si>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</si>
  <si>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</si>
  <si>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</si>
  <si>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</si>
  <si>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</si>
  <si>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</si>
  <si>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</si>
  <si>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</si>
  <si>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</si>
  <si>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</si>
  <si>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</si>
  <si>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</si>
  <si>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</si>
  <si>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</si>
  <si>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</si>
  <si>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</si>
  <si>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</si>
  <si>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</si>
  <si>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</si>
  <si>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</si>
  <si>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</si>
  <si>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</si>
  <si>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</si>
  <si>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</si>
  <si>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</si>
  <si>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</si>
  <si>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</si>
  <si>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</si>
  <si>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</si>
  <si>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</si>
  <si>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</si>
  <si>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</si>
  <si>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</si>
  <si>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</si>
  <si>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</si>
  <si>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</si>
  <si>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</si>
  <si>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</si>
  <si>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</si>
  <si>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</si>
  <si>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</si>
  <si>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</si>
  <si>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</si>
  <si>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</si>
  <si>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</si>
  <si>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</si>
  <si>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</si>
  <si>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</si>
  <si>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</si>
  <si>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</si>
  <si>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</si>
  <si>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</si>
  <si>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</si>
  <si>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</si>
  <si>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</si>
  <si>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</si>
  <si>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</si>
  <si>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</si>
  <si>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</si>
  <si>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</si>
  <si>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</si>
  <si>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</si>
  <si>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</si>
  <si>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</si>
  <si>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</si>
  <si>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</si>
  <si>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</si>
  <si>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</si>
  <si>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</si>
  <si>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</si>
  <si>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</si>
  <si>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</si>
  <si>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</si>
  <si>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</si>
  <si>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</si>
  <si>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</si>
  <si>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</si>
  <si>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</si>
  <si>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</si>
  <si>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</si>
  <si>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</si>
  <si>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</si>
  <si>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</si>
  <si>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</si>
  <si>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</si>
  <si>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</si>
  <si>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</si>
  <si>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</si>
  <si>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</si>
  <si>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</si>
  <si>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</si>
  <si>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</si>
  <si>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</si>
  <si>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</si>
  <si>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</si>
  <si>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</si>
  <si>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</si>
  <si>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</si>
  <si>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</si>
  <si>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</si>
  <si>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</si>
  <si>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</si>
  <si>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</si>
  <si>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</si>
  <si>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</si>
  <si>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</si>
  <si>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</si>
  <si>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</si>
  <si>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</si>
  <si>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</si>
  <si>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</si>
  <si>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</si>
  <si>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</si>
  <si>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</si>
  <si>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</si>
  <si>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85421</t>
  </si>
  <si>
    <t>17</t>
  </si>
  <si>
    <t>Based on actual.</t>
  </si>
  <si>
    <t>Actual by state, allocated among lines based on earned premium.</t>
  </si>
  <si>
    <t>None.</t>
  </si>
  <si>
    <t>Actual by state, allocated among lines by earned premium.</t>
  </si>
  <si>
    <t>Based on actual charges for servcies, allocated among lines based on paid claims.</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</si>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</sst>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170</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669417</v>
      </c>
      <c r="K5" s="106">
        <f>J5</f>
        <v>669417</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580166.57809049869</v>
      </c>
      <c r="K12" s="106">
        <f>J12</f>
        <v>580166.57809049869</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30409</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591</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v>148</v>
      </c>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1833</v>
      </c>
      <c r="K59" s="125">
        <f t="shared" si="0"/>
        <v>1833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152.75</v>
      </c>
      <c r="K60" s="128">
        <f t="shared" si="0"/>
        <v>152.75</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669417</v>
      </c>
      <c r="K5" s="118">
        <v>669417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669417</v>
      </c>
      <c r="K18" s="110">
        <v>669417</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525538.35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54628.228090498706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580166.57809049869</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E35" activePane="bottomRight" state="frozen"/>
      <selection activeCell="B1" sqref="B1"/>
      <selection pane="topRight" activeCell="B1" sqref="B1"/>
      <selection pane="bottomLeft" activeCell="B1" sqref="B1"/>
      <selection pane="bottomRight" activeCell="K50" sqref="K50"/>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1488340</v>
      </c>
      <c r="I5" s="118">
        <v>1595308</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1493151.8599999999</v>
      </c>
      <c r="I6" s="110">
        <v>1627443.51</v>
      </c>
      <c r="J6" s="115">
        <f>'Pt 2 Premium and Claims'!K54</f>
        <v>580166.57809049869</v>
      </c>
      <c r="K6" s="115">
        <f>SUM(H6:J6)</f>
        <v>3700761.9480904988</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1493151.8599999999</v>
      </c>
      <c r="I12" s="115">
        <f t="shared" ref="I12:K12" si="0">I6+I7</f>
        <v>1627443.51</v>
      </c>
      <c r="J12" s="115">
        <f t="shared" si="0"/>
        <v>580166.57809049869</v>
      </c>
      <c r="K12" s="115">
        <f t="shared" si="0"/>
        <v>3700761.9480904988</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1762656</v>
      </c>
      <c r="I15" s="118">
        <v>1457266</v>
      </c>
      <c r="J15" s="106">
        <f>'Pt 2 Premium and Claims'!J5</f>
        <v>669417</v>
      </c>
      <c r="K15" s="106">
        <f>SUM(H15:J15)</f>
        <v>3889339</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144859</v>
      </c>
      <c r="I16" s="110">
        <v>71479</v>
      </c>
      <c r="J16" s="115">
        <f>SUM('Pt 1 Summary of Data'!J25:J34)</f>
        <v>31148</v>
      </c>
      <c r="K16" s="115">
        <f>SUM(H16:J16)</f>
        <v>247486</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1617797</v>
      </c>
      <c r="I17" s="115">
        <f t="shared" ref="I17:K17" si="1">I15-I16</f>
        <v>1385787</v>
      </c>
      <c r="J17" s="115">
        <f t="shared" si="1"/>
        <v>638269</v>
      </c>
      <c r="K17" s="115">
        <f t="shared" si="1"/>
        <v>3641853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502</v>
      </c>
      <c r="I37" s="122">
        <v>363.41666666666669</v>
      </c>
      <c r="J37" s="256">
        <f>'Pt 1 Summary of Data'!J60</f>
        <v>152.75</v>
      </c>
      <c r="K37" s="256">
        <f>SUM(H37:J37)</f>
        <v>1018.1666666666667</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8.2624555555555562E-2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2912</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67">
        <f>1.164+((K39-2500)/(5000-2500))*(1.402-1.164)</f>
        <v>1.2032224</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9.9415716034488899E-2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0.92295378221124147</v>
      </c>
      <c r="I44" s="260">
        <f t="shared" ref="I44:K44" si="2">I12/I17</f>
        <v>1.1743821453080452</v>
      </c>
      <c r="J44" s="260">
        <f t="shared" si="2"/>
        <v>0.90896875469511862</v>
      </c>
      <c r="K44" s="260">
        <f t="shared" si="2"/>
        <v>1.0161755425302721</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9.9415716034488899E-2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1.1155912585647609</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1.1155912585647609</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638269</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509</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510</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