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Draft\"/>
    </mc:Choice>
  </mc:AlternateContent>
  <workbookProtection workbookPassword="D429" lockStructure="1"/>
  <bookViews>
    <workbookView xWindow="0" yWindow="0" windowWidth="19200" windowHeight="11535"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 r:id="rId13"/>
    <externalReference r:id="rId14"/>
    <externalReference r:id="rId15"/>
    <externalReference r:id="rId16"/>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Data'!$J$4:$Q$63</definedName>
    <definedName name="_xlnm.Print_Area" localSheetId="2">'Pt 2 Premium and Claims'!$J$4:$Q$62</definedName>
    <definedName name="_xlnm.Print_Area" localSheetId="3">'Pt 3 MLR and Rebate Calculation'!$H$4:$P$64</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Claims'!$1:$3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D13" i="16" l="1"/>
  <c r="D11" i="16" l="1"/>
  <c r="Q14" i="4" l="1"/>
  <c r="P39" i="10" l="1"/>
  <c r="P40" i="10" s="1"/>
  <c r="N5" i="10" l="1"/>
  <c r="M5" i="10"/>
  <c r="N6" i="10"/>
  <c r="M6" i="10"/>
  <c r="I49" i="10" l="1"/>
  <c r="H49" i="10"/>
  <c r="N49" i="10"/>
  <c r="M49" i="10"/>
  <c r="I6" i="10"/>
  <c r="H6" i="10"/>
  <c r="I5" i="10"/>
  <c r="H5" i="10"/>
  <c r="AT54" i="18" l="1"/>
  <c r="AT12" i="4" s="1"/>
  <c r="AT52" i="18"/>
  <c r="AT50" i="18"/>
  <c r="AT49" i="18"/>
  <c r="AT32" i="18"/>
  <c r="AT30" i="18"/>
  <c r="AT28" i="18"/>
  <c r="AT26" i="18"/>
  <c r="AT23" i="18"/>
  <c r="AT7" i="18"/>
  <c r="AT6" i="18"/>
  <c r="AT5" i="18"/>
  <c r="AT59" i="4"/>
  <c r="AT60" i="4" s="1"/>
  <c r="AT58" i="4"/>
  <c r="AT57" i="4"/>
  <c r="AT56" i="4"/>
  <c r="AT51" i="4"/>
  <c r="AT50" i="4"/>
  <c r="AT47" i="4"/>
  <c r="AT46" i="4"/>
  <c r="AT45" i="4"/>
  <c r="AT44" i="4"/>
  <c r="AT41" i="4"/>
  <c r="AT40" i="4"/>
  <c r="AT39" i="4"/>
  <c r="AT38" i="4"/>
  <c r="AT37" i="4"/>
  <c r="AT35" i="4"/>
  <c r="AT31" i="4"/>
  <c r="AT21" i="4"/>
  <c r="AT20" i="4"/>
  <c r="AT19" i="4"/>
  <c r="AT18" i="4"/>
  <c r="AT17" i="4"/>
  <c r="AT16" i="4"/>
  <c r="AT15" i="4"/>
  <c r="AT14" i="4"/>
  <c r="AT13" i="4"/>
  <c r="AT10" i="4"/>
  <c r="AT9" i="4"/>
  <c r="AT8" i="4"/>
  <c r="AT5" i="4"/>
  <c r="I7" i="10" l="1"/>
  <c r="H7" i="10"/>
  <c r="N37" i="10"/>
  <c r="M37" i="10"/>
  <c r="I37" i="10"/>
  <c r="H37" i="10"/>
  <c r="I16" i="10"/>
  <c r="H16" i="10"/>
  <c r="I15" i="10"/>
  <c r="N16" i="10"/>
  <c r="M16" i="10"/>
  <c r="N15" i="10"/>
  <c r="M15" i="10"/>
  <c r="H15" i="10"/>
  <c r="N7" i="10"/>
  <c r="N12" i="10" s="1"/>
  <c r="M7" i="10"/>
  <c r="M12" i="10" s="1"/>
  <c r="P54" i="18" l="1"/>
  <c r="P12" i="4" s="1"/>
  <c r="P53" i="18"/>
  <c r="P52" i="18"/>
  <c r="P50" i="18"/>
  <c r="P49" i="18"/>
  <c r="P32" i="18"/>
  <c r="P30" i="18"/>
  <c r="P28" i="18"/>
  <c r="P26" i="18"/>
  <c r="P23" i="18"/>
  <c r="P14" i="18"/>
  <c r="Q14" i="18" s="1"/>
  <c r="P13" i="18"/>
  <c r="Q13" i="18" s="1"/>
  <c r="P12" i="18"/>
  <c r="P11" i="18"/>
  <c r="Q11" i="18" s="1"/>
  <c r="P9" i="18"/>
  <c r="P7" i="18"/>
  <c r="Q7" i="18" s="1"/>
  <c r="P6" i="18"/>
  <c r="Q6" i="18" s="1"/>
  <c r="P5" i="18"/>
  <c r="J54" i="18"/>
  <c r="J53" i="18"/>
  <c r="J52" i="18"/>
  <c r="J50" i="18"/>
  <c r="J49" i="18"/>
  <c r="J47" i="18"/>
  <c r="J46" i="18"/>
  <c r="J45" i="18"/>
  <c r="J43" i="18"/>
  <c r="J41" i="18"/>
  <c r="J38" i="18"/>
  <c r="J36" i="18"/>
  <c r="J34" i="18"/>
  <c r="J32" i="18"/>
  <c r="J30" i="18"/>
  <c r="J28" i="18"/>
  <c r="J26" i="18"/>
  <c r="J23" i="18"/>
  <c r="J14" i="18"/>
  <c r="K14" i="18" s="1"/>
  <c r="J13" i="18"/>
  <c r="K13" i="18" s="1"/>
  <c r="J12" i="18"/>
  <c r="J11" i="18"/>
  <c r="K11" i="18" s="1"/>
  <c r="J9" i="18"/>
  <c r="J7" i="18"/>
  <c r="K7" i="18" s="1"/>
  <c r="J6" i="18"/>
  <c r="K6" i="18" s="1"/>
  <c r="J5" i="18"/>
  <c r="K5" i="18" s="1"/>
  <c r="Q34" i="4"/>
  <c r="Q26" i="4"/>
  <c r="Q27" i="4"/>
  <c r="Q25" i="4"/>
  <c r="P59" i="4"/>
  <c r="Q59" i="4" s="1"/>
  <c r="P58" i="4"/>
  <c r="Q58" i="4" s="1"/>
  <c r="P57" i="4"/>
  <c r="Q57" i="4" s="1"/>
  <c r="P56" i="4"/>
  <c r="P51" i="4"/>
  <c r="Q51" i="4" s="1"/>
  <c r="P50" i="4"/>
  <c r="Q50" i="4" s="1"/>
  <c r="P47" i="4"/>
  <c r="Q47" i="4" s="1"/>
  <c r="P46" i="4"/>
  <c r="Q46" i="4" s="1"/>
  <c r="P45" i="4"/>
  <c r="Q45" i="4" s="1"/>
  <c r="P44" i="4"/>
  <c r="Q44" i="4" s="1"/>
  <c r="P41" i="4"/>
  <c r="Q41" i="4" s="1"/>
  <c r="P40" i="4"/>
  <c r="Q40" i="4" s="1"/>
  <c r="P39" i="4"/>
  <c r="Q39" i="4" s="1"/>
  <c r="P38" i="4"/>
  <c r="Q38" i="4" s="1"/>
  <c r="P37" i="4"/>
  <c r="Q37" i="4" s="1"/>
  <c r="P35" i="4"/>
  <c r="P31" i="4"/>
  <c r="Q31" i="4" s="1"/>
  <c r="P21" i="4"/>
  <c r="P20" i="4"/>
  <c r="P19" i="4"/>
  <c r="P18" i="4"/>
  <c r="P17" i="4"/>
  <c r="P16" i="4"/>
  <c r="P15" i="4"/>
  <c r="P14" i="4"/>
  <c r="P13" i="4"/>
  <c r="P10" i="4"/>
  <c r="P9" i="4"/>
  <c r="P8" i="4"/>
  <c r="P5" i="4"/>
  <c r="Q5" i="4" s="1"/>
  <c r="K34" i="4"/>
  <c r="K26" i="4"/>
  <c r="K27" i="4"/>
  <c r="K25" i="4"/>
  <c r="J59" i="4"/>
  <c r="K59" i="4" s="1"/>
  <c r="J58" i="4"/>
  <c r="K58" i="4" s="1"/>
  <c r="J57" i="4"/>
  <c r="K57" i="4" s="1"/>
  <c r="J56" i="4"/>
  <c r="J51" i="4"/>
  <c r="K51" i="4" s="1"/>
  <c r="J50" i="4"/>
  <c r="K50" i="4" s="1"/>
  <c r="J47" i="4"/>
  <c r="K47" i="4" s="1"/>
  <c r="J46" i="4"/>
  <c r="K46" i="4" s="1"/>
  <c r="J45" i="4"/>
  <c r="K45" i="4" s="1"/>
  <c r="J44" i="4"/>
  <c r="K44" i="4" s="1"/>
  <c r="J41" i="4"/>
  <c r="K41" i="4" s="1"/>
  <c r="J40" i="4"/>
  <c r="K40" i="4" s="1"/>
  <c r="J39" i="4"/>
  <c r="K39" i="4" s="1"/>
  <c r="J38" i="4"/>
  <c r="K38" i="4" s="1"/>
  <c r="J37" i="4"/>
  <c r="K37" i="4" s="1"/>
  <c r="J35" i="4"/>
  <c r="K35" i="4" s="1"/>
  <c r="J31" i="4"/>
  <c r="K31" i="4" s="1"/>
  <c r="J21" i="4"/>
  <c r="J20" i="4"/>
  <c r="J19" i="4"/>
  <c r="J18" i="4"/>
  <c r="J17" i="4"/>
  <c r="J16" i="4"/>
  <c r="J15" i="4"/>
  <c r="K15" i="4" s="1"/>
  <c r="J14" i="4"/>
  <c r="J13" i="4"/>
  <c r="J10" i="4"/>
  <c r="J9" i="4"/>
  <c r="J8" i="4"/>
  <c r="J5" i="4"/>
  <c r="K5" i="4" s="1"/>
  <c r="O7" i="10" l="1"/>
  <c r="P7" i="10" s="1"/>
  <c r="Q35" i="4"/>
  <c r="O16" i="10"/>
  <c r="P16" i="10" s="1"/>
  <c r="Q5" i="18"/>
  <c r="O15" i="10"/>
  <c r="K56" i="4"/>
  <c r="D4" i="16"/>
  <c r="Q56" i="4"/>
  <c r="E4" i="16"/>
  <c r="P60" i="4"/>
  <c r="J60" i="4"/>
  <c r="K60" i="4" s="1"/>
  <c r="Q13" i="4"/>
  <c r="K14" i="4"/>
  <c r="K13" i="4"/>
  <c r="K27" i="18"/>
  <c r="K24" i="18"/>
  <c r="Q27" i="18"/>
  <c r="Q24" i="18"/>
  <c r="Q49" i="18"/>
  <c r="K49" i="18"/>
  <c r="N17" i="10"/>
  <c r="N44" i="10" s="1"/>
  <c r="M17" i="10"/>
  <c r="M44" i="10" s="1"/>
  <c r="I17" i="10"/>
  <c r="H17" i="10"/>
  <c r="K54" i="18" l="1"/>
  <c r="K12" i="4" s="1"/>
  <c r="Q54" i="18"/>
  <c r="Q12" i="4" s="1"/>
  <c r="O6" i="10" s="1"/>
  <c r="Q60" i="4"/>
  <c r="O37" i="10"/>
  <c r="P37" i="10" s="1"/>
  <c r="P15" i="10"/>
  <c r="P17" i="10" s="1"/>
  <c r="O17" i="10"/>
  <c r="P51" i="10"/>
  <c r="O12" i="10" l="1"/>
  <c r="P6" i="10"/>
  <c r="O44" i="10" l="1"/>
  <c r="P38" i="10" s="1"/>
  <c r="P41" i="10" s="1"/>
  <c r="P46" i="10" s="1"/>
  <c r="P12" i="10"/>
  <c r="P44" i="10" s="1"/>
  <c r="P47" i="10" l="1"/>
  <c r="P50" i="10" s="1"/>
  <c r="P52" i="10" s="1"/>
  <c r="E11" i="16" s="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<sst xmlns="http://schemas.openxmlformats.org/spreadsheetml/2006/main" count="565" uniqueCount="503">
  <si>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</si>
  <si>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</si>
  <si>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</si>
  <si>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</si>
  <si>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</si>
  <si>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</si>
  <si>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</si>
  <si>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</si>
  <si>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</si>
  <si>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</si>
  <si>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</si>
  <si>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</si>
  <si>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</si>
  <si>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</si>
  <si>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</si>
  <si>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</si>
  <si>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</si>
  <si>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</si>
  <si>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</si>
  <si>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</si>
  <si>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</si>
  <si>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</si>
  <si>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</si>
  <si>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</si>
  <si>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</si>
  <si>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</si>
  <si>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</si>
  <si>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</si>
  <si>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</si>
  <si>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</si>
  <si>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</si>
  <si>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</si>
  <si>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</si>
  <si>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</si>
  <si>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</si>
  <si>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</si>
  <si>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</si>
  <si>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</si>
  <si>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</si>
  <si>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</si>
  <si>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</si>
  <si>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</si>
  <si>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</si>
  <si>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</si>
  <si>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</si>
  <si>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</si>
  <si>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</si>
  <si>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</si>
  <si>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</si>
  <si>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</si>
  <si>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</si>
  <si>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</si>
  <si>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</si>
  <si>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</si>
  <si>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</si>
  <si>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</si>
  <si>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</si>
  <si>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</si>
  <si>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</si>
  <si>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</si>
  <si>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</si>
  <si>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</si>
  <si>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</si>
  <si>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</si>
  <si>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</si>
  <si>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</si>
  <si>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</si>
  <si>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</si>
  <si>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</si>
  <si>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</si>
  <si>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</si>
  <si>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</si>
  <si>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</si>
  <si>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</si>
  <si>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</si>
  <si>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</si>
  <si>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</si>
  <si>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</si>
  <si>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</si>
  <si>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</si>
  <si>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</si>
  <si>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</si>
  <si>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</si>
  <si>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</si>
  <si>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</si>
  <si>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</si>
  <si>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</si>
  <si>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</si>
  <si>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</si>
  <si>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</si>
  <si>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</si>
  <si>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</si>
  <si>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</si>
  <si>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</si>
  <si>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</si>
  <si>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</si>
  <si>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</si>
  <si>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</si>
  <si>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</si>
  <si>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</si>
  <si>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</si>
  <si>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</si>
  <si>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</si>
  <si>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</si>
  <si>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</si>
  <si>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</si>
  <si>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</si>
  <si>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</si>
  <si>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</si>
  <si>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</si>
  <si>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</si>
  <si>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</si>
  <si>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</si>
  <si>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</si>
  <si>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</si>
  <si>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</si>
  <si>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</si>
  <si>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</si>
  <si>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</si>
  <si>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</si>
  <si>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</si>
  <si>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</si>
  <si>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</si>
  <si>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</si>
  <si>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</si>
  <si>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</si>
  <si>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</si>
  <si>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</si>
  <si>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</si>
  <si>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</si>
  <si>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</si>
  <si>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</si>
  <si>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</si>
  <si>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</si>
  <si>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</si>
  <si>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</si>
  <si>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</si>
  <si>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</si>
  <si>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</si>
  <si>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</si>
  <si>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</si>
  <si>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</si>
  <si>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</si>
  <si>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</si>
  <si>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</si>
  <si>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</si>
  <si>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</si>
  <si>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</si>
  <si>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</si>
  <si>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</si>
  <si>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</si>
  <si>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</si>
  <si>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</si>
  <si>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</si>
  <si>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</si>
  <si>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</si>
  <si>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</si>
  <si>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</si>
  <si>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</si>
  <si>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</si>
  <si>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</si>
  <si>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</si>
  <si>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</si>
  <si>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</si>
  <si>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</si>
  <si>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</si>
  <si>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</si>
  <si>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</si>
  <si>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</si>
  <si>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</si>
  <si>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</si>
  <si>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</si>
  <si>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</si>
  <si>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</si>
  <si>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</si>
  <si>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</si>
  <si>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</si>
  <si>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</si>
  <si>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</si>
  <si>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</si>
  <si>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</si>
  <si>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</si>
  <si>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</si>
  <si>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</si>
  <si>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</si>
  <si>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</si>
  <si>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</si>
  <si>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</si>
  <si>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</si>
  <si>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</si>
  <si>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</si>
  <si>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</si>
  <si>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</si>
  <si>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</si>
  <si>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</si>
  <si>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</si>
  <si>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</si>
  <si>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</si>
  <si>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</si>
  <si>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</si>
  <si>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</si>
  <si>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</si>
  <si>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</si>
  <si>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</si>
  <si>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</si>
  <si>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</si>
  <si>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</si>
  <si>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</si>
  <si>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</si>
  <si>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</si>
  <si>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</si>
  <si>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</si>
  <si>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</si>
  <si>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</si>
  <si>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</si>
  <si>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</si>
  <si>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</si>
  <si>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</si>
  <si>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</si>
  <si>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</si>
  <si>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</si>
  <si>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</si>
  <si>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</si>
  <si>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</si>
  <si>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</si>
  <si>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</si>
  <si>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</si>
  <si>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</si>
  <si>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</si>
  <si>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</si>
  <si>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</si>
  <si>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</si>
  <si>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</si>
  <si>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</si>
  <si>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</si>
  <si>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</si>
  <si>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</si>
  <si>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</si>
  <si>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</si>
  <si>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</si>
  <si>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</si>
  <si>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</si>
  <si>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</si>
  <si>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</si>
  <si>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</si>
  <si>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</si>
  <si>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</si>
  <si>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</si>
  <si>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</si>
  <si>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</si>
  <si>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</si>
  <si>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</si>
  <si>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</si>
  <si>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</si>
  <si>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</si>
  <si>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</si>
  <si>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</si>
  <si>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</si>
  <si>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</si>
  <si>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</si>
  <si>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</si>
  <si>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</si>
  <si>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</si>
  <si>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</si>
  <si>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</si>
  <si>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</si>
  <si>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</si>
  <si>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</si>
  <si>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</si>
  <si>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</si>
  <si>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</si>
  <si>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</si>
  <si>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</si>
  <si>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</si>
  <si>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</si>
  <si>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</si>
  <si>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</si>
  <si>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</si>
  <si>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</si>
  <si>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</si>
  <si>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</si>
  <si>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</si>
  <si>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</si>
  <si>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</si>
  <si>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</si>
  <si>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</si>
  <si>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</si>
  <si>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</si>
  <si>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</si>
  <si>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</si>
  <si>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</si>
  <si>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</si>
  <si>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</si>
  <si>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</si>
  <si>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</si>
  <si>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</si>
  <si>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</si>
  <si>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</si>
  <si>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</si>
  <si>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</si>
  <si>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</si>
  <si>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</si>
  <si>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</si>
  <si>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</si>
  <si>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</si>
  <si>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</si>
  <si>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</si>
  <si>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</si>
  <si>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</si>
  <si>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</si>
  <si>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</si>
  <si>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</si>
  <si>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</si>
  <si>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</si>
  <si>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</si>
  <si>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</si>
  <si>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</si>
  <si>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</si>
  <si>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</si>
  <si>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</si>
  <si>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</si>
  <si>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</si>
  <si>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</si>
  <si>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</si>
  <si>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</si>
  <si>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</si>
  <si>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</si>
  <si>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</si>
  <si>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</si>
  <si>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</si>
  <si>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</si>
  <si>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</si>
  <si>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</si>
  <si>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</si>
  <si>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</si>
  <si>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</si>
  <si>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</si>
  <si>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</si>
  <si>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</si>
  <si>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</si>
  <si>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</si>
  <si>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</si>
  <si>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</si>
  <si>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</si>
  <si>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</si>
  <si>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</si>
  <si>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</si>
  <si>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</si>
  <si>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</si>
  <si>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</si>
  <si>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</si>
  <si>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</si>
  <si>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</si>
  <si>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</si>
  <si>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</si>
  <si>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</si>
  <si>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</si>
  <si>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</si>
  <si>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</si>
  <si>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</si>
  <si>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</si>
  <si>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</si>
  <si>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</si>
  <si>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</si>
  <si>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</si>
  <si>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</si>
  <si>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</si>
  <si>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</si>
  <si>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</si>
  <si>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</si>
  <si>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</si>
  <si>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</si>
  <si>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</si>
  <si>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</si>
  <si>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</si>
  <si>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</si>
  <si>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</si>
  <si>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</si>
  <si>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</si>
  <si>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</si>
  <si>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</si>
  <si>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</si>
  <si>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</si>
  <si>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</si>
  <si>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</si>
  <si>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</si>
  <si>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</si>
  <si>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</si>
  <si>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</si>
  <si>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</si>
  <si>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</si>
  <si>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</si>
  <si>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</si>
  <si>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</si>
  <si>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</si>
  <si>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</si>
  <si>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</si>
  <si>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</si>
  <si>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</si>
  <si>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</si>
  <si>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</si>
  <si>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</si>
  <si>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</si>
  <si>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</si>
  <si>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</si>
  <si>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</si>
  <si>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</si>
  <si>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</si>
  <si>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</si>
  <si>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</si>
  <si>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</si>
  <si>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</si>
  <si>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</si>
  <si>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</si>
  <si>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</si>
  <si>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</si>
  <si>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</si>
  <si>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</si>
  <si>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</si>
  <si>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</si>
  <si>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</si>
  <si>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</si>
  <si>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</si>
  <si>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</si>
  <si>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</si>
  <si>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</si>
  <si>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</si>
  <si>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</si>
  <si>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</si>
  <si>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</si>
  <si>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</si>
  <si>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</si>
  <si>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</si>
  <si>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</si>
  <si>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</si>
  <si>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</si>
  <si>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</si>
  <si>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</si>
  <si>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</si>
  <si>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</si>
  <si>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</si>
  <si>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</si>
  <si>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</si>
  <si>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</si>
  <si>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</si>
  <si>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</si>
  <si>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</si>
  <si>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</si>
  <si>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</si>
  <si>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</si>
  <si>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</si>
  <si>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</si>
  <si>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</si>
  <si>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</si>
  <si>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</si>
  <si>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</si>
  <si>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</si>
  <si>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</si>
  <si>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</si>
  <si>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</si>
  <si>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</si>
  <si>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</si>
  <si>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</si>
  <si>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</si>
  <si>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</si>
  <si>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</si>
  <si>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</si>
  <si>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</si>
  <si>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</si>
  <si>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</si>
  <si>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</si>
  <si>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</si>
  <si>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</si>
  <si>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</si>
  <si>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</si>
  <si>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</si>
  <si>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</si>
  <si>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</si>
  <si>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</si>
  <si>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</si>
  <si>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</si>
  <si>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</si>
  <si>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</si>
  <si>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</si>
  <si>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</si>
  <si>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</si>
  <si>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</si>
  <si>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</si>
  <si>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</si>
  <si>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</si>
  <si>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</si>
  <si>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</si>
  <si>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</si>
  <si>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</si>
  <si>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Nippon Life Insurance Company of America</t>
  </si>
  <si>
    <t>2014</t>
  </si>
  <si>
    <t>7115 Vista Drive West Des Moines, IA 50266</t>
  </si>
  <si>
    <t>042509896</t>
  </si>
  <si>
    <t>81264</t>
  </si>
  <si>
    <t>39433</t>
  </si>
  <si>
    <t>283</t>
  </si>
  <si>
    <t>Rebate checks were mailed to all applicable groups using the most recent address on file. The Company made good faith efforts to locate these policyholders including internet queries,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</si>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</sst>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s>
  <cellStyleXfs count="469">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cellStyleXfs>
  <cellXfs count="3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0" fontId="13"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3"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6" fillId="26" borderId="17" xfId="109" applyNumberFormat="1" applyFont="1" applyFill="1" applyBorder="1" applyAlignment="1">
      <alignment vertical="top" wrapText="1"/>
    </xf>
    <xf numFmtId="6" fontId="26"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6" fillId="26" borderId="22" xfId="109" applyNumberFormat="1" applyFont="1" applyFill="1" applyBorder="1" applyAlignment="1">
      <alignment vertical="top" wrapText="1"/>
    </xf>
    <xf numFmtId="6" fontId="0" fillId="26" borderId="23" xfId="0" applyNumberFormat="1" applyFont="1" applyFill="1" applyBorder="1"/>
    <xf numFmtId="0" fontId="22" fillId="0" borderId="0" xfId="128" applyFont="1" applyAlignment="1"/>
    <xf numFmtId="0" fontId="22" fillId="25" borderId="13" xfId="0" applyFont="1" applyFill="1" applyBorder="1" applyAlignment="1">
      <alignment horizontal="center" wrapText="1"/>
    </xf>
    <xf numFmtId="0" fontId="27" fillId="25"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24" xfId="256" applyFont="1" applyFill="1" applyBorder="1" applyAlignment="1">
      <alignment vertical="top" wrapText="1"/>
    </xf>
    <xf numFmtId="0" fontId="29" fillId="25" borderId="25" xfId="107" applyFont="1" applyFill="1" applyBorder="1" applyAlignment="1">
      <alignment vertical="top"/>
    </xf>
    <xf numFmtId="0" fontId="29" fillId="25" borderId="26" xfId="107" applyFont="1" applyFill="1" applyBorder="1" applyAlignment="1">
      <alignment vertical="top" wrapText="1"/>
    </xf>
    <xf numFmtId="0" fontId="33" fillId="0" borderId="0" xfId="129" applyFill="1" applyAlignment="1">
      <alignment vertical="top"/>
    </xf>
    <xf numFmtId="0" fontId="29" fillId="25" borderId="27" xfId="107" applyFont="1" applyFill="1" applyBorder="1" applyAlignment="1">
      <alignment vertical="top" wrapText="1"/>
    </xf>
    <xf numFmtId="0" fontId="33" fillId="0" borderId="24" xfId="129" applyNumberFormat="1" applyFill="1" applyBorder="1" applyAlignment="1">
      <alignment vertical="top"/>
    </xf>
    <xf numFmtId="0" fontId="0" fillId="0" borderId="24" xfId="129" applyFont="1" applyFill="1" applyBorder="1" applyAlignment="1">
      <alignment vertical="top"/>
    </xf>
    <xf numFmtId="0" fontId="5" fillId="0" borderId="28" xfId="256" applyFont="1" applyFill="1" applyBorder="1" applyAlignment="1">
      <alignment vertical="top" wrapText="1"/>
    </xf>
    <xf numFmtId="0" fontId="33" fillId="0" borderId="28" xfId="129" applyNumberFormat="1" applyFill="1" applyBorder="1" applyAlignment="1">
      <alignment vertical="top"/>
    </xf>
    <xf numFmtId="0" fontId="0" fillId="0" borderId="29" xfId="129" applyFont="1" applyFill="1" applyBorder="1" applyAlignment="1">
      <alignment vertical="top"/>
    </xf>
    <xf numFmtId="0" fontId="33" fillId="0" borderId="29" xfId="129" applyNumberFormat="1" applyFill="1" applyBorder="1" applyAlignment="1">
      <alignment vertical="top"/>
    </xf>
    <xf numFmtId="0" fontId="5" fillId="0" borderId="29"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30" xfId="107" applyFill="1" applyBorder="1" applyAlignment="1" applyProtection="1">
      <alignment vertical="center"/>
    </xf>
    <xf numFmtId="0" fontId="12" fillId="27" borderId="31" xfId="107" applyFill="1" applyBorder="1" applyAlignment="1" applyProtection="1">
      <alignment vertical="center"/>
    </xf>
    <xf numFmtId="0" fontId="12" fillId="25" borderId="27" xfId="190" applyFont="1" applyFill="1" applyBorder="1" applyAlignment="1">
      <alignment horizontal="center"/>
    </xf>
    <xf numFmtId="0" fontId="12" fillId="27" borderId="32" xfId="190" applyFont="1" applyFill="1" applyBorder="1" applyAlignment="1" applyProtection="1">
      <alignment horizontal="center" vertical="center" wrapText="1"/>
    </xf>
    <xf numFmtId="0" fontId="12"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3"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5" borderId="15"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2"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3"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3" fillId="25" borderId="18" xfId="109" applyFont="1" applyFill="1" applyBorder="1" applyAlignment="1">
      <alignment vertical="top" wrapText="1"/>
    </xf>
    <xf numFmtId="0" fontId="22"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2"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2" fillId="0" borderId="37" xfId="0" applyFont="1" applyFill="1" applyBorder="1" applyAlignment="1">
      <alignment horizontal="left" vertical="top" wrapText="1" indent="1"/>
    </xf>
    <xf numFmtId="6" fontId="26" fillId="26" borderId="38" xfId="109" applyNumberFormat="1" applyFont="1" applyFill="1" applyBorder="1" applyAlignment="1">
      <alignment vertical="top" wrapText="1"/>
    </xf>
    <xf numFmtId="0" fontId="12" fillId="25" borderId="39" xfId="107" applyFont="1" applyFill="1" applyBorder="1" applyAlignment="1">
      <alignment horizontal="center" vertical="center" wrapText="1"/>
    </xf>
    <xf numFmtId="49" fontId="13" fillId="25" borderId="40" xfId="110" applyNumberFormat="1" applyFont="1" applyFill="1" applyBorder="1" applyAlignment="1">
      <alignment horizontal="center" vertical="center" wrapText="1"/>
    </xf>
    <xf numFmtId="0" fontId="14" fillId="25" borderId="39" xfId="113" applyFont="1" applyFill="1" applyBorder="1" applyAlignment="1">
      <alignment horizontal="center" vertical="center" wrapText="1"/>
    </xf>
    <xf numFmtId="0" fontId="14" fillId="25" borderId="41" xfId="113" applyFont="1" applyFill="1" applyBorder="1" applyAlignment="1">
      <alignment horizontal="center" vertical="center" wrapText="1"/>
    </xf>
    <xf numFmtId="0" fontId="14" fillId="25" borderId="40" xfId="113" applyFont="1" applyFill="1" applyBorder="1" applyAlignment="1">
      <alignment horizontal="center" vertical="center" wrapText="1"/>
    </xf>
    <xf numFmtId="0" fontId="14" fillId="25" borderId="42" xfId="113" applyFont="1" applyFill="1" applyBorder="1" applyAlignment="1">
      <alignment horizontal="center" vertical="center" wrapText="1"/>
    </xf>
    <xf numFmtId="0" fontId="13" fillId="25" borderId="43" xfId="109" applyFont="1" applyFill="1" applyBorder="1" applyAlignment="1">
      <alignment vertical="top" wrapText="1"/>
    </xf>
    <xf numFmtId="0" fontId="0" fillId="25" borderId="44" xfId="109" applyFont="1" applyFill="1" applyBorder="1" applyAlignment="1">
      <alignment vertical="top" wrapText="1"/>
    </xf>
    <xf numFmtId="0" fontId="13"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2"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3" fillId="25" borderId="18" xfId="109" applyFont="1" applyFill="1" applyBorder="1" applyAlignment="1" applyProtection="1">
      <alignment wrapText="1"/>
    </xf>
    <xf numFmtId="0" fontId="22" fillId="0" borderId="20" xfId="0" applyFont="1" applyFill="1" applyBorder="1" applyAlignment="1" applyProtection="1">
      <alignment horizontal="left" vertical="top" indent="1"/>
    </xf>
    <xf numFmtId="0" fontId="22" fillId="0" borderId="37" xfId="0" applyFont="1" applyFill="1" applyBorder="1" applyAlignment="1" applyProtection="1">
      <alignment horizontal="left" vertical="top" wrapText="1" indent="1"/>
    </xf>
    <xf numFmtId="0" fontId="12" fillId="25" borderId="39" xfId="107" applyFont="1" applyFill="1" applyBorder="1" applyAlignment="1" applyProtection="1">
      <alignment horizontal="center" vertical="center" wrapText="1"/>
    </xf>
    <xf numFmtId="49" fontId="13"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2"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2"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2"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2" fillId="0" borderId="20" xfId="128" applyNumberFormat="1" applyFont="1" applyFill="1" applyBorder="1" applyAlignment="1" applyProtection="1">
      <alignment horizontal="left" vertical="top" indent="1"/>
    </xf>
    <xf numFmtId="0" fontId="22" fillId="0" borderId="37" xfId="128" applyNumberFormat="1" applyFont="1" applyFill="1" applyBorder="1" applyAlignment="1" applyProtection="1">
      <alignment horizontal="left" vertical="top" indent="1"/>
    </xf>
    <xf numFmtId="0" fontId="22"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4"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3"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4"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3" fillId="25" borderId="39" xfId="109" applyFill="1" applyBorder="1" applyAlignment="1">
      <alignment horizontal="center" wrapText="1"/>
    </xf>
    <xf numFmtId="0" fontId="13" fillId="25" borderId="58" xfId="109" applyFill="1" applyBorder="1" applyAlignment="1">
      <alignment horizontal="center" wrapText="1"/>
    </xf>
    <xf numFmtId="0" fontId="13"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5" fillId="29" borderId="22" xfId="129" applyFont="1" applyFill="1" applyBorder="1"/>
    <xf numFmtId="0" fontId="24" fillId="0" borderId="24" xfId="116" applyFont="1" applyFill="1" applyBorder="1" applyAlignment="1">
      <alignment horizontal="center"/>
    </xf>
    <xf numFmtId="0" fontId="22" fillId="29" borderId="22" xfId="129" applyNumberFormat="1" applyFont="1" applyFill="1" applyBorder="1" applyAlignment="1">
      <alignment vertical="top"/>
    </xf>
    <xf numFmtId="0" fontId="22" fillId="29" borderId="22"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8" fillId="25" borderId="62" xfId="110" applyFont="1" applyFill="1" applyBorder="1" applyAlignment="1">
      <alignment horizontal="center" vertical="top"/>
    </xf>
    <xf numFmtId="0" fontId="28"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3" fillId="0" borderId="24" xfId="129" applyNumberFormat="1" applyFill="1" applyBorder="1" applyAlignment="1">
      <alignment horizontal="right" vertical="top"/>
    </xf>
    <xf numFmtId="6" fontId="33" fillId="0" borderId="28" xfId="129" applyNumberFormat="1" applyFill="1" applyBorder="1" applyAlignment="1">
      <alignment horizontal="right" vertical="top"/>
    </xf>
    <xf numFmtId="168" fontId="33" fillId="0" borderId="65" xfId="129" applyNumberFormat="1" applyFill="1" applyBorder="1" applyAlignment="1">
      <alignment horizontal="center" vertical="top"/>
    </xf>
    <xf numFmtId="0" fontId="33" fillId="0" borderId="61" xfId="129" applyFill="1" applyBorder="1" applyAlignment="1">
      <alignment horizontal="center" vertical="top"/>
    </xf>
    <xf numFmtId="6" fontId="33" fillId="0" borderId="29" xfId="129" applyNumberFormat="1" applyFill="1" applyBorder="1" applyAlignment="1">
      <alignment horizontal="right" vertical="top"/>
    </xf>
    <xf numFmtId="0" fontId="33" fillId="0" borderId="64" xfId="129" applyFill="1" applyBorder="1" applyAlignment="1">
      <alignment horizontal="center" vertical="top"/>
    </xf>
    <xf numFmtId="0" fontId="30" fillId="0" borderId="0" xfId="129" applyFont="1"/>
    <xf numFmtId="6" fontId="26" fillId="26" borderId="41" xfId="109" applyNumberFormat="1" applyFont="1" applyFill="1" applyBorder="1" applyAlignment="1">
      <alignment vertical="top" wrapText="1"/>
    </xf>
    <xf numFmtId="6" fontId="26" fillId="26" borderId="39" xfId="109" applyNumberFormat="1" applyFont="1" applyFill="1" applyBorder="1" applyAlignment="1">
      <alignment vertical="top" wrapText="1"/>
    </xf>
    <xf numFmtId="6" fontId="26" fillId="26" borderId="40" xfId="109" applyNumberFormat="1" applyFont="1" applyFill="1" applyBorder="1" applyAlignment="1">
      <alignment vertical="top" wrapText="1"/>
    </xf>
    <xf numFmtId="6" fontId="26" fillId="26" borderId="42" xfId="109" applyNumberFormat="1" applyFont="1" applyFill="1" applyBorder="1" applyAlignment="1">
      <alignment vertical="top" wrapText="1"/>
    </xf>
    <xf numFmtId="6" fontId="26"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6" fillId="26" borderId="18" xfId="109" applyNumberFormat="1" applyFont="1" applyFill="1" applyBorder="1" applyAlignment="1">
      <alignment vertical="top" wrapText="1"/>
    </xf>
    <xf numFmtId="38" fontId="26" fillId="26" borderId="22" xfId="109" applyNumberFormat="1" applyFont="1" applyFill="1" applyBorder="1" applyAlignment="1">
      <alignment vertical="top" wrapText="1"/>
    </xf>
    <xf numFmtId="38" fontId="26" fillId="26" borderId="53" xfId="109" applyNumberFormat="1" applyFont="1" applyFill="1" applyBorder="1" applyAlignment="1">
      <alignment vertical="top" wrapText="1"/>
    </xf>
    <xf numFmtId="6" fontId="26"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4" fillId="25" borderId="67" xfId="113" applyFill="1" applyBorder="1" applyAlignment="1">
      <alignment horizontal="left" indent="1"/>
    </xf>
    <xf numFmtId="0" fontId="14" fillId="25" borderId="68" xfId="113" applyFill="1" applyBorder="1" applyAlignment="1"/>
    <xf numFmtId="0" fontId="14" fillId="25" borderId="69" xfId="113" applyFill="1" applyBorder="1" applyAlignment="1"/>
    <xf numFmtId="0" fontId="13" fillId="25" borderId="70" xfId="109" applyFont="1" applyFill="1" applyBorder="1" applyAlignment="1">
      <alignment horizontal="left" indent="1"/>
    </xf>
    <xf numFmtId="0" fontId="13" fillId="25" borderId="71" xfId="109" applyFont="1" applyFill="1" applyBorder="1" applyAlignment="1">
      <alignment horizontal="left" indent="1"/>
    </xf>
    <xf numFmtId="0" fontId="13" fillId="25" borderId="72" xfId="109" applyFont="1" applyFill="1" applyBorder="1" applyAlignment="1"/>
    <xf numFmtId="0" fontId="14" fillId="25" borderId="73" xfId="113" applyFill="1" applyBorder="1" applyAlignment="1">
      <alignment horizontal="left" indent="1"/>
    </xf>
    <xf numFmtId="0" fontId="14" fillId="25" borderId="74" xfId="113" applyFill="1" applyBorder="1" applyAlignment="1"/>
    <xf numFmtId="0" fontId="14" fillId="25" borderId="75" xfId="113" applyFill="1" applyBorder="1" applyAlignment="1"/>
    <xf numFmtId="0" fontId="14" fillId="25" borderId="76" xfId="113" applyFill="1" applyBorder="1" applyAlignment="1">
      <alignment horizontal="left" indent="1"/>
    </xf>
    <xf numFmtId="0" fontId="14" fillId="25" borderId="77" xfId="113" applyFill="1" applyBorder="1" applyAlignment="1"/>
    <xf numFmtId="0" fontId="14"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61" xfId="129" applyFont="1" applyBorder="1" applyProtection="1"/>
    <xf numFmtId="0" fontId="31" fillId="0" borderId="11" xfId="116" applyFont="1" applyFill="1" applyBorder="1" applyAlignment="1" applyProtection="1">
      <alignment vertical="top"/>
      <protection locked="0"/>
    </xf>
    <xf numFmtId="164" fontId="2" fillId="0" borderId="106" xfId="2" applyNumberFormat="1" applyFont="1" applyFill="1" applyBorder="1" applyAlignment="1" applyProtection="1">
      <alignment vertical="top"/>
      <protection locked="0"/>
    </xf>
    <xf numFmtId="166" fontId="2" fillId="0" borderId="106" xfId="4" applyNumberFormat="1" applyFont="1" applyFill="1" applyBorder="1" applyAlignment="1" applyProtection="1">
      <alignment vertical="top"/>
      <protection locked="0"/>
    </xf>
    <xf numFmtId="164" fontId="0" fillId="0" borderId="16" xfId="115" applyNumberFormat="1" applyFont="1" applyFill="1" applyBorder="1" applyAlignment="1" applyProtection="1">
      <alignment vertical="top"/>
      <protection locked="0"/>
    </xf>
    <xf numFmtId="164" fontId="0" fillId="0" borderId="21" xfId="115" applyNumberFormat="1" applyFont="1" applyFill="1" applyBorder="1" applyAlignment="1" applyProtection="1">
      <alignment vertical="top"/>
      <protection locked="0"/>
    </xf>
    <xf numFmtId="164" fontId="2" fillId="0" borderId="106" xfId="2" applyNumberFormat="1" applyFont="1" applyFill="1" applyBorder="1" applyAlignment="1" applyProtection="1">
      <alignment horizontal="center" vertical="top"/>
      <protection locked="0"/>
    </xf>
    <xf numFmtId="164" fontId="1" fillId="0" borderId="106" xfId="2" applyNumberFormat="1" applyFont="1" applyFill="1" applyBorder="1" applyAlignment="1" applyProtection="1">
      <alignment vertical="top"/>
      <protection locked="0"/>
    </xf>
    <xf numFmtId="166" fontId="1" fillId="0" borderId="106" xfId="4" applyNumberFormat="1" applyFont="1" applyFill="1" applyBorder="1" applyAlignment="1" applyProtection="1">
      <alignment vertical="top"/>
      <protection locked="0"/>
    </xf>
    <xf numFmtId="164" fontId="1" fillId="0" borderId="106" xfId="2" applyNumberFormat="1" applyFont="1" applyFill="1" applyBorder="1" applyAlignment="1" applyProtection="1">
      <alignment horizontal="center"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3"/>
      <tableStyleElement type="secondRowStripe" dxfId="592"/>
      <tableStyleElement type="firstColumnStripe" dxfId="591"/>
      <tableStyleElement type="secondColumnStripe" dxfId="59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ustomXml" Target="../customXml/item3.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E/2014/4Q14/SHE/Supp%20Health%20Exhibit%20Template-ALL%20STATES_4Q14%20Fina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ANCE/MLR/2014/ClaimsCalc/LRByStateNSize%202014%20PdThrough%2003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NANCE/MLR/2013/Final/MLR_Template_New_Jerse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NANCE/MLR/2012/Final/MLR_Template_New_Jersey.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NANCE/MLR/2014/ClaimsCalc/LRByStateNSize%202012%20PdThrough%20031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NANCE/MLR/2014/ClaimsCalc/LRByStateNSize%202013%20PdThrough%20031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CTUARIAL/Reports/Avg%20Ded%205-20-13/AvgDedCalc6-8-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rintable"/>
      <sheetName val="States"/>
      <sheetName val="MacroOld"/>
      <sheetName val="Macro"/>
      <sheetName val="Sheet2"/>
      <sheetName val="Compr. Health Cov. - Total"/>
      <sheetName val="Compr. Health Cov. - Small Grp"/>
      <sheetName val="Compr. Health Cov. - Large Grp"/>
      <sheetName val="Compr. Health Cov. - Expat"/>
      <sheetName val="Compr. Health Cov. - Other"/>
      <sheetName val="Compr. Health Cov. - Imp Health"/>
      <sheetName val="Compr. Health Cov. - Prev Readm"/>
      <sheetName val="Compr. Health Cov. - Pat Safety"/>
      <sheetName val="Compr. Health Cov. - Wellness"/>
      <sheetName val="Compr. Health Cov. - HIT Expens"/>
      <sheetName val="Compr. Health Cov. - Cost Conta"/>
      <sheetName val="Compr. Health Cov. - ClmAdj Exp"/>
      <sheetName val="Compr. Health Cov. - Admin Exp"/>
    </sheetNames>
    <sheetDataSet>
      <sheetData sheetId="0"/>
      <sheetData sheetId="1"/>
      <sheetData sheetId="2"/>
      <sheetData sheetId="3"/>
      <sheetData sheetId="4"/>
      <sheetData sheetId="5"/>
      <sheetData sheetId="6"/>
      <sheetData sheetId="7">
        <row r="5">
          <cell r="AH5">
            <v>0</v>
          </cell>
        </row>
        <row r="10">
          <cell r="AH10">
            <v>0</v>
          </cell>
        </row>
        <row r="12">
          <cell r="AH12">
            <v>0</v>
          </cell>
        </row>
        <row r="14">
          <cell r="AH14">
            <v>0</v>
          </cell>
        </row>
        <row r="15">
          <cell r="AH15">
            <v>0</v>
          </cell>
        </row>
        <row r="16">
          <cell r="AH16">
            <v>0</v>
          </cell>
        </row>
        <row r="19">
          <cell r="AH19">
            <v>0</v>
          </cell>
        </row>
        <row r="20">
          <cell r="AH20">
            <v>0</v>
          </cell>
        </row>
        <row r="21">
          <cell r="AH21">
            <v>0</v>
          </cell>
        </row>
        <row r="25">
          <cell r="AH25">
            <v>0</v>
          </cell>
        </row>
        <row r="26">
          <cell r="AH26">
            <v>0</v>
          </cell>
        </row>
        <row r="27">
          <cell r="AH27">
            <v>0</v>
          </cell>
        </row>
        <row r="28">
          <cell r="AH28">
            <v>0</v>
          </cell>
        </row>
        <row r="29">
          <cell r="AH29">
            <v>0</v>
          </cell>
        </row>
        <row r="30">
          <cell r="AH30">
            <v>0</v>
          </cell>
        </row>
        <row r="32">
          <cell r="AH32">
            <v>0</v>
          </cell>
        </row>
        <row r="33">
          <cell r="AH33">
            <v>0</v>
          </cell>
        </row>
        <row r="34">
          <cell r="AH34">
            <v>0</v>
          </cell>
        </row>
        <row r="35">
          <cell r="AH35">
            <v>0</v>
          </cell>
        </row>
        <row r="36">
          <cell r="AH36">
            <v>0</v>
          </cell>
        </row>
        <row r="39">
          <cell r="AH39">
            <v>0</v>
          </cell>
        </row>
        <row r="40">
          <cell r="AH40">
            <v>0</v>
          </cell>
        </row>
        <row r="43">
          <cell r="AH43">
            <v>0</v>
          </cell>
        </row>
        <row r="44">
          <cell r="AH44">
            <v>0</v>
          </cell>
        </row>
        <row r="45">
          <cell r="AH45">
            <v>0</v>
          </cell>
        </row>
        <row r="46">
          <cell r="AH46">
            <v>0</v>
          </cell>
        </row>
        <row r="56">
          <cell r="AH56">
            <v>0</v>
          </cell>
        </row>
        <row r="57">
          <cell r="AH57">
            <v>0</v>
          </cell>
        </row>
        <row r="58">
          <cell r="AH58">
            <v>0</v>
          </cell>
        </row>
        <row r="59">
          <cell r="AH59">
            <v>0</v>
          </cell>
        </row>
        <row r="66">
          <cell r="AH66">
            <v>0</v>
          </cell>
        </row>
        <row r="67">
          <cell r="AH67">
            <v>0</v>
          </cell>
        </row>
        <row r="68">
          <cell r="AH68">
            <v>0</v>
          </cell>
        </row>
        <row r="70">
          <cell r="AH70">
            <v>0</v>
          </cell>
        </row>
        <row r="71">
          <cell r="AH71">
            <v>0</v>
          </cell>
        </row>
        <row r="72">
          <cell r="AH72">
            <v>0</v>
          </cell>
        </row>
        <row r="74">
          <cell r="AH74">
            <v>0</v>
          </cell>
        </row>
        <row r="75">
          <cell r="AH75">
            <v>0</v>
          </cell>
        </row>
        <row r="82">
          <cell r="AH82">
            <v>0</v>
          </cell>
        </row>
        <row r="83">
          <cell r="AH83">
            <v>0</v>
          </cell>
        </row>
        <row r="84">
          <cell r="AH84">
            <v>0</v>
          </cell>
        </row>
        <row r="85">
          <cell r="AH85">
            <v>0</v>
          </cell>
        </row>
        <row r="86">
          <cell r="AH86">
            <v>0</v>
          </cell>
        </row>
        <row r="87">
          <cell r="AH87">
            <v>0</v>
          </cell>
        </row>
        <row r="88">
          <cell r="AH88">
            <v>0</v>
          </cell>
        </row>
        <row r="89">
          <cell r="AH89">
            <v>0</v>
          </cell>
        </row>
        <row r="90">
          <cell r="AH90">
            <v>0</v>
          </cell>
        </row>
        <row r="91">
          <cell r="AH91">
            <v>0</v>
          </cell>
        </row>
        <row r="97">
          <cell r="AH97">
            <v>0</v>
          </cell>
        </row>
        <row r="98">
          <cell r="AH98">
            <v>0</v>
          </cell>
        </row>
        <row r="99">
          <cell r="AH99">
            <v>0</v>
          </cell>
        </row>
        <row r="101">
          <cell r="AH101">
            <v>0</v>
          </cell>
        </row>
        <row r="104">
          <cell r="J104">
            <v>0</v>
          </cell>
        </row>
      </sheetData>
      <sheetData sheetId="8">
        <row r="5">
          <cell r="AH5">
            <v>68550884.644129515</v>
          </cell>
        </row>
        <row r="10">
          <cell r="AH10">
            <v>632361.83161371178</v>
          </cell>
        </row>
        <row r="12">
          <cell r="AH12">
            <v>71003.7113765252</v>
          </cell>
        </row>
        <row r="14">
          <cell r="AH14">
            <v>-276838.39344351867</v>
          </cell>
        </row>
        <row r="15">
          <cell r="AH15">
            <v>0</v>
          </cell>
        </row>
        <row r="16">
          <cell r="AH16">
            <v>0</v>
          </cell>
        </row>
        <row r="19">
          <cell r="AH19">
            <v>7855284.3700000001</v>
          </cell>
        </row>
        <row r="20">
          <cell r="AH20">
            <v>682428.36</v>
          </cell>
        </row>
        <row r="21">
          <cell r="AH21">
            <v>0</v>
          </cell>
        </row>
        <row r="25">
          <cell r="AH25">
            <v>0</v>
          </cell>
        </row>
        <row r="26">
          <cell r="AH26">
            <v>0</v>
          </cell>
        </row>
        <row r="27">
          <cell r="AH27">
            <v>2357491.5916121826</v>
          </cell>
        </row>
        <row r="28">
          <cell r="AH28">
            <v>2304614.8520003678</v>
          </cell>
        </row>
        <row r="29">
          <cell r="AH29">
            <v>0</v>
          </cell>
        </row>
        <row r="30">
          <cell r="AH30">
            <v>0</v>
          </cell>
        </row>
        <row r="32">
          <cell r="AH32">
            <v>143431.6865985652</v>
          </cell>
        </row>
        <row r="33">
          <cell r="AH33">
            <v>25957.680510525151</v>
          </cell>
        </row>
        <row r="34">
          <cell r="AH34">
            <v>25425.120000000003</v>
          </cell>
        </row>
        <row r="35">
          <cell r="AH35">
            <v>11521.496103896106</v>
          </cell>
        </row>
        <row r="36">
          <cell r="AH36">
            <v>43222.704000000005</v>
          </cell>
        </row>
        <row r="39">
          <cell r="AH39">
            <v>1289364.8266925295</v>
          </cell>
        </row>
        <row r="40">
          <cell r="AH40">
            <v>787095.62474356464</v>
          </cell>
        </row>
        <row r="43">
          <cell r="AH43">
            <v>990184.68673835869</v>
          </cell>
        </row>
        <row r="44">
          <cell r="AH44">
            <v>3459369.234166984</v>
          </cell>
        </row>
        <row r="45">
          <cell r="AH45">
            <v>0</v>
          </cell>
        </row>
        <row r="46">
          <cell r="AH46">
            <v>3368636.4227043153</v>
          </cell>
        </row>
        <row r="56">
          <cell r="AH56">
            <v>7163</v>
          </cell>
        </row>
        <row r="57">
          <cell r="AH57">
            <v>14874</v>
          </cell>
        </row>
        <row r="58">
          <cell r="AH58">
            <v>165</v>
          </cell>
        </row>
        <row r="59">
          <cell r="AH59">
            <v>157120</v>
          </cell>
        </row>
        <row r="66">
          <cell r="AH66">
            <v>68550884.644129515</v>
          </cell>
        </row>
        <row r="67">
          <cell r="AH67">
            <v>0</v>
          </cell>
        </row>
        <row r="68">
          <cell r="AH68">
            <v>0</v>
          </cell>
        </row>
        <row r="70">
          <cell r="AH70">
            <v>2357491.5916121826</v>
          </cell>
        </row>
        <row r="71">
          <cell r="AH71">
            <v>0</v>
          </cell>
        </row>
        <row r="72">
          <cell r="AH72">
            <v>2304614.8520003678</v>
          </cell>
        </row>
        <row r="74">
          <cell r="AH74">
            <v>0</v>
          </cell>
        </row>
        <row r="75">
          <cell r="AH75">
            <v>0</v>
          </cell>
        </row>
        <row r="82">
          <cell r="AH82">
            <v>55325828.261235014</v>
          </cell>
        </row>
        <row r="83">
          <cell r="AH83">
            <v>9134788.9068508521</v>
          </cell>
        </row>
        <row r="84">
          <cell r="AH84">
            <v>5504355.5324970484</v>
          </cell>
        </row>
        <row r="85">
          <cell r="AH85">
            <v>1545284.425492519</v>
          </cell>
        </row>
        <row r="86">
          <cell r="AH86">
            <v>925018.68478100945</v>
          </cell>
        </row>
        <row r="97">
          <cell r="AH97">
            <v>703389.51061332889</v>
          </cell>
        </row>
        <row r="98">
          <cell r="AH98">
            <v>246352.04551051679</v>
          </cell>
        </row>
        <row r="99">
          <cell r="AH99">
            <v>0</v>
          </cell>
        </row>
        <row r="101">
          <cell r="AH101">
            <v>59119489.911197513</v>
          </cell>
        </row>
        <row r="104">
          <cell r="P104">
            <v>0</v>
          </cell>
        </row>
      </sheetData>
      <sheetData sheetId="9"/>
      <sheetData sheetId="10">
        <row r="5">
          <cell r="AH5">
            <v>2406166.2801832729</v>
          </cell>
        </row>
        <row r="10">
          <cell r="AH10">
            <v>28742.104115284394</v>
          </cell>
        </row>
        <row r="12">
          <cell r="AH12">
            <v>3143.3854435046342</v>
          </cell>
        </row>
        <row r="14">
          <cell r="AH14">
            <v>-38666.805626524976</v>
          </cell>
        </row>
        <row r="15">
          <cell r="AH15">
            <v>0</v>
          </cell>
        </row>
        <row r="16">
          <cell r="AH16">
            <v>0</v>
          </cell>
        </row>
        <row r="19">
          <cell r="AH19">
            <v>0</v>
          </cell>
        </row>
        <row r="20">
          <cell r="AH20">
            <v>0</v>
          </cell>
        </row>
        <row r="21">
          <cell r="AH21">
            <v>0</v>
          </cell>
        </row>
        <row r="25">
          <cell r="AH25">
            <v>-24645.871090024069</v>
          </cell>
        </row>
        <row r="26">
          <cell r="AH26">
            <v>0</v>
          </cell>
        </row>
        <row r="27">
          <cell r="AH27">
            <v>0</v>
          </cell>
        </row>
        <row r="28">
          <cell r="AH28">
            <v>0</v>
          </cell>
        </row>
        <row r="29">
          <cell r="AH29">
            <v>0</v>
          </cell>
        </row>
        <row r="30">
          <cell r="AH30">
            <v>0</v>
          </cell>
        </row>
        <row r="32">
          <cell r="AH32">
            <v>3884.9712164857083</v>
          </cell>
        </row>
        <row r="33">
          <cell r="AH33">
            <v>1320.8902136051408</v>
          </cell>
        </row>
        <row r="34">
          <cell r="AH34">
            <v>0</v>
          </cell>
        </row>
        <row r="35">
          <cell r="AH35">
            <v>0</v>
          </cell>
        </row>
        <row r="36">
          <cell r="AH36">
            <v>0</v>
          </cell>
        </row>
        <row r="39">
          <cell r="AH39">
            <v>7.418845428242884</v>
          </cell>
        </row>
        <row r="40">
          <cell r="AH40">
            <v>29551.857638165344</v>
          </cell>
        </row>
        <row r="43">
          <cell r="AH43">
            <v>39009.893098542008</v>
          </cell>
        </row>
        <row r="44">
          <cell r="AH44">
            <v>142417.66977530724</v>
          </cell>
        </row>
        <row r="45">
          <cell r="AH45">
            <v>0</v>
          </cell>
        </row>
        <row r="46">
          <cell r="AH46">
            <v>129845.25222162245</v>
          </cell>
        </row>
        <row r="56">
          <cell r="AH56">
            <v>3021</v>
          </cell>
        </row>
        <row r="57">
          <cell r="AH57">
            <v>6669</v>
          </cell>
        </row>
        <row r="58">
          <cell r="AH58">
            <v>94</v>
          </cell>
        </row>
        <row r="59">
          <cell r="AH59">
            <v>82026</v>
          </cell>
        </row>
        <row r="66">
          <cell r="AH66">
            <v>2406166.2801832729</v>
          </cell>
        </row>
        <row r="67">
          <cell r="AH67">
            <v>0</v>
          </cell>
        </row>
        <row r="68">
          <cell r="AH68">
            <v>0</v>
          </cell>
        </row>
        <row r="82">
          <cell r="AH82">
            <v>1814881.1614888522</v>
          </cell>
        </row>
        <row r="83">
          <cell r="AH83">
            <v>287017.5832392794</v>
          </cell>
        </row>
        <row r="84">
          <cell r="AH84">
            <v>161864.47013774017</v>
          </cell>
        </row>
        <row r="85">
          <cell r="AH85">
            <v>426967.50103561801</v>
          </cell>
        </row>
        <row r="86">
          <cell r="AH86">
            <v>572641.73312165146</v>
          </cell>
        </row>
        <row r="97">
          <cell r="AH97">
            <v>-1000</v>
          </cell>
        </row>
        <row r="98">
          <cell r="AH98">
            <v>-22779.618746522443</v>
          </cell>
        </row>
        <row r="99">
          <cell r="AH99">
            <v>0</v>
          </cell>
        </row>
        <row r="101">
          <cell r="AH101">
            <v>1772580.4237578355</v>
          </cell>
        </row>
      </sheetData>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s>
    <sheetDataSet>
      <sheetData sheetId="0">
        <row r="30">
          <cell r="F30">
            <v>0</v>
          </cell>
          <cell r="G30">
            <v>9439485.3005061112</v>
          </cell>
        </row>
        <row r="31">
          <cell r="F31">
            <v>0</v>
          </cell>
          <cell r="G31">
            <v>-626218.88780373475</v>
          </cell>
        </row>
        <row r="33">
          <cell r="F33">
            <v>0</v>
          </cell>
          <cell r="G33">
            <v>57320358.520288303</v>
          </cell>
        </row>
        <row r="35">
          <cell r="F35">
            <v>0</v>
          </cell>
          <cell r="G35">
            <v>-366653.02304774395</v>
          </cell>
        </row>
        <row r="42">
          <cell r="F42">
            <v>0</v>
          </cell>
          <cell r="G42">
            <v>1523299.7165941373</v>
          </cell>
        </row>
      </sheetData>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Summary of Data"/>
      <sheetName val="Pt 2 Premium and Claims"/>
      <sheetName val="Pt 3 Expense Allocation"/>
      <sheetName val="Pt 4 MLR and Rebate Calculation"/>
      <sheetName val="Pt 5 Rebate Disbursement"/>
      <sheetName val="Pt 6 Additional Responses"/>
      <sheetName val="Attestation"/>
      <sheetName val="Tables"/>
    </sheetNames>
    <sheetDataSet>
      <sheetData sheetId="0">
        <row r="28">
          <cell r="Q28">
            <v>34201164.26014059</v>
          </cell>
        </row>
      </sheetData>
      <sheetData sheetId="1"/>
      <sheetData sheetId="2"/>
      <sheetData sheetId="3">
        <row r="17">
          <cell r="N17">
            <v>98980</v>
          </cell>
          <cell r="O17">
            <v>143228.27576247649</v>
          </cell>
        </row>
        <row r="23">
          <cell r="N23">
            <v>28905518</v>
          </cell>
          <cell r="O23">
            <v>43780646.911770932</v>
          </cell>
        </row>
        <row r="24">
          <cell r="N24">
            <v>663172</v>
          </cell>
          <cell r="O24">
            <v>123486.10336352326</v>
          </cell>
        </row>
        <row r="28">
          <cell r="N28">
            <v>5719</v>
          </cell>
          <cell r="O28">
            <v>8549.25</v>
          </cell>
        </row>
        <row r="42">
          <cell r="N42">
            <v>0.85</v>
          </cell>
          <cell r="O42">
            <v>0.85</v>
          </cell>
        </row>
      </sheetData>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 Summary of Data"/>
      <sheetName val="Pt 2 - Premium and Claims"/>
      <sheetName val="Pt 3 Expense Allocation"/>
      <sheetName val="Pt 4 MLR and Rebate Calculation"/>
      <sheetName val="Pt 5 Rebate Disbursement"/>
      <sheetName val="Pt 6 Additional Responses"/>
      <sheetName val="Attestation"/>
      <sheetName val="Tables"/>
    </sheetNames>
    <sheetDataSet>
      <sheetData sheetId="0">
        <row r="28">
          <cell r="Q28">
            <v>21246456.612123117</v>
          </cell>
        </row>
      </sheetData>
      <sheetData sheetId="1"/>
      <sheetData sheetId="2"/>
      <sheetData sheetId="3"/>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 val="MissingGroups"/>
    </sheetNames>
    <sheetDataSet>
      <sheetData sheetId="0">
        <row r="47">
          <cell r="G47">
            <v>21050848.207197666</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s>
    <sheetDataSet>
      <sheetData sheetId="0">
        <row r="47">
          <cell r="G47">
            <v>33756874.998571515</v>
          </cell>
        </row>
      </sheetData>
      <sheetData sheetId="1"/>
      <sheetData sheetId="2"/>
      <sheetData sheetId="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2014Summary"/>
      <sheetName val="2013Summary"/>
      <sheetName val="2012Summary"/>
      <sheetName val="DataWithGrpAttrib"/>
      <sheetName val="Plan Data"/>
      <sheetName val="Manual Lookups"/>
      <sheetName val="rptMedical "/>
      <sheetName val="States"/>
    </sheetNames>
    <sheetDataSet>
      <sheetData sheetId="0">
        <row r="7">
          <cell r="B7">
            <v>849.11680263074686</v>
          </cell>
        </row>
        <row r="13">
          <cell r="C13">
            <v>1584.7707782613813</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500</v>
      </c>
      <c r="B4" s="230" t="s">
        <v>45</v>
      </c>
      <c r="C4" s="376" t="s">
        <v>494</v>
      </c>
    </row>
    <row r="5" spans="1:6" x14ac:dyDescent="0.2">
      <c r="B5" s="230" t="s">
        <v>215</v>
      </c>
      <c r="C5" s="376"/>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t="s">
        <v>498</v>
      </c>
    </row>
    <row r="10" spans="1:6" x14ac:dyDescent="0.2">
      <c r="B10" s="230" t="s">
        <v>58</v>
      </c>
      <c r="C10" s="376" t="s">
        <v>494</v>
      </c>
    </row>
    <row r="11" spans="1:6" x14ac:dyDescent="0.2">
      <c r="B11" s="230" t="s">
        <v>355</v>
      </c>
      <c r="C11" s="376" t="s">
        <v>499</v>
      </c>
    </row>
    <row r="12" spans="1:6" x14ac:dyDescent="0.2">
      <c r="B12" s="230" t="s">
        <v>35</v>
      </c>
      <c r="C12" s="376" t="s">
        <v>172</v>
      </c>
    </row>
    <row r="13" spans="1:6" x14ac:dyDescent="0.2">
      <c r="B13" s="230" t="s">
        <v>50</v>
      </c>
      <c r="C13" s="376" t="s">
        <v>152</v>
      </c>
    </row>
    <row r="14" spans="1:6" x14ac:dyDescent="0.2">
      <c r="B14" s="230" t="s">
        <v>51</v>
      </c>
      <c r="C14" s="376" t="s">
        <v>496</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495</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5" zoomScaleNormal="85" workbookViewId="0">
      <pane xSplit="2" ySplit="3" topLeftCell="AT49" activePane="bottomRight" state="frozen"/>
      <selection activeCell="P64" sqref="H4:P64"/>
      <selection pane="topRight" activeCell="P64" sqref="H4:P64"/>
      <selection pane="bottomLeft" activeCell="P64" sqref="H4:P64"/>
      <selection pane="bottomRight" activeCell="AT25" sqref="AT25:AT2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7.25" thickBot="1"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ht="13.5" thickTop="1" x14ac:dyDescent="0.2">
      <c r="B5" s="154" t="s">
        <v>222</v>
      </c>
      <c r="C5" s="61"/>
      <c r="D5" s="105"/>
      <c r="E5" s="106"/>
      <c r="F5" s="106"/>
      <c r="G5" s="106"/>
      <c r="H5" s="106"/>
      <c r="I5" s="105"/>
      <c r="J5" s="105">
        <f>+'[1]Compr. Health Cov. - Small Grp'!$AH$5</f>
        <v>0</v>
      </c>
      <c r="K5" s="106">
        <f>J5</f>
        <v>0</v>
      </c>
      <c r="L5" s="106"/>
      <c r="M5" s="106"/>
      <c r="N5" s="106"/>
      <c r="O5" s="105"/>
      <c r="P5" s="105">
        <f>+'[1]Compr. Health Cov. - Large Grp'!$AH$5</f>
        <v>68550884.644129515</v>
      </c>
      <c r="Q5" s="106">
        <f>P5</f>
        <v>68550884.644129515</v>
      </c>
      <c r="R5" s="106"/>
      <c r="S5" s="106"/>
      <c r="T5" s="106"/>
      <c r="U5" s="105"/>
      <c r="V5" s="106"/>
      <c r="W5" s="106"/>
      <c r="X5" s="105"/>
      <c r="Y5" s="106"/>
      <c r="Z5" s="106"/>
      <c r="AA5" s="105"/>
      <c r="AB5" s="106"/>
      <c r="AC5" s="106"/>
      <c r="AD5" s="105"/>
      <c r="AE5" s="293"/>
      <c r="AF5" s="293"/>
      <c r="AG5" s="293"/>
      <c r="AH5" s="294"/>
      <c r="AI5" s="105"/>
      <c r="AJ5" s="293"/>
      <c r="AK5" s="293"/>
      <c r="AL5" s="293"/>
      <c r="AM5" s="294"/>
      <c r="AN5" s="105"/>
      <c r="AO5" s="106"/>
      <c r="AP5" s="106"/>
      <c r="AQ5" s="106"/>
      <c r="AR5" s="106"/>
      <c r="AS5" s="105"/>
      <c r="AT5" s="105">
        <f>+'[1]Compr. Health Cov. - Other'!$AH$5</f>
        <v>2406166.2801832729</v>
      </c>
      <c r="AU5" s="107"/>
      <c r="AV5" s="108"/>
      <c r="AW5" s="315"/>
    </row>
    <row r="6" spans="1:49" ht="15" x14ac:dyDescent="0.2">
      <c r="B6" s="155" t="s">
        <v>223</v>
      </c>
      <c r="C6" s="62" t="s">
        <v>12</v>
      </c>
      <c r="D6" s="109"/>
      <c r="E6" s="110"/>
      <c r="F6" s="110"/>
      <c r="G6" s="111"/>
      <c r="H6" s="111"/>
      <c r="I6" s="112"/>
      <c r="J6" s="379"/>
      <c r="K6" s="110"/>
      <c r="L6" s="110"/>
      <c r="M6" s="111"/>
      <c r="N6" s="111"/>
      <c r="O6" s="112"/>
      <c r="P6" s="37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384"/>
      <c r="AU6" s="113"/>
      <c r="AV6" s="309"/>
      <c r="AW6" s="316"/>
    </row>
    <row r="7" spans="1:49" ht="15" x14ac:dyDescent="0.2">
      <c r="B7" s="155" t="s">
        <v>224</v>
      </c>
      <c r="C7" s="62" t="s">
        <v>13</v>
      </c>
      <c r="D7" s="109"/>
      <c r="E7" s="110"/>
      <c r="F7" s="110"/>
      <c r="G7" s="110"/>
      <c r="H7" s="110"/>
      <c r="I7" s="109"/>
      <c r="J7" s="379"/>
      <c r="K7" s="110"/>
      <c r="L7" s="110"/>
      <c r="M7" s="110"/>
      <c r="N7" s="110"/>
      <c r="O7" s="109"/>
      <c r="P7" s="37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384"/>
      <c r="AU7" s="113"/>
      <c r="AV7" s="309"/>
      <c r="AW7" s="316"/>
    </row>
    <row r="8" spans="1:49" ht="25.5" x14ac:dyDescent="0.2">
      <c r="B8" s="155" t="s">
        <v>225</v>
      </c>
      <c r="C8" s="62" t="s">
        <v>59</v>
      </c>
      <c r="D8" s="109"/>
      <c r="E8" s="287"/>
      <c r="F8" s="288"/>
      <c r="G8" s="288"/>
      <c r="H8" s="288"/>
      <c r="I8" s="291"/>
      <c r="J8" s="379">
        <f>+'[1]Compr. Health Cov. - Small Grp'!$AH$14</f>
        <v>0</v>
      </c>
      <c r="K8" s="287"/>
      <c r="L8" s="288"/>
      <c r="M8" s="288"/>
      <c r="N8" s="288"/>
      <c r="O8" s="291"/>
      <c r="P8" s="379">
        <f>+'[1]Compr. Health Cov. - Large Grp'!$AH$14</f>
        <v>-276838.39344351867</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384">
        <f>+'[1]Compr. Health Cov. - Other'!$AH$14</f>
        <v>-38666.805626524976</v>
      </c>
      <c r="AU8" s="113"/>
      <c r="AV8" s="309"/>
      <c r="AW8" s="316"/>
    </row>
    <row r="9" spans="1:49" ht="15" x14ac:dyDescent="0.2">
      <c r="B9" s="155" t="s">
        <v>226</v>
      </c>
      <c r="C9" s="62" t="s">
        <v>60</v>
      </c>
      <c r="D9" s="109"/>
      <c r="E9" s="286"/>
      <c r="F9" s="289"/>
      <c r="G9" s="289"/>
      <c r="H9" s="289"/>
      <c r="I9" s="290"/>
      <c r="J9" s="379">
        <f>+'[1]Compr. Health Cov. - Small Grp'!$AH$15</f>
        <v>0</v>
      </c>
      <c r="K9" s="286"/>
      <c r="L9" s="289"/>
      <c r="M9" s="289"/>
      <c r="N9" s="289"/>
      <c r="O9" s="290"/>
      <c r="P9" s="379">
        <f>+'[1]Compr. Health Cov. - Large Grp'!$AH$15</f>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384">
        <f>+'[1]Compr. Health Cov. - Other'!$AH$15</f>
        <v>0</v>
      </c>
      <c r="AU9" s="113"/>
      <c r="AV9" s="309"/>
      <c r="AW9" s="316"/>
    </row>
    <row r="10" spans="1:49" ht="15" x14ac:dyDescent="0.2">
      <c r="B10" s="155" t="s">
        <v>227</v>
      </c>
      <c r="C10" s="62" t="s">
        <v>52</v>
      </c>
      <c r="D10" s="109"/>
      <c r="E10" s="286"/>
      <c r="F10" s="289"/>
      <c r="G10" s="289"/>
      <c r="H10" s="289"/>
      <c r="I10" s="290"/>
      <c r="J10" s="379">
        <f>+'[1]Compr. Health Cov. - Small Grp'!$AH$16</f>
        <v>0</v>
      </c>
      <c r="K10" s="286"/>
      <c r="L10" s="289"/>
      <c r="M10" s="289"/>
      <c r="N10" s="289"/>
      <c r="O10" s="290"/>
      <c r="P10" s="379">
        <f>+'[1]Compr. Health Cov. - Large Grp'!$AH$16</f>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384">
        <f>+'[1]Compr. Health Cov. - Other'!$AH$16</f>
        <v>0</v>
      </c>
      <c r="AU10" s="113"/>
      <c r="AV10" s="309"/>
      <c r="AW10" s="316"/>
    </row>
    <row r="11" spans="1:49" s="5" customFormat="1" ht="17.25" thickBot="1"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f>'Pt 2 Premium and Claims'!K54</f>
        <v>0</v>
      </c>
      <c r="L12" s="106"/>
      <c r="M12" s="106"/>
      <c r="N12" s="106"/>
      <c r="O12" s="105"/>
      <c r="P12" s="105">
        <f>'Pt 2 Premium and Claims'!P54</f>
        <v>59119489.911197513</v>
      </c>
      <c r="Q12" s="106">
        <f>'Pt 2 Premium and Claims'!Q54</f>
        <v>58477005.213834696</v>
      </c>
      <c r="R12" s="106"/>
      <c r="S12" s="106"/>
      <c r="T12" s="106"/>
      <c r="U12" s="105"/>
      <c r="V12" s="106"/>
      <c r="W12" s="106"/>
      <c r="X12" s="105"/>
      <c r="Y12" s="106"/>
      <c r="Z12" s="106"/>
      <c r="AA12" s="105"/>
      <c r="AB12" s="106"/>
      <c r="AC12" s="106"/>
      <c r="AD12" s="105"/>
      <c r="AE12" s="293"/>
      <c r="AF12" s="293"/>
      <c r="AG12" s="293"/>
      <c r="AH12" s="294"/>
      <c r="AI12" s="105"/>
      <c r="AJ12" s="293"/>
      <c r="AK12" s="293"/>
      <c r="AL12" s="293"/>
      <c r="AM12" s="294"/>
      <c r="AN12" s="105"/>
      <c r="AO12" s="106"/>
      <c r="AP12" s="106"/>
      <c r="AQ12" s="106"/>
      <c r="AR12" s="106"/>
      <c r="AS12" s="105"/>
      <c r="AT12" s="107">
        <f>'Pt 2 Premium and Claims'!AT54</f>
        <v>1772580.4237578355</v>
      </c>
      <c r="AU12" s="107"/>
      <c r="AV12" s="310"/>
      <c r="AW12" s="315"/>
    </row>
    <row r="13" spans="1:49" ht="25.5" x14ac:dyDescent="0.2">
      <c r="B13" s="155" t="s">
        <v>230</v>
      </c>
      <c r="C13" s="62" t="s">
        <v>37</v>
      </c>
      <c r="D13" s="109"/>
      <c r="E13" s="110"/>
      <c r="F13" s="110"/>
      <c r="G13" s="287"/>
      <c r="H13" s="288"/>
      <c r="I13" s="109"/>
      <c r="J13" s="379">
        <f>+'[1]Compr. Health Cov. - Small Grp'!$AH$19</f>
        <v>0</v>
      </c>
      <c r="K13" s="110">
        <f>[2]MLREstimate!$F$30</f>
        <v>0</v>
      </c>
      <c r="L13" s="110"/>
      <c r="M13" s="287"/>
      <c r="N13" s="288"/>
      <c r="O13" s="109"/>
      <c r="P13" s="379">
        <f>+'[1]Compr. Health Cov. - Large Grp'!$AH$19</f>
        <v>7855284.3700000001</v>
      </c>
      <c r="Q13" s="110">
        <f>[2]MLREstimate!$G$30</f>
        <v>9439485.3005061112</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384">
        <f>+'[1]Compr. Health Cov. - Other'!$AH$19</f>
        <v>0</v>
      </c>
      <c r="AU13" s="113"/>
      <c r="AV13" s="309"/>
      <c r="AW13" s="316"/>
    </row>
    <row r="14" spans="1:49" ht="25.5" x14ac:dyDescent="0.2">
      <c r="B14" s="155" t="s">
        <v>231</v>
      </c>
      <c r="C14" s="62" t="s">
        <v>6</v>
      </c>
      <c r="D14" s="109"/>
      <c r="E14" s="110"/>
      <c r="F14" s="110"/>
      <c r="G14" s="286"/>
      <c r="H14" s="289"/>
      <c r="I14" s="109"/>
      <c r="J14" s="379">
        <f>+'[1]Compr. Health Cov. - Small Grp'!$AH$20</f>
        <v>0</v>
      </c>
      <c r="K14" s="110">
        <f>[2]MLREstimate!$F$31</f>
        <v>0</v>
      </c>
      <c r="L14" s="110"/>
      <c r="M14" s="286"/>
      <c r="N14" s="289"/>
      <c r="O14" s="109"/>
      <c r="P14" s="379">
        <f>+'[1]Compr. Health Cov. - Large Grp'!$AH$20</f>
        <v>682428.36</v>
      </c>
      <c r="Q14" s="110">
        <f>(-1)*[2]MLREstimate!$G$31</f>
        <v>626218.88780373475</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384">
        <f>+'[1]Compr. Health Cov. - Other'!$AH$20</f>
        <v>0</v>
      </c>
      <c r="AU14" s="113"/>
      <c r="AV14" s="309"/>
      <c r="AW14" s="316"/>
    </row>
    <row r="15" spans="1:49" ht="38.25" x14ac:dyDescent="0.2">
      <c r="B15" s="155" t="s">
        <v>232</v>
      </c>
      <c r="C15" s="62" t="s">
        <v>7</v>
      </c>
      <c r="D15" s="109"/>
      <c r="E15" s="110"/>
      <c r="F15" s="110"/>
      <c r="G15" s="286"/>
      <c r="H15" s="292"/>
      <c r="I15" s="109"/>
      <c r="J15" s="379">
        <f>+'[1]Compr. Health Cov. - Small Grp'!$AH$21</f>
        <v>0</v>
      </c>
      <c r="K15" s="381">
        <f>J15</f>
        <v>0</v>
      </c>
      <c r="L15" s="110"/>
      <c r="M15" s="286"/>
      <c r="N15" s="292"/>
      <c r="O15" s="109"/>
      <c r="P15" s="379">
        <f>+'[1]Compr. Health Cov. - Large Grp'!$AH$21</f>
        <v>0</v>
      </c>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384">
        <f>+'[1]Compr. Health Cov. - Other'!$AH$21</f>
        <v>0</v>
      </c>
      <c r="AU15" s="113"/>
      <c r="AV15" s="309"/>
      <c r="AW15" s="316"/>
    </row>
    <row r="16" spans="1:49" ht="25.5" x14ac:dyDescent="0.2">
      <c r="B16" s="155" t="s">
        <v>233</v>
      </c>
      <c r="C16" s="62" t="s">
        <v>61</v>
      </c>
      <c r="D16" s="109"/>
      <c r="E16" s="287"/>
      <c r="F16" s="288"/>
      <c r="G16" s="289"/>
      <c r="H16" s="289"/>
      <c r="I16" s="291"/>
      <c r="J16" s="379">
        <f>+'[1]Compr. Health Cov. - Small Grp'!$AH$25</f>
        <v>0</v>
      </c>
      <c r="K16" s="287"/>
      <c r="L16" s="288"/>
      <c r="M16" s="289"/>
      <c r="N16" s="289"/>
      <c r="O16" s="291"/>
      <c r="P16" s="379">
        <f>+'[1]Compr. Health Cov. - Large Grp'!$AH$25</f>
        <v>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384">
        <f>+'[1]Compr. Health Cov. - Other'!$AH$25</f>
        <v>-24645.871090024069</v>
      </c>
      <c r="AU16" s="113"/>
      <c r="AV16" s="309"/>
      <c r="AW16" s="316"/>
    </row>
    <row r="17" spans="1:49" ht="15" x14ac:dyDescent="0.2">
      <c r="B17" s="155" t="s">
        <v>234</v>
      </c>
      <c r="C17" s="62" t="s">
        <v>62</v>
      </c>
      <c r="D17" s="109"/>
      <c r="E17" s="286"/>
      <c r="F17" s="289"/>
      <c r="G17" s="289"/>
      <c r="H17" s="289"/>
      <c r="I17" s="290"/>
      <c r="J17" s="379">
        <f>+'[1]Compr. Health Cov. - Small Grp'!$AH$26</f>
        <v>0</v>
      </c>
      <c r="K17" s="286"/>
      <c r="L17" s="289"/>
      <c r="M17" s="289"/>
      <c r="N17" s="289"/>
      <c r="O17" s="290"/>
      <c r="P17" s="379">
        <f>+'[1]Compr. Health Cov. - Large Grp'!$AH$26</f>
        <v>0</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384">
        <f>+'[1]Compr. Health Cov. - Other'!$AH$26</f>
        <v>0</v>
      </c>
      <c r="AU17" s="113"/>
      <c r="AV17" s="309"/>
      <c r="AW17" s="316"/>
    </row>
    <row r="18" spans="1:49" ht="15" x14ac:dyDescent="0.2">
      <c r="B18" s="155" t="s">
        <v>235</v>
      </c>
      <c r="C18" s="62" t="s">
        <v>63</v>
      </c>
      <c r="D18" s="109"/>
      <c r="E18" s="286"/>
      <c r="F18" s="289"/>
      <c r="G18" s="289"/>
      <c r="H18" s="292"/>
      <c r="I18" s="290"/>
      <c r="J18" s="379">
        <f>+'[1]Compr. Health Cov. - Small Grp'!$AH$27</f>
        <v>0</v>
      </c>
      <c r="K18" s="286"/>
      <c r="L18" s="289"/>
      <c r="M18" s="289"/>
      <c r="N18" s="292"/>
      <c r="O18" s="290"/>
      <c r="P18" s="379">
        <f>+'[1]Compr. Health Cov. - Large Grp'!$AH$27</f>
        <v>2357491.5916121826</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384">
        <f>+'[1]Compr. Health Cov. - Other'!$AH$27</f>
        <v>0</v>
      </c>
      <c r="AU18" s="113"/>
      <c r="AV18" s="309"/>
      <c r="AW18" s="316"/>
    </row>
    <row r="19" spans="1:49" ht="15" x14ac:dyDescent="0.2">
      <c r="B19" s="155" t="s">
        <v>236</v>
      </c>
      <c r="C19" s="62" t="s">
        <v>64</v>
      </c>
      <c r="D19" s="109"/>
      <c r="E19" s="286"/>
      <c r="F19" s="289"/>
      <c r="G19" s="289"/>
      <c r="H19" s="289"/>
      <c r="I19" s="290"/>
      <c r="J19" s="379">
        <f>+'[1]Compr. Health Cov. - Small Grp'!$AH$28</f>
        <v>0</v>
      </c>
      <c r="K19" s="286"/>
      <c r="L19" s="289"/>
      <c r="M19" s="289"/>
      <c r="N19" s="289"/>
      <c r="O19" s="290"/>
      <c r="P19" s="379">
        <f>+'[1]Compr. Health Cov. - Large Grp'!$AH$28</f>
        <v>2304614.8520003678</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384">
        <f>+'[1]Compr. Health Cov. - Other'!$AH$28</f>
        <v>0</v>
      </c>
      <c r="AU19" s="113"/>
      <c r="AV19" s="309"/>
      <c r="AW19" s="316"/>
    </row>
    <row r="20" spans="1:49" ht="15" x14ac:dyDescent="0.2">
      <c r="B20" s="155" t="s">
        <v>237</v>
      </c>
      <c r="C20" s="62" t="s">
        <v>65</v>
      </c>
      <c r="D20" s="109"/>
      <c r="E20" s="286"/>
      <c r="F20" s="289"/>
      <c r="G20" s="289"/>
      <c r="H20" s="289"/>
      <c r="I20" s="290"/>
      <c r="J20" s="379">
        <f>+'[1]Compr. Health Cov. - Small Grp'!$AH$29</f>
        <v>0</v>
      </c>
      <c r="K20" s="286"/>
      <c r="L20" s="289"/>
      <c r="M20" s="289"/>
      <c r="N20" s="289"/>
      <c r="O20" s="290"/>
      <c r="P20" s="379">
        <f>+'[1]Compr. Health Cov. - Large Grp'!$AH$29</f>
        <v>0</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384">
        <f>+'[1]Compr. Health Cov. - Other'!$AH$29</f>
        <v>0</v>
      </c>
      <c r="AU20" s="113"/>
      <c r="AV20" s="309"/>
      <c r="AW20" s="316"/>
    </row>
    <row r="21" spans="1:49" ht="15" x14ac:dyDescent="0.2">
      <c r="B21" s="155" t="s">
        <v>238</v>
      </c>
      <c r="C21" s="62" t="s">
        <v>66</v>
      </c>
      <c r="D21" s="109"/>
      <c r="E21" s="286"/>
      <c r="F21" s="289"/>
      <c r="G21" s="289"/>
      <c r="H21" s="289"/>
      <c r="I21" s="290"/>
      <c r="J21" s="379">
        <f>+'[1]Compr. Health Cov. - Small Grp'!$AH$30</f>
        <v>0</v>
      </c>
      <c r="K21" s="286"/>
      <c r="L21" s="289"/>
      <c r="M21" s="289"/>
      <c r="N21" s="289"/>
      <c r="O21" s="290"/>
      <c r="P21" s="379">
        <f>+'[1]Compr. Health Cov. - Large Grp'!$AH$30</f>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384">
        <f>+'[1]Compr. Health Cov. - Other'!$AH$30</f>
        <v>0</v>
      </c>
      <c r="AU21" s="113"/>
      <c r="AV21" s="309"/>
      <c r="AW21" s="316"/>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89"/>
      <c r="AF22" s="289"/>
      <c r="AG22" s="289"/>
      <c r="AH22" s="289"/>
      <c r="AI22" s="114"/>
      <c r="AJ22" s="289"/>
      <c r="AK22" s="289"/>
      <c r="AL22" s="289"/>
      <c r="AM22" s="289"/>
      <c r="AN22" s="114"/>
      <c r="AO22" s="115"/>
      <c r="AP22" s="115"/>
      <c r="AQ22" s="115"/>
      <c r="AR22" s="115"/>
      <c r="AS22" s="114"/>
      <c r="AT22" s="114"/>
      <c r="AU22" s="116"/>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c r="E25" s="110"/>
      <c r="F25" s="110"/>
      <c r="G25" s="110"/>
      <c r="H25" s="110"/>
      <c r="I25" s="109"/>
      <c r="J25" s="109">
        <v>0</v>
      </c>
      <c r="K25" s="110">
        <f>J25</f>
        <v>0</v>
      </c>
      <c r="L25" s="110"/>
      <c r="M25" s="110"/>
      <c r="N25" s="110"/>
      <c r="O25" s="109"/>
      <c r="P25" s="109">
        <v>-383613.83246974694</v>
      </c>
      <c r="Q25" s="110">
        <f>P25</f>
        <v>-383613.83246974694</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v>42026.754873746257</v>
      </c>
      <c r="AU25" s="113"/>
      <c r="AV25" s="113"/>
      <c r="AW25" s="316"/>
    </row>
    <row r="26" spans="1:49" s="5" customFormat="1" x14ac:dyDescent="0.2">
      <c r="A26" s="35"/>
      <c r="B26" s="158" t="s">
        <v>243</v>
      </c>
      <c r="C26" s="62"/>
      <c r="D26" s="109"/>
      <c r="E26" s="110"/>
      <c r="F26" s="110"/>
      <c r="G26" s="110"/>
      <c r="H26" s="110"/>
      <c r="I26" s="109"/>
      <c r="J26" s="109">
        <v>0</v>
      </c>
      <c r="K26" s="110">
        <f t="shared" ref="K26:K27" si="0">J26</f>
        <v>0</v>
      </c>
      <c r="L26" s="110"/>
      <c r="M26" s="110"/>
      <c r="N26" s="110"/>
      <c r="O26" s="109"/>
      <c r="P26" s="109">
        <v>52334.642320062019</v>
      </c>
      <c r="Q26" s="110">
        <f t="shared" ref="Q26:Q27" si="1">P26</f>
        <v>52334.642320062019</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
      <c r="B27" s="158" t="s">
        <v>244</v>
      </c>
      <c r="C27" s="62"/>
      <c r="D27" s="109"/>
      <c r="E27" s="110"/>
      <c r="F27" s="110"/>
      <c r="G27" s="110"/>
      <c r="H27" s="110"/>
      <c r="I27" s="109"/>
      <c r="J27" s="109">
        <v>0</v>
      </c>
      <c r="K27" s="110">
        <f t="shared" si="0"/>
        <v>0</v>
      </c>
      <c r="L27" s="110"/>
      <c r="M27" s="110"/>
      <c r="N27" s="110"/>
      <c r="O27" s="109"/>
      <c r="P27" s="109">
        <v>989933.04743558844</v>
      </c>
      <c r="Q27" s="110">
        <f t="shared" si="1"/>
        <v>989933.04743558844</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v>30424.446180217659</v>
      </c>
      <c r="AU27" s="113"/>
      <c r="AV27" s="312"/>
      <c r="AW27" s="316"/>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ht="15" x14ac:dyDescent="0.2">
      <c r="B31" s="158" t="s">
        <v>248</v>
      </c>
      <c r="C31" s="62"/>
      <c r="D31" s="109"/>
      <c r="E31" s="110"/>
      <c r="F31" s="110"/>
      <c r="G31" s="110"/>
      <c r="H31" s="110"/>
      <c r="I31" s="109"/>
      <c r="J31" s="379">
        <f>+'[1]Compr. Health Cov. - Small Grp'!$AH$10</f>
        <v>0</v>
      </c>
      <c r="K31" s="381">
        <f>J31</f>
        <v>0</v>
      </c>
      <c r="L31" s="110"/>
      <c r="M31" s="110"/>
      <c r="N31" s="110"/>
      <c r="O31" s="109"/>
      <c r="P31" s="379">
        <f>+'[1]Compr. Health Cov. - Large Grp'!$AH$10</f>
        <v>632361.83161371178</v>
      </c>
      <c r="Q31" s="381">
        <f>P31</f>
        <v>632361.83161371178</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384">
        <f>+'[1]Compr. Health Cov. - Other'!$AH$10</f>
        <v>28742.104115284394</v>
      </c>
      <c r="AU31" s="113"/>
      <c r="AV31" s="113"/>
      <c r="AW31" s="316"/>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ht="15" x14ac:dyDescent="0.2">
      <c r="B34" s="158" t="s">
        <v>251</v>
      </c>
      <c r="C34" s="62"/>
      <c r="D34" s="109"/>
      <c r="E34" s="110"/>
      <c r="F34" s="110"/>
      <c r="G34" s="110"/>
      <c r="H34" s="110"/>
      <c r="I34" s="109"/>
      <c r="J34" s="379">
        <v>0</v>
      </c>
      <c r="K34" s="381">
        <f>J34</f>
        <v>0</v>
      </c>
      <c r="L34" s="110"/>
      <c r="M34" s="110"/>
      <c r="N34" s="110"/>
      <c r="O34" s="109"/>
      <c r="P34" s="379">
        <v>708873.75637698942</v>
      </c>
      <c r="Q34" s="381">
        <f>P34</f>
        <v>708873.75637698942</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384">
        <v>0</v>
      </c>
      <c r="AU34" s="113"/>
      <c r="AV34" s="113"/>
      <c r="AW34" s="316"/>
    </row>
    <row r="35" spans="1:49" ht="15" x14ac:dyDescent="0.2">
      <c r="B35" s="158" t="s">
        <v>252</v>
      </c>
      <c r="C35" s="62"/>
      <c r="D35" s="109"/>
      <c r="E35" s="110"/>
      <c r="F35" s="110"/>
      <c r="G35" s="110"/>
      <c r="H35" s="110"/>
      <c r="I35" s="109"/>
      <c r="J35" s="379">
        <f>+'[1]Compr. Health Cov. - Small Grp'!$AH$12</f>
        <v>0</v>
      </c>
      <c r="K35" s="381">
        <f>J35</f>
        <v>0</v>
      </c>
      <c r="L35" s="110"/>
      <c r="M35" s="110"/>
      <c r="N35" s="110"/>
      <c r="O35" s="109"/>
      <c r="P35" s="379">
        <f>+'[1]Compr. Health Cov. - Large Grp'!$AH$12</f>
        <v>71003.7113765252</v>
      </c>
      <c r="Q35" s="381">
        <f>P35</f>
        <v>71003.7113765252</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384">
        <f>+'[1]Compr. Health Cov. - Other'!$AH$12</f>
        <v>3143.3854435046342</v>
      </c>
      <c r="AU35" s="113"/>
      <c r="AV35" s="113"/>
      <c r="AW35" s="316"/>
    </row>
    <row r="36" spans="1:49" ht="17.25" thickBot="1"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6.5" thickTop="1" thickBot="1" x14ac:dyDescent="0.25">
      <c r="B37" s="160" t="s">
        <v>254</v>
      </c>
      <c r="C37" s="61" t="s">
        <v>15</v>
      </c>
      <c r="D37" s="117"/>
      <c r="E37" s="118"/>
      <c r="F37" s="118"/>
      <c r="G37" s="118"/>
      <c r="H37" s="118"/>
      <c r="I37" s="117"/>
      <c r="J37" s="379">
        <f>+'[1]Compr. Health Cov. - Small Grp'!$AH$32</f>
        <v>0</v>
      </c>
      <c r="K37" s="382">
        <f>J37</f>
        <v>0</v>
      </c>
      <c r="L37" s="118"/>
      <c r="M37" s="118"/>
      <c r="N37" s="118"/>
      <c r="O37" s="117"/>
      <c r="P37" s="379">
        <f>+'[1]Compr. Health Cov. - Large Grp'!$AH$32</f>
        <v>143431.6865985652</v>
      </c>
      <c r="Q37" s="382">
        <f>P37</f>
        <v>143431.6865985652</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384">
        <f>+'[1]Compr. Health Cov. - Other'!$AH$32</f>
        <v>3884.9712164857083</v>
      </c>
      <c r="AU37" s="119"/>
      <c r="AV37" s="119"/>
      <c r="AW37" s="315"/>
    </row>
    <row r="38" spans="1:49" ht="16.5" thickTop="1" thickBot="1" x14ac:dyDescent="0.25">
      <c r="B38" s="155" t="s">
        <v>255</v>
      </c>
      <c r="C38" s="62" t="s">
        <v>16</v>
      </c>
      <c r="D38" s="109"/>
      <c r="E38" s="110"/>
      <c r="F38" s="110"/>
      <c r="G38" s="110"/>
      <c r="H38" s="110"/>
      <c r="I38" s="109"/>
      <c r="J38" s="379">
        <f>+'[1]Compr. Health Cov. - Small Grp'!$AH$33</f>
        <v>0</v>
      </c>
      <c r="K38" s="382">
        <f t="shared" ref="K38:K41" si="2">J38</f>
        <v>0</v>
      </c>
      <c r="L38" s="110"/>
      <c r="M38" s="110"/>
      <c r="N38" s="110"/>
      <c r="O38" s="109"/>
      <c r="P38" s="379">
        <f>+'[1]Compr. Health Cov. - Large Grp'!$AH$33</f>
        <v>25957.680510525151</v>
      </c>
      <c r="Q38" s="382">
        <f t="shared" ref="Q38:Q41" si="3">P38</f>
        <v>25957.680510525151</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384">
        <f>+'[1]Compr. Health Cov. - Other'!$AH$33</f>
        <v>1320.8902136051408</v>
      </c>
      <c r="AU38" s="113"/>
      <c r="AV38" s="113"/>
      <c r="AW38" s="316"/>
    </row>
    <row r="39" spans="1:49" ht="16.5" thickTop="1" thickBot="1" x14ac:dyDescent="0.25">
      <c r="B39" s="158" t="s">
        <v>256</v>
      </c>
      <c r="C39" s="62" t="s">
        <v>17</v>
      </c>
      <c r="D39" s="109"/>
      <c r="E39" s="110"/>
      <c r="F39" s="110"/>
      <c r="G39" s="110"/>
      <c r="H39" s="110"/>
      <c r="I39" s="109"/>
      <c r="J39" s="379">
        <f>+'[1]Compr. Health Cov. - Small Grp'!$AH$34</f>
        <v>0</v>
      </c>
      <c r="K39" s="382">
        <f t="shared" si="2"/>
        <v>0</v>
      </c>
      <c r="L39" s="110"/>
      <c r="M39" s="110"/>
      <c r="N39" s="110"/>
      <c r="O39" s="109"/>
      <c r="P39" s="379">
        <f>+'[1]Compr. Health Cov. - Large Grp'!$AH$34</f>
        <v>25425.120000000003</v>
      </c>
      <c r="Q39" s="382">
        <f t="shared" si="3"/>
        <v>25425.120000000003</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384">
        <f>+'[1]Compr. Health Cov. - Other'!$AH$34</f>
        <v>0</v>
      </c>
      <c r="AU39" s="113"/>
      <c r="AV39" s="113"/>
      <c r="AW39" s="316"/>
    </row>
    <row r="40" spans="1:49" ht="16.5" thickTop="1" thickBot="1" x14ac:dyDescent="0.25">
      <c r="B40" s="158" t="s">
        <v>257</v>
      </c>
      <c r="C40" s="62" t="s">
        <v>38</v>
      </c>
      <c r="D40" s="109"/>
      <c r="E40" s="110"/>
      <c r="F40" s="110"/>
      <c r="G40" s="110"/>
      <c r="H40" s="110"/>
      <c r="I40" s="109"/>
      <c r="J40" s="379">
        <f>+'[1]Compr. Health Cov. - Small Grp'!$AH$35</f>
        <v>0</v>
      </c>
      <c r="K40" s="382">
        <f t="shared" si="2"/>
        <v>0</v>
      </c>
      <c r="L40" s="110"/>
      <c r="M40" s="110"/>
      <c r="N40" s="110"/>
      <c r="O40" s="109"/>
      <c r="P40" s="379">
        <f>+'[1]Compr. Health Cov. - Large Grp'!$AH$35</f>
        <v>11521.496103896106</v>
      </c>
      <c r="Q40" s="382">
        <f t="shared" si="3"/>
        <v>11521.496103896106</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384">
        <f>+'[1]Compr. Health Cov. - Other'!$AH$35</f>
        <v>0</v>
      </c>
      <c r="AU40" s="113"/>
      <c r="AV40" s="113"/>
      <c r="AW40" s="316"/>
    </row>
    <row r="41" spans="1:49" s="5" customFormat="1" ht="26.25" thickTop="1" x14ac:dyDescent="0.2">
      <c r="A41" s="35"/>
      <c r="B41" s="158" t="s">
        <v>258</v>
      </c>
      <c r="C41" s="62" t="s">
        <v>129</v>
      </c>
      <c r="D41" s="109"/>
      <c r="E41" s="110"/>
      <c r="F41" s="110"/>
      <c r="G41" s="110"/>
      <c r="H41" s="110"/>
      <c r="I41" s="109"/>
      <c r="J41" s="379">
        <f>+'[1]Compr. Health Cov. - Small Grp'!$AH$36</f>
        <v>0</v>
      </c>
      <c r="K41" s="382">
        <f t="shared" si="2"/>
        <v>0</v>
      </c>
      <c r="L41" s="110"/>
      <c r="M41" s="110"/>
      <c r="N41" s="110"/>
      <c r="O41" s="109"/>
      <c r="P41" s="379">
        <f>+'[1]Compr. Health Cov. - Large Grp'!$AH$36</f>
        <v>43222.704000000005</v>
      </c>
      <c r="Q41" s="382">
        <f t="shared" si="3"/>
        <v>43222.704000000005</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384">
        <f>+'[1]Compr. Health Cov. - Other'!$AH$36</f>
        <v>0</v>
      </c>
      <c r="AU41" s="113"/>
      <c r="AV41" s="113"/>
      <c r="AW41" s="316"/>
    </row>
    <row r="42" spans="1:49" s="5" customFormat="1" ht="24.95" customHeight="1" x14ac:dyDescent="0.2">
      <c r="A42" s="35"/>
      <c r="B42" s="155" t="s">
        <v>259</v>
      </c>
      <c r="C42" s="62" t="s">
        <v>87</v>
      </c>
      <c r="D42" s="109"/>
      <c r="E42" s="110"/>
      <c r="F42" s="110"/>
      <c r="G42" s="110"/>
      <c r="H42" s="110"/>
      <c r="I42" s="109"/>
      <c r="J42" s="379"/>
      <c r="K42" s="110"/>
      <c r="L42" s="110"/>
      <c r="M42" s="110"/>
      <c r="N42" s="110"/>
      <c r="O42" s="109"/>
      <c r="P42" s="37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384"/>
      <c r="AU42" s="113"/>
      <c r="AV42" s="113"/>
      <c r="AW42" s="316"/>
    </row>
    <row r="43" spans="1:49" ht="17.25" thickBot="1"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7" thickTop="1" thickBot="1" x14ac:dyDescent="0.25">
      <c r="B44" s="160" t="s">
        <v>261</v>
      </c>
      <c r="C44" s="61" t="s">
        <v>18</v>
      </c>
      <c r="D44" s="117"/>
      <c r="E44" s="118"/>
      <c r="F44" s="118"/>
      <c r="G44" s="118"/>
      <c r="H44" s="118"/>
      <c r="I44" s="117"/>
      <c r="J44" s="379">
        <f>+'[1]Compr. Health Cov. - Small Grp'!$AH$39</f>
        <v>0</v>
      </c>
      <c r="K44" s="382">
        <f>J44</f>
        <v>0</v>
      </c>
      <c r="L44" s="118"/>
      <c r="M44" s="118"/>
      <c r="N44" s="118"/>
      <c r="O44" s="117"/>
      <c r="P44" s="379">
        <f>+'[1]Compr. Health Cov. - Large Grp'!$AH$39</f>
        <v>1289364.8266925295</v>
      </c>
      <c r="Q44" s="382">
        <f>P44</f>
        <v>1289364.8266925295</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384">
        <f>+'[1]Compr. Health Cov. - Other'!$AH$39</f>
        <v>7.418845428242884</v>
      </c>
      <c r="AU44" s="119"/>
      <c r="AV44" s="119"/>
      <c r="AW44" s="315"/>
    </row>
    <row r="45" spans="1:49" ht="16.5" thickTop="1" thickBot="1" x14ac:dyDescent="0.25">
      <c r="B45" s="161" t="s">
        <v>262</v>
      </c>
      <c r="C45" s="62" t="s">
        <v>19</v>
      </c>
      <c r="D45" s="109"/>
      <c r="E45" s="110"/>
      <c r="F45" s="110"/>
      <c r="G45" s="110"/>
      <c r="H45" s="110"/>
      <c r="I45" s="109"/>
      <c r="J45" s="379">
        <f>+'[1]Compr. Health Cov. - Small Grp'!$AH$40</f>
        <v>0</v>
      </c>
      <c r="K45" s="382">
        <f t="shared" ref="K45:K47" si="4">J45</f>
        <v>0</v>
      </c>
      <c r="L45" s="110"/>
      <c r="M45" s="110"/>
      <c r="N45" s="110"/>
      <c r="O45" s="109"/>
      <c r="P45" s="379">
        <f>+'[1]Compr. Health Cov. - Large Grp'!$AH$40</f>
        <v>787095.62474356464</v>
      </c>
      <c r="Q45" s="382">
        <f t="shared" ref="Q45:Q47" si="5">P45</f>
        <v>787095.62474356464</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384">
        <f>+'[1]Compr. Health Cov. - Other'!$AH$40</f>
        <v>29551.857638165344</v>
      </c>
      <c r="AU45" s="113"/>
      <c r="AV45" s="113"/>
      <c r="AW45" s="316"/>
    </row>
    <row r="46" spans="1:49" ht="16.5" thickTop="1" thickBot="1" x14ac:dyDescent="0.25">
      <c r="B46" s="161" t="s">
        <v>263</v>
      </c>
      <c r="C46" s="62" t="s">
        <v>20</v>
      </c>
      <c r="D46" s="109"/>
      <c r="E46" s="110"/>
      <c r="F46" s="110"/>
      <c r="G46" s="110"/>
      <c r="H46" s="110"/>
      <c r="I46" s="109"/>
      <c r="J46" s="379">
        <f>+'[1]Compr. Health Cov. - Small Grp'!$AH$43</f>
        <v>0</v>
      </c>
      <c r="K46" s="382">
        <f t="shared" si="4"/>
        <v>0</v>
      </c>
      <c r="L46" s="110"/>
      <c r="M46" s="110"/>
      <c r="N46" s="110"/>
      <c r="O46" s="109"/>
      <c r="P46" s="379">
        <f>+'[1]Compr. Health Cov. - Large Grp'!$AH$43</f>
        <v>990184.68673835869</v>
      </c>
      <c r="Q46" s="382">
        <f t="shared" si="5"/>
        <v>990184.68673835869</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384">
        <f>+'[1]Compr. Health Cov. - Other'!$AH$43</f>
        <v>39009.893098542008</v>
      </c>
      <c r="AU46" s="113"/>
      <c r="AV46" s="113"/>
      <c r="AW46" s="316"/>
    </row>
    <row r="47" spans="1:49" ht="15.75" thickTop="1" x14ac:dyDescent="0.2">
      <c r="B47" s="161" t="s">
        <v>264</v>
      </c>
      <c r="C47" s="62" t="s">
        <v>21</v>
      </c>
      <c r="D47" s="109"/>
      <c r="E47" s="110"/>
      <c r="F47" s="110"/>
      <c r="G47" s="110"/>
      <c r="H47" s="110"/>
      <c r="I47" s="109"/>
      <c r="J47" s="379">
        <f>+'[1]Compr. Health Cov. - Small Grp'!$AH$44</f>
        <v>0</v>
      </c>
      <c r="K47" s="382">
        <f t="shared" si="4"/>
        <v>0</v>
      </c>
      <c r="L47" s="110"/>
      <c r="M47" s="110"/>
      <c r="N47" s="110"/>
      <c r="O47" s="109"/>
      <c r="P47" s="379">
        <f>+'[1]Compr. Health Cov. - Large Grp'!$AH$44</f>
        <v>3459369.234166984</v>
      </c>
      <c r="Q47" s="382">
        <f t="shared" si="5"/>
        <v>3459369.234166984</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384">
        <f>+'[1]Compr. Health Cov. - Other'!$AH$44</f>
        <v>142417.66977530724</v>
      </c>
      <c r="AU47" s="113"/>
      <c r="AV47" s="113"/>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5" t="s">
        <v>266</v>
      </c>
      <c r="C50" s="62"/>
      <c r="D50" s="109"/>
      <c r="E50" s="110"/>
      <c r="F50" s="110"/>
      <c r="G50" s="110"/>
      <c r="H50" s="110"/>
      <c r="I50" s="109"/>
      <c r="J50" s="379">
        <f>+'[1]Compr. Health Cov. - Small Grp'!$AH$45</f>
        <v>0</v>
      </c>
      <c r="K50" s="381">
        <f>J50</f>
        <v>0</v>
      </c>
      <c r="L50" s="110"/>
      <c r="M50" s="110"/>
      <c r="N50" s="110"/>
      <c r="O50" s="109"/>
      <c r="P50" s="379">
        <f>+'[1]Compr. Health Cov. - Large Grp'!$AH$45</f>
        <v>0</v>
      </c>
      <c r="Q50" s="381">
        <f>P50</f>
        <v>0</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384">
        <f>+'[1]Compr. Health Cov. - Other'!$AH$45</f>
        <v>0</v>
      </c>
      <c r="AU50" s="113"/>
      <c r="AV50" s="113"/>
      <c r="AW50" s="316"/>
    </row>
    <row r="51" spans="2:49" ht="15" x14ac:dyDescent="0.2">
      <c r="B51" s="155" t="s">
        <v>267</v>
      </c>
      <c r="C51" s="62"/>
      <c r="D51" s="109"/>
      <c r="E51" s="110"/>
      <c r="F51" s="110"/>
      <c r="G51" s="110"/>
      <c r="H51" s="110"/>
      <c r="I51" s="109"/>
      <c r="J51" s="379">
        <f>+'[1]Compr. Health Cov. - Small Grp'!$AH$46</f>
        <v>0</v>
      </c>
      <c r="K51" s="381">
        <f>J51</f>
        <v>0</v>
      </c>
      <c r="L51" s="110"/>
      <c r="M51" s="110"/>
      <c r="N51" s="110"/>
      <c r="O51" s="109"/>
      <c r="P51" s="379">
        <f>+'[1]Compr. Health Cov. - Large Grp'!$AH$46</f>
        <v>3368636.4227043153</v>
      </c>
      <c r="Q51" s="381">
        <f>P51</f>
        <v>3368636.4227043153</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384">
        <f>+'[1]Compr. Health Cov. - Other'!$AH$46</f>
        <v>129845.25222162245</v>
      </c>
      <c r="AU51" s="113"/>
      <c r="AV51" s="113"/>
      <c r="AW51" s="316"/>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7.25" thickBot="1"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ht="16.5" thickTop="1" thickBot="1" x14ac:dyDescent="0.25">
      <c r="B56" s="160" t="s">
        <v>272</v>
      </c>
      <c r="C56" s="61" t="s">
        <v>24</v>
      </c>
      <c r="D56" s="121"/>
      <c r="E56" s="122"/>
      <c r="F56" s="122"/>
      <c r="G56" s="122"/>
      <c r="H56" s="122"/>
      <c r="I56" s="121"/>
      <c r="J56" s="380">
        <f>+'[1]Compr. Health Cov. - Small Grp'!$AH$56</f>
        <v>0</v>
      </c>
      <c r="K56" s="122">
        <f>J56</f>
        <v>0</v>
      </c>
      <c r="L56" s="122"/>
      <c r="M56" s="122"/>
      <c r="N56" s="122"/>
      <c r="O56" s="121"/>
      <c r="P56" s="380">
        <f>+'[1]Compr. Health Cov. - Large Grp'!$AH$56</f>
        <v>7163</v>
      </c>
      <c r="Q56" s="122">
        <f>P56</f>
        <v>7163</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385">
        <f>+'[1]Compr. Health Cov. - Other'!$AH$56</f>
        <v>3021</v>
      </c>
      <c r="AU56" s="123"/>
      <c r="AV56" s="123"/>
      <c r="AW56" s="307"/>
    </row>
    <row r="57" spans="2:49" ht="16.5" thickTop="1" thickBot="1" x14ac:dyDescent="0.25">
      <c r="B57" s="161" t="s">
        <v>273</v>
      </c>
      <c r="C57" s="62" t="s">
        <v>25</v>
      </c>
      <c r="D57" s="124"/>
      <c r="E57" s="125"/>
      <c r="F57" s="125"/>
      <c r="G57" s="125"/>
      <c r="H57" s="125"/>
      <c r="I57" s="124"/>
      <c r="J57" s="380">
        <f>+'[1]Compr. Health Cov. - Small Grp'!$AH$57</f>
        <v>0</v>
      </c>
      <c r="K57" s="122">
        <f t="shared" ref="K57:K60" si="6">J57</f>
        <v>0</v>
      </c>
      <c r="L57" s="125"/>
      <c r="M57" s="125"/>
      <c r="N57" s="125"/>
      <c r="O57" s="124"/>
      <c r="P57" s="380">
        <f>+'[1]Compr. Health Cov. - Large Grp'!$AH$57</f>
        <v>14874</v>
      </c>
      <c r="Q57" s="122">
        <f t="shared" ref="Q57:Q60" si="7">P57</f>
        <v>14874</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385">
        <f>+'[1]Compr. Health Cov. - Other'!$AH$57</f>
        <v>6669</v>
      </c>
      <c r="AU57" s="126"/>
      <c r="AV57" s="126"/>
      <c r="AW57" s="308"/>
    </row>
    <row r="58" spans="2:49" ht="16.5" thickTop="1" thickBot="1" x14ac:dyDescent="0.25">
      <c r="B58" s="161" t="s">
        <v>274</v>
      </c>
      <c r="C58" s="62" t="s">
        <v>26</v>
      </c>
      <c r="D58" s="328"/>
      <c r="E58" s="329"/>
      <c r="F58" s="329"/>
      <c r="G58" s="329"/>
      <c r="H58" s="329"/>
      <c r="I58" s="328"/>
      <c r="J58" s="380">
        <f>+'[1]Compr. Health Cov. - Small Grp'!$AH$58</f>
        <v>0</v>
      </c>
      <c r="K58" s="122">
        <f t="shared" si="6"/>
        <v>0</v>
      </c>
      <c r="L58" s="125"/>
      <c r="M58" s="125"/>
      <c r="N58" s="125"/>
      <c r="O58" s="124"/>
      <c r="P58" s="380">
        <f>+'[1]Compr. Health Cov. - Large Grp'!$AH$58</f>
        <v>165</v>
      </c>
      <c r="Q58" s="122">
        <f t="shared" si="7"/>
        <v>165</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385">
        <f>+'[1]Compr. Health Cov. - Other'!$AH$58</f>
        <v>94</v>
      </c>
      <c r="AU58" s="126"/>
      <c r="AV58" s="126"/>
      <c r="AW58" s="308"/>
    </row>
    <row r="59" spans="2:49" ht="15.75" thickTop="1" x14ac:dyDescent="0.2">
      <c r="B59" s="161" t="s">
        <v>275</v>
      </c>
      <c r="C59" s="62" t="s">
        <v>27</v>
      </c>
      <c r="D59" s="124"/>
      <c r="E59" s="125"/>
      <c r="F59" s="125"/>
      <c r="G59" s="125"/>
      <c r="H59" s="125"/>
      <c r="I59" s="124"/>
      <c r="J59" s="380">
        <f>+'[1]Compr. Health Cov. - Small Grp'!$AH$59</f>
        <v>0</v>
      </c>
      <c r="K59" s="122">
        <f t="shared" si="6"/>
        <v>0</v>
      </c>
      <c r="L59" s="125"/>
      <c r="M59" s="125"/>
      <c r="N59" s="125"/>
      <c r="O59" s="124"/>
      <c r="P59" s="380">
        <f>+'[1]Compr. Health Cov. - Large Grp'!$AH$59</f>
        <v>157120</v>
      </c>
      <c r="Q59" s="122">
        <f t="shared" si="7"/>
        <v>157120</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385">
        <f>+'[1]Compr. Health Cov. - Other'!$AH$59</f>
        <v>82026</v>
      </c>
      <c r="AU59" s="126"/>
      <c r="AV59" s="126"/>
      <c r="AW59" s="308"/>
    </row>
    <row r="60" spans="2:49" x14ac:dyDescent="0.2">
      <c r="B60" s="161" t="s">
        <v>276</v>
      </c>
      <c r="C60" s="62"/>
      <c r="D60" s="127"/>
      <c r="E60" s="128"/>
      <c r="F60" s="128"/>
      <c r="G60" s="128"/>
      <c r="H60" s="128"/>
      <c r="I60" s="127"/>
      <c r="J60" s="127">
        <f>J59/12</f>
        <v>0</v>
      </c>
      <c r="K60" s="127">
        <f t="shared" si="6"/>
        <v>0</v>
      </c>
      <c r="L60" s="128"/>
      <c r="M60" s="128"/>
      <c r="N60" s="128"/>
      <c r="O60" s="127"/>
      <c r="P60" s="127">
        <f>P59/12</f>
        <v>13093.333333333334</v>
      </c>
      <c r="Q60" s="127">
        <f t="shared" si="7"/>
        <v>13093.333333333334</v>
      </c>
      <c r="R60" s="128"/>
      <c r="S60" s="128"/>
      <c r="T60" s="128"/>
      <c r="U60" s="127"/>
      <c r="V60" s="128"/>
      <c r="W60" s="128"/>
      <c r="X60" s="127"/>
      <c r="Y60" s="128"/>
      <c r="Z60" s="128"/>
      <c r="AA60" s="127"/>
      <c r="AB60" s="128"/>
      <c r="AC60" s="128"/>
      <c r="AD60" s="127"/>
      <c r="AE60" s="302"/>
      <c r="AF60" s="302"/>
      <c r="AG60" s="302"/>
      <c r="AH60" s="303"/>
      <c r="AI60" s="127"/>
      <c r="AJ60" s="302"/>
      <c r="AK60" s="302"/>
      <c r="AL60" s="302"/>
      <c r="AM60" s="303"/>
      <c r="AN60" s="127"/>
      <c r="AO60" s="128"/>
      <c r="AP60" s="128"/>
      <c r="AQ60" s="128"/>
      <c r="AR60" s="128"/>
      <c r="AS60" s="127"/>
      <c r="AT60" s="129">
        <f>AT59/12</f>
        <v>6835.5</v>
      </c>
      <c r="AU60" s="129"/>
      <c r="AV60" s="129"/>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384">
        <v>548303</v>
      </c>
    </row>
    <row r="62" spans="2:49" ht="33.75" thickBot="1" x14ac:dyDescent="0.25">
      <c r="B62" s="170" t="s">
        <v>306</v>
      </c>
      <c r="C62" s="171"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384">
        <v>166169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0:AD30 D34:I35 D37:I42 D44:I47 D49:AD49 D32:AD32 D31:I31 K31:O31 D52:AD52 D50:I51 K34:O35 K37:O42 K44:O47 K50:O51 Q31:AD31 D25:AD28 Q34:AD35 Q37:AD42 Q44:AD47 Q50:AD51">
    <cfRule type="cellIs" dxfId="589" priority="59" stopIfTrue="1" operator="lessThan">
      <formula>0</formula>
    </cfRule>
  </conditionalFormatting>
  <conditionalFormatting sqref="AS53">
    <cfRule type="cellIs" dxfId="588" priority="58" stopIfTrue="1" operator="lessThan">
      <formula>0</formula>
    </cfRule>
  </conditionalFormatting>
  <conditionalFormatting sqref="G56:I57 G59:I59 D59 D56:D57 G7:I7 E13:F15 D6:D10 D13:D21">
    <cfRule type="cellIs" dxfId="587" priority="121" stopIfTrue="1" operator="lessThan">
      <formula>0</formula>
    </cfRule>
  </conditionalFormatting>
  <conditionalFormatting sqref="AI34:AI35">
    <cfRule type="cellIs" dxfId="586" priority="76" stopIfTrue="1" operator="lessThan">
      <formula>0</formula>
    </cfRule>
  </conditionalFormatting>
  <conditionalFormatting sqref="AQ56:AR57 AQ59:AR59 AN59 AN56:AN57">
    <cfRule type="cellIs" dxfId="585" priority="26" stopIfTrue="1" operator="lessThan">
      <formula>0</formula>
    </cfRule>
  </conditionalFormatting>
  <conditionalFormatting sqref="M7:O7">
    <cfRule type="cellIs" dxfId="584" priority="118" stopIfTrue="1" operator="lessThan">
      <formula>0</formula>
    </cfRule>
  </conditionalFormatting>
  <conditionalFormatting sqref="S7:T7">
    <cfRule type="cellIs" dxfId="583" priority="116" stopIfTrue="1" operator="lessThan">
      <formula>0</formula>
    </cfRule>
  </conditionalFormatting>
  <conditionalFormatting sqref="U6:U10">
    <cfRule type="cellIs" dxfId="582" priority="115" stopIfTrue="1" operator="lessThan">
      <formula>0</formula>
    </cfRule>
  </conditionalFormatting>
  <conditionalFormatting sqref="X6:X10">
    <cfRule type="cellIs" dxfId="581" priority="114" stopIfTrue="1" operator="lessThan">
      <formula>0</formula>
    </cfRule>
  </conditionalFormatting>
  <conditionalFormatting sqref="AA6:AA10">
    <cfRule type="cellIs" dxfId="580" priority="113" stopIfTrue="1" operator="lessThan">
      <formula>0</formula>
    </cfRule>
  </conditionalFormatting>
  <conditionalFormatting sqref="AD6:AD10">
    <cfRule type="cellIs" dxfId="579" priority="112" stopIfTrue="1" operator="lessThan">
      <formula>0</formula>
    </cfRule>
  </conditionalFormatting>
  <conditionalFormatting sqref="AI6:AI10">
    <cfRule type="cellIs" dxfId="578" priority="111" stopIfTrue="1" operator="lessThan">
      <formula>0</formula>
    </cfRule>
  </conditionalFormatting>
  <conditionalFormatting sqref="AS6:AS10">
    <cfRule type="cellIs" dxfId="577" priority="109" stopIfTrue="1" operator="lessThan">
      <formula>0</formula>
    </cfRule>
  </conditionalFormatting>
  <conditionalFormatting sqref="AU6:AU10">
    <cfRule type="cellIs" dxfId="576" priority="107" stopIfTrue="1" operator="lessThan">
      <formula>0</formula>
    </cfRule>
  </conditionalFormatting>
  <conditionalFormatting sqref="I13:I15">
    <cfRule type="cellIs" dxfId="575" priority="106" stopIfTrue="1" operator="lessThan">
      <formula>0</formula>
    </cfRule>
  </conditionalFormatting>
  <conditionalFormatting sqref="K13:L15">
    <cfRule type="cellIs" dxfId="574" priority="105" stopIfTrue="1" operator="lessThan">
      <formula>0</formula>
    </cfRule>
  </conditionalFormatting>
  <conditionalFormatting sqref="O13:O15">
    <cfRule type="cellIs" dxfId="573" priority="104" stopIfTrue="1" operator="lessThan">
      <formula>0</formula>
    </cfRule>
  </conditionalFormatting>
  <conditionalFormatting sqref="V13:V15 U13:U21">
    <cfRule type="cellIs" dxfId="572" priority="102" stopIfTrue="1" operator="lessThan">
      <formula>0</formula>
    </cfRule>
  </conditionalFormatting>
  <conditionalFormatting sqref="W13:W15">
    <cfRule type="cellIs" dxfId="571" priority="101" stopIfTrue="1" operator="lessThan">
      <formula>0</formula>
    </cfRule>
  </conditionalFormatting>
  <conditionalFormatting sqref="Y13:Y15 X13:X21">
    <cfRule type="cellIs" dxfId="570" priority="100" stopIfTrue="1" operator="lessThan">
      <formula>0</formula>
    </cfRule>
  </conditionalFormatting>
  <conditionalFormatting sqref="Z13:Z15">
    <cfRule type="cellIs" dxfId="569" priority="99" stopIfTrue="1" operator="lessThan">
      <formula>0</formula>
    </cfRule>
  </conditionalFormatting>
  <conditionalFormatting sqref="AB13:AB15 AA13:AA21">
    <cfRule type="cellIs" dxfId="568" priority="98" stopIfTrue="1" operator="lessThan">
      <formula>0</formula>
    </cfRule>
  </conditionalFormatting>
  <conditionalFormatting sqref="AC13:AC15">
    <cfRule type="cellIs" dxfId="567" priority="97" stopIfTrue="1" operator="lessThan">
      <formula>0</formula>
    </cfRule>
  </conditionalFormatting>
  <conditionalFormatting sqref="AD13:AD21">
    <cfRule type="cellIs" dxfId="566" priority="96" stopIfTrue="1" operator="lessThan">
      <formula>0</formula>
    </cfRule>
  </conditionalFormatting>
  <conditionalFormatting sqref="AI13:AI21">
    <cfRule type="cellIs" dxfId="565" priority="95" stopIfTrue="1" operator="lessThan">
      <formula>0</formula>
    </cfRule>
  </conditionalFormatting>
  <conditionalFormatting sqref="AS13:AS21">
    <cfRule type="cellIs" dxfId="564" priority="93" stopIfTrue="1" operator="lessThan">
      <formula>0</formula>
    </cfRule>
  </conditionalFormatting>
  <conditionalFormatting sqref="AU13:AU21">
    <cfRule type="cellIs" dxfId="563" priority="91" stopIfTrue="1" operator="lessThan">
      <formula>0</formula>
    </cfRule>
  </conditionalFormatting>
  <conditionalFormatting sqref="D53:F53">
    <cfRule type="cellIs" dxfId="562" priority="84" stopIfTrue="1" operator="lessThan">
      <formula>0</formula>
    </cfRule>
  </conditionalFormatting>
  <conditionalFormatting sqref="I53">
    <cfRule type="cellIs" dxfId="561" priority="83" stopIfTrue="1" operator="lessThan">
      <formula>0</formula>
    </cfRule>
  </conditionalFormatting>
  <conditionalFormatting sqref="J53:L53">
    <cfRule type="cellIs" dxfId="560" priority="82" stopIfTrue="1" operator="lessThan">
      <formula>0</formula>
    </cfRule>
  </conditionalFormatting>
  <conditionalFormatting sqref="O53">
    <cfRule type="cellIs" dxfId="559" priority="81" stopIfTrue="1" operator="lessThan">
      <formula>0</formula>
    </cfRule>
  </conditionalFormatting>
  <conditionalFormatting sqref="P53:R53">
    <cfRule type="cellIs" dxfId="558" priority="80" stopIfTrue="1" operator="lessThan">
      <formula>0</formula>
    </cfRule>
  </conditionalFormatting>
  <conditionalFormatting sqref="U53:AD53">
    <cfRule type="cellIs" dxfId="557" priority="79" stopIfTrue="1" operator="lessThan">
      <formula>0</formula>
    </cfRule>
  </conditionalFormatting>
  <conditionalFormatting sqref="AI25:AI28">
    <cfRule type="cellIs" dxfId="556" priority="78" stopIfTrue="1" operator="lessThan">
      <formula>0</formula>
    </cfRule>
  </conditionalFormatting>
  <conditionalFormatting sqref="AI30:AI32">
    <cfRule type="cellIs" dxfId="555" priority="77" stopIfTrue="1" operator="lessThan">
      <formula>0</formula>
    </cfRule>
  </conditionalFormatting>
  <conditionalFormatting sqref="AN25:AR28">
    <cfRule type="cellIs" dxfId="554" priority="75" stopIfTrue="1" operator="lessThan">
      <formula>0</formula>
    </cfRule>
  </conditionalFormatting>
  <conditionalFormatting sqref="AN30:AR32">
    <cfRule type="cellIs" dxfId="553" priority="74" stopIfTrue="1" operator="lessThan">
      <formula>0</formula>
    </cfRule>
  </conditionalFormatting>
  <conditionalFormatting sqref="AN34:AR35">
    <cfRule type="cellIs" dxfId="552" priority="73" stopIfTrue="1" operator="lessThan">
      <formula>0</formula>
    </cfRule>
  </conditionalFormatting>
  <conditionalFormatting sqref="AS25:AV26 AS27:AU27">
    <cfRule type="cellIs" dxfId="551" priority="72" stopIfTrue="1" operator="lessThan">
      <formula>0</formula>
    </cfRule>
  </conditionalFormatting>
  <conditionalFormatting sqref="AS28:AV28">
    <cfRule type="cellIs" dxfId="550" priority="71" stopIfTrue="1" operator="lessThan">
      <formula>0</formula>
    </cfRule>
  </conditionalFormatting>
  <conditionalFormatting sqref="AS30:AV30 AS32:AV32 AS31 AU31:AV31">
    <cfRule type="cellIs" dxfId="549" priority="70" stopIfTrue="1" operator="lessThan">
      <formula>0</formula>
    </cfRule>
  </conditionalFormatting>
  <conditionalFormatting sqref="AI44:AI47">
    <cfRule type="cellIs" dxfId="548" priority="69" stopIfTrue="1" operator="lessThan">
      <formula>0</formula>
    </cfRule>
  </conditionalFormatting>
  <conditionalFormatting sqref="AI49:AI52">
    <cfRule type="cellIs" dxfId="547" priority="68" stopIfTrue="1" operator="lessThan">
      <formula>0</formula>
    </cfRule>
  </conditionalFormatting>
  <conditionalFormatting sqref="AI53">
    <cfRule type="cellIs" dxfId="546" priority="67" stopIfTrue="1" operator="lessThan">
      <formula>0</formula>
    </cfRule>
  </conditionalFormatting>
  <conditionalFormatting sqref="AI37:AI42">
    <cfRule type="cellIs" dxfId="545" priority="66" stopIfTrue="1" operator="lessThan">
      <formula>0</formula>
    </cfRule>
  </conditionalFormatting>
  <conditionalFormatting sqref="AN37:AR42">
    <cfRule type="cellIs" dxfId="544" priority="65" stopIfTrue="1" operator="lessThan">
      <formula>0</formula>
    </cfRule>
  </conditionalFormatting>
  <conditionalFormatting sqref="AN44:AR47">
    <cfRule type="cellIs" dxfId="543" priority="64" stopIfTrue="1" operator="lessThan">
      <formula>0</formula>
    </cfRule>
  </conditionalFormatting>
  <conditionalFormatting sqref="AN49:AR52">
    <cfRule type="cellIs" dxfId="542" priority="63" stopIfTrue="1" operator="lessThan">
      <formula>0</formula>
    </cfRule>
  </conditionalFormatting>
  <conditionalFormatting sqref="AN53:AP53">
    <cfRule type="cellIs" dxfId="541" priority="62" stopIfTrue="1" operator="lessThan">
      <formula>0</formula>
    </cfRule>
  </conditionalFormatting>
  <conditionalFormatting sqref="AS37:AS42">
    <cfRule type="cellIs" dxfId="540" priority="61" stopIfTrue="1" operator="lessThan">
      <formula>0</formula>
    </cfRule>
  </conditionalFormatting>
  <conditionalFormatting sqref="AS44:AS47">
    <cfRule type="cellIs" dxfId="539" priority="60" stopIfTrue="1" operator="lessThan">
      <formula>0</formula>
    </cfRule>
  </conditionalFormatting>
  <conditionalFormatting sqref="AT49 AT52">
    <cfRule type="cellIs" dxfId="538" priority="55" stopIfTrue="1" operator="lessThan">
      <formula>0</formula>
    </cfRule>
  </conditionalFormatting>
  <conditionalFormatting sqref="AT53">
    <cfRule type="cellIs" dxfId="537" priority="54" stopIfTrue="1" operator="lessThan">
      <formula>0</formula>
    </cfRule>
  </conditionalFormatting>
  <conditionalFormatting sqref="AU37:AU42">
    <cfRule type="cellIs" dxfId="536" priority="53" stopIfTrue="1" operator="lessThan">
      <formula>0</formula>
    </cfRule>
  </conditionalFormatting>
  <conditionalFormatting sqref="AU44:AU47">
    <cfRule type="cellIs" dxfId="535" priority="52" stopIfTrue="1" operator="lessThan">
      <formula>0</formula>
    </cfRule>
  </conditionalFormatting>
  <conditionalFormatting sqref="AU49:AU52">
    <cfRule type="cellIs" dxfId="534" priority="51" stopIfTrue="1" operator="lessThan">
      <formula>0</formula>
    </cfRule>
  </conditionalFormatting>
  <conditionalFormatting sqref="AU53">
    <cfRule type="cellIs" dxfId="533" priority="50" stopIfTrue="1" operator="lessThan">
      <formula>0</formula>
    </cfRule>
  </conditionalFormatting>
  <conditionalFormatting sqref="AV37:AV42">
    <cfRule type="cellIs" dxfId="532" priority="49" stopIfTrue="1" operator="lessThan">
      <formula>0</formula>
    </cfRule>
  </conditionalFormatting>
  <conditionalFormatting sqref="AV44:AV47">
    <cfRule type="cellIs" dxfId="531" priority="48" stopIfTrue="1" operator="lessThan">
      <formula>0</formula>
    </cfRule>
  </conditionalFormatting>
  <conditionalFormatting sqref="AV49:AV52">
    <cfRule type="cellIs" dxfId="530" priority="47" stopIfTrue="1" operator="lessThan">
      <formula>0</formula>
    </cfRule>
  </conditionalFormatting>
  <conditionalFormatting sqref="AV53">
    <cfRule type="cellIs" dxfId="529" priority="46" stopIfTrue="1" operator="lessThan">
      <formula>0</formula>
    </cfRule>
  </conditionalFormatting>
  <conditionalFormatting sqref="AS35 AU35:AV35">
    <cfRule type="cellIs" dxfId="528" priority="45" stopIfTrue="1" operator="lessThan">
      <formula>0</formula>
    </cfRule>
  </conditionalFormatting>
  <conditionalFormatting sqref="AV34">
    <cfRule type="cellIs" dxfId="527" priority="44" stopIfTrue="1" operator="lessThan">
      <formula>0</formula>
    </cfRule>
  </conditionalFormatting>
  <conditionalFormatting sqref="M56:O57">
    <cfRule type="cellIs" dxfId="526" priority="41" stopIfTrue="1" operator="lessThan">
      <formula>0</formula>
    </cfRule>
  </conditionalFormatting>
  <conditionalFormatting sqref="M58:O59">
    <cfRule type="cellIs" dxfId="525" priority="39" stopIfTrue="1" operator="lessThan">
      <formula>0</formula>
    </cfRule>
  </conditionalFormatting>
  <conditionalFormatting sqref="S56:U57">
    <cfRule type="cellIs" dxfId="524" priority="37" stopIfTrue="1" operator="lessThan">
      <formula>0</formula>
    </cfRule>
  </conditionalFormatting>
  <conditionalFormatting sqref="V56:W57">
    <cfRule type="cellIs" dxfId="523" priority="36" stopIfTrue="1" operator="lessThan">
      <formula>0</formula>
    </cfRule>
  </conditionalFormatting>
  <conditionalFormatting sqref="S59:U59">
    <cfRule type="cellIs" dxfId="522" priority="35" stopIfTrue="1" operator="lessThan">
      <formula>0</formula>
    </cfRule>
  </conditionalFormatting>
  <conditionalFormatting sqref="V59:W59">
    <cfRule type="cellIs" dxfId="521" priority="34" stopIfTrue="1" operator="lessThan">
      <formula>0</formula>
    </cfRule>
  </conditionalFormatting>
  <conditionalFormatting sqref="S58:T58">
    <cfRule type="cellIs" dxfId="520" priority="33" stopIfTrue="1" operator="lessThan">
      <formula>0</formula>
    </cfRule>
  </conditionalFormatting>
  <conditionalFormatting sqref="X56:X57">
    <cfRule type="cellIs" dxfId="519" priority="32" stopIfTrue="1" operator="lessThan">
      <formula>0</formula>
    </cfRule>
  </conditionalFormatting>
  <conditionalFormatting sqref="X59">
    <cfRule type="cellIs" dxfId="518" priority="31" stopIfTrue="1" operator="lessThan">
      <formula>0</formula>
    </cfRule>
  </conditionalFormatting>
  <conditionalFormatting sqref="X58">
    <cfRule type="cellIs" dxfId="517" priority="30" stopIfTrue="1" operator="lessThan">
      <formula>0</formula>
    </cfRule>
  </conditionalFormatting>
  <conditionalFormatting sqref="AA56:AA57">
    <cfRule type="cellIs" dxfId="516" priority="29" stopIfTrue="1" operator="lessThan">
      <formula>0</formula>
    </cfRule>
  </conditionalFormatting>
  <conditionalFormatting sqref="AA59">
    <cfRule type="cellIs" dxfId="515" priority="28" stopIfTrue="1" operator="lessThan">
      <formula>0</formula>
    </cfRule>
  </conditionalFormatting>
  <conditionalFormatting sqref="AA58">
    <cfRule type="cellIs" dxfId="514" priority="27" stopIfTrue="1" operator="lessThan">
      <formula>0</formula>
    </cfRule>
  </conditionalFormatting>
  <conditionalFormatting sqref="Q13:R15">
    <cfRule type="cellIs" dxfId="513" priority="103" stopIfTrue="1" operator="lessThan">
      <formula>0</formula>
    </cfRule>
  </conditionalFormatting>
  <conditionalFormatting sqref="AQ7:AR7 AO13:AP15 AN6:AN10 AN13:AN21">
    <cfRule type="cellIs" dxfId="512" priority="25" stopIfTrue="1" operator="lessThan">
      <formula>0</formula>
    </cfRule>
  </conditionalFormatting>
  <conditionalFormatting sqref="AU34">
    <cfRule type="cellIs" dxfId="511" priority="24" stopIfTrue="1" operator="lessThan">
      <formula>0</formula>
    </cfRule>
  </conditionalFormatting>
  <conditionalFormatting sqref="J6:J10">
    <cfRule type="cellIs" dxfId="510" priority="23" stopIfTrue="1" operator="lessThan">
      <formula>0</formula>
    </cfRule>
  </conditionalFormatting>
  <conditionalFormatting sqref="J13:J21">
    <cfRule type="cellIs" dxfId="509" priority="22" stopIfTrue="1" operator="lessThan">
      <formula>0</formula>
    </cfRule>
  </conditionalFormatting>
  <conditionalFormatting sqref="J31">
    <cfRule type="cellIs" dxfId="508" priority="21" stopIfTrue="1" operator="lessThan">
      <formula>0</formula>
    </cfRule>
  </conditionalFormatting>
  <conditionalFormatting sqref="J34:J35">
    <cfRule type="cellIs" dxfId="507" priority="20" stopIfTrue="1" operator="lessThan">
      <formula>0</formula>
    </cfRule>
  </conditionalFormatting>
  <conditionalFormatting sqref="J46:J47">
    <cfRule type="cellIs" dxfId="506" priority="19" stopIfTrue="1" operator="lessThan">
      <formula>0</formula>
    </cfRule>
  </conditionalFormatting>
  <conditionalFormatting sqref="J50:J51">
    <cfRule type="cellIs" dxfId="505" priority="18" stopIfTrue="1" operator="lessThan">
      <formula>0</formula>
    </cfRule>
  </conditionalFormatting>
  <conditionalFormatting sqref="J56:J59">
    <cfRule type="cellIs" dxfId="504" priority="17" stopIfTrue="1" operator="lessThan">
      <formula>0</formula>
    </cfRule>
  </conditionalFormatting>
  <conditionalFormatting sqref="P6:P10">
    <cfRule type="cellIs" dxfId="503" priority="16" stopIfTrue="1" operator="lessThan">
      <formula>0</formula>
    </cfRule>
  </conditionalFormatting>
  <conditionalFormatting sqref="P13:P21">
    <cfRule type="cellIs" dxfId="502" priority="15" stopIfTrue="1" operator="lessThan">
      <formula>0</formula>
    </cfRule>
  </conditionalFormatting>
  <conditionalFormatting sqref="P31">
    <cfRule type="cellIs" dxfId="501" priority="14" stopIfTrue="1" operator="lessThan">
      <formula>0</formula>
    </cfRule>
  </conditionalFormatting>
  <conditionalFormatting sqref="P34:P35">
    <cfRule type="cellIs" dxfId="500" priority="13" stopIfTrue="1" operator="lessThan">
      <formula>0</formula>
    </cfRule>
  </conditionalFormatting>
  <conditionalFormatting sqref="P46:P47">
    <cfRule type="cellIs" dxfId="499" priority="12" stopIfTrue="1" operator="lessThan">
      <formula>0</formula>
    </cfRule>
  </conditionalFormatting>
  <conditionalFormatting sqref="P50:P51">
    <cfRule type="cellIs" dxfId="498" priority="11" stopIfTrue="1" operator="lessThan">
      <formula>0</formula>
    </cfRule>
  </conditionalFormatting>
  <conditionalFormatting sqref="P56:P59">
    <cfRule type="cellIs" dxfId="497" priority="10" stopIfTrue="1" operator="lessThan">
      <formula>0</formula>
    </cfRule>
  </conditionalFormatting>
  <conditionalFormatting sqref="AT6:AT10">
    <cfRule type="cellIs" dxfId="496" priority="9" stopIfTrue="1" operator="lessThan">
      <formula>0</formula>
    </cfRule>
  </conditionalFormatting>
  <conditionalFormatting sqref="AT13:AT21">
    <cfRule type="cellIs" dxfId="495" priority="8" stopIfTrue="1" operator="lessThan">
      <formula>0</formula>
    </cfRule>
  </conditionalFormatting>
  <conditionalFormatting sqref="AT31">
    <cfRule type="cellIs" dxfId="494" priority="7" stopIfTrue="1" operator="lessThan">
      <formula>0</formula>
    </cfRule>
  </conditionalFormatting>
  <conditionalFormatting sqref="AT34:AT35">
    <cfRule type="cellIs" dxfId="493" priority="6" stopIfTrue="1" operator="lessThan">
      <formula>0</formula>
    </cfRule>
  </conditionalFormatting>
  <conditionalFormatting sqref="AT46:AT47">
    <cfRule type="cellIs" dxfId="492" priority="5" stopIfTrue="1" operator="lessThan">
      <formula>0</formula>
    </cfRule>
  </conditionalFormatting>
  <conditionalFormatting sqref="AT50:AT51">
    <cfRule type="cellIs" dxfId="491" priority="4" stopIfTrue="1" operator="lessThan">
      <formula>0</formula>
    </cfRule>
  </conditionalFormatting>
  <conditionalFormatting sqref="AT56:AT59">
    <cfRule type="cellIs" dxfId="490" priority="3" stopIfTrue="1" operator="lessThan">
      <formula>0</formula>
    </cfRule>
  </conditionalFormatting>
  <conditionalFormatting sqref="AW61">
    <cfRule type="cellIs" dxfId="489" priority="2" stopIfTrue="1" operator="lessThan">
      <formula>0</formula>
    </cfRule>
  </conditionalFormatting>
  <conditionalFormatting sqref="AW62">
    <cfRule type="cellIs" dxfId="48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rintOptions horizontalCentered="1"/>
  <pageMargins left="0" right="0" top="0.35" bottom="0.2" header="0.2" footer="0.2"/>
  <pageSetup scale="46"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5" zoomScaleNormal="85" workbookViewId="0">
      <pane xSplit="2" ySplit="3" topLeftCell="M28" activePane="bottomRight" state="frozen"/>
      <selection activeCell="L33" sqref="L33"/>
      <selection pane="topRight" activeCell="L33" sqref="L33"/>
      <selection pane="bottomLeft" activeCell="L33" sqref="L33"/>
      <selection pane="bottomRight" activeCell="B35" sqref="B3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0" t="s">
        <v>354</v>
      </c>
      <c r="C3" s="181"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8" thickTop="1" thickBot="1" x14ac:dyDescent="0.25">
      <c r="B4" s="172"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ht="16.5" thickTop="1" thickBot="1" x14ac:dyDescent="0.25">
      <c r="B5" s="173" t="s">
        <v>278</v>
      </c>
      <c r="C5" s="132"/>
      <c r="D5" s="117"/>
      <c r="E5" s="118"/>
      <c r="F5" s="118"/>
      <c r="G5" s="130"/>
      <c r="H5" s="130"/>
      <c r="I5" s="117"/>
      <c r="J5" s="383">
        <f>+'[1]Compr. Health Cov. - Small Grp'!$AH$66</f>
        <v>0</v>
      </c>
      <c r="K5" s="382">
        <f>J5</f>
        <v>0</v>
      </c>
      <c r="L5" s="118"/>
      <c r="M5" s="118"/>
      <c r="N5" s="118"/>
      <c r="O5" s="117"/>
      <c r="P5" s="383">
        <f>+'[1]Compr. Health Cov. - Large Grp'!$AH$66</f>
        <v>68550884.644129515</v>
      </c>
      <c r="Q5" s="382">
        <f>P5</f>
        <v>68550884.644129515</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386">
        <f>+'[1]Compr. Health Cov. - Other'!$AH$66</f>
        <v>2406166.2801832729</v>
      </c>
      <c r="AU5" s="119"/>
      <c r="AV5" s="310"/>
      <c r="AW5" s="315"/>
    </row>
    <row r="6" spans="2:49" ht="16.5" thickTop="1" thickBot="1" x14ac:dyDescent="0.25">
      <c r="B6" s="174" t="s">
        <v>279</v>
      </c>
      <c r="C6" s="133" t="s">
        <v>8</v>
      </c>
      <c r="D6" s="109"/>
      <c r="E6" s="110"/>
      <c r="F6" s="110"/>
      <c r="G6" s="111"/>
      <c r="H6" s="111"/>
      <c r="I6" s="109"/>
      <c r="J6" s="383">
        <f>+'[1]Compr. Health Cov. - Small Grp'!$AH$67</f>
        <v>0</v>
      </c>
      <c r="K6" s="382">
        <f t="shared" ref="K6:K7" si="0">J6</f>
        <v>0</v>
      </c>
      <c r="L6" s="110"/>
      <c r="M6" s="110"/>
      <c r="N6" s="110"/>
      <c r="O6" s="109"/>
      <c r="P6" s="383">
        <f>+'[1]Compr. Health Cov. - Large Grp'!$AH$67</f>
        <v>0</v>
      </c>
      <c r="Q6" s="382">
        <f t="shared" ref="Q6:Q7" si="1">P6</f>
        <v>0</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386">
        <f>+'[1]Compr. Health Cov. - Other'!$AH$67</f>
        <v>0</v>
      </c>
      <c r="AU6" s="113"/>
      <c r="AV6" s="309"/>
      <c r="AW6" s="316"/>
    </row>
    <row r="7" spans="2:49" ht="15.75" thickTop="1" x14ac:dyDescent="0.2">
      <c r="B7" s="174" t="s">
        <v>280</v>
      </c>
      <c r="C7" s="133" t="s">
        <v>9</v>
      </c>
      <c r="D7" s="109"/>
      <c r="E7" s="110"/>
      <c r="F7" s="110"/>
      <c r="G7" s="111"/>
      <c r="H7" s="111"/>
      <c r="I7" s="109"/>
      <c r="J7" s="383">
        <f>+'[1]Compr. Health Cov. - Small Grp'!$AH$68</f>
        <v>0</v>
      </c>
      <c r="K7" s="382">
        <f t="shared" si="0"/>
        <v>0</v>
      </c>
      <c r="L7" s="110"/>
      <c r="M7" s="110"/>
      <c r="N7" s="110"/>
      <c r="O7" s="109"/>
      <c r="P7" s="383">
        <f>+'[1]Compr. Health Cov. - Large Grp'!$AH$68</f>
        <v>0</v>
      </c>
      <c r="Q7" s="382">
        <f t="shared" si="1"/>
        <v>0</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386">
        <f>+'[1]Compr. Health Cov. - Other'!$AH$68</f>
        <v>0</v>
      </c>
      <c r="AU7" s="113"/>
      <c r="AV7" s="309"/>
      <c r="AW7" s="316"/>
    </row>
    <row r="8" spans="2:49" x14ac:dyDescent="0.2">
      <c r="B8" s="175"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6" t="s">
        <v>122</v>
      </c>
      <c r="C9" s="133" t="s">
        <v>43</v>
      </c>
      <c r="D9" s="109"/>
      <c r="E9" s="286"/>
      <c r="F9" s="286"/>
      <c r="G9" s="286"/>
      <c r="H9" s="286"/>
      <c r="I9" s="290"/>
      <c r="J9" s="383">
        <f>+'[1]Compr. Health Cov. - Small Grp'!$AH$70</f>
        <v>0</v>
      </c>
      <c r="K9" s="286"/>
      <c r="L9" s="286"/>
      <c r="M9" s="286"/>
      <c r="N9" s="286"/>
      <c r="O9" s="290"/>
      <c r="P9" s="383">
        <f>+'[1]Compr. Health Cov. - Large Grp'!$AH$70</f>
        <v>2357491.5916121826</v>
      </c>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5" x14ac:dyDescent="0.2">
      <c r="B10" s="176"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ht="15" x14ac:dyDescent="0.2">
      <c r="B11" s="174" t="s">
        <v>282</v>
      </c>
      <c r="C11" s="133" t="s">
        <v>49</v>
      </c>
      <c r="D11" s="109"/>
      <c r="E11" s="110"/>
      <c r="F11" s="110"/>
      <c r="G11" s="110"/>
      <c r="H11" s="110"/>
      <c r="I11" s="109"/>
      <c r="J11" s="383">
        <f>+'[1]Compr. Health Cov. - Small Grp'!$AH$71</f>
        <v>0</v>
      </c>
      <c r="K11" s="381">
        <f>J11</f>
        <v>0</v>
      </c>
      <c r="L11" s="110"/>
      <c r="M11" s="110"/>
      <c r="N11" s="110"/>
      <c r="O11" s="109"/>
      <c r="P11" s="383">
        <f>+'[1]Compr. Health Cov. - Large Grp'!$AH$71</f>
        <v>0</v>
      </c>
      <c r="Q11" s="381">
        <f>P11</f>
        <v>0</v>
      </c>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ht="15" x14ac:dyDescent="0.2">
      <c r="B12" s="174" t="s">
        <v>283</v>
      </c>
      <c r="C12" s="133" t="s">
        <v>44</v>
      </c>
      <c r="D12" s="109"/>
      <c r="E12" s="287"/>
      <c r="F12" s="287"/>
      <c r="G12" s="287"/>
      <c r="H12" s="287"/>
      <c r="I12" s="291"/>
      <c r="J12" s="383">
        <f>+'[1]Compr. Health Cov. - Small Grp'!$AH$72</f>
        <v>0</v>
      </c>
      <c r="K12" s="287"/>
      <c r="L12" s="287"/>
      <c r="M12" s="287"/>
      <c r="N12" s="287"/>
      <c r="O12" s="291"/>
      <c r="P12" s="383">
        <f>+'[1]Compr. Health Cov. - Large Grp'!$AH$72</f>
        <v>2304614.8520003678</v>
      </c>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ht="15" x14ac:dyDescent="0.2">
      <c r="B13" s="174" t="s">
        <v>284</v>
      </c>
      <c r="C13" s="133" t="s">
        <v>10</v>
      </c>
      <c r="D13" s="109"/>
      <c r="E13" s="110"/>
      <c r="F13" s="110"/>
      <c r="G13" s="110"/>
      <c r="H13" s="110"/>
      <c r="I13" s="109"/>
      <c r="J13" s="383">
        <f>+'[1]Compr. Health Cov. - Small Grp'!$AH$74</f>
        <v>0</v>
      </c>
      <c r="K13" s="381">
        <f>J13</f>
        <v>0</v>
      </c>
      <c r="L13" s="110"/>
      <c r="M13" s="110"/>
      <c r="N13" s="110"/>
      <c r="O13" s="109"/>
      <c r="P13" s="383">
        <f>+'[1]Compr. Health Cov. - Large Grp'!$AH$74</f>
        <v>0</v>
      </c>
      <c r="Q13" s="381">
        <f>P13</f>
        <v>0</v>
      </c>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ht="15" x14ac:dyDescent="0.2">
      <c r="B14" s="174" t="s">
        <v>285</v>
      </c>
      <c r="C14" s="133" t="s">
        <v>11</v>
      </c>
      <c r="D14" s="109"/>
      <c r="E14" s="110"/>
      <c r="F14" s="110"/>
      <c r="G14" s="110"/>
      <c r="H14" s="110"/>
      <c r="I14" s="109"/>
      <c r="J14" s="383">
        <f>+'[1]Compr. Health Cov. - Small Grp'!$AH$75</f>
        <v>0</v>
      </c>
      <c r="K14" s="381">
        <f>J14</f>
        <v>0</v>
      </c>
      <c r="L14" s="110"/>
      <c r="M14" s="110"/>
      <c r="N14" s="110"/>
      <c r="O14" s="109"/>
      <c r="P14" s="383">
        <f>+'[1]Compr. Health Cov. - Large Grp'!$AH$75</f>
        <v>0</v>
      </c>
      <c r="Q14" s="381">
        <f>P14</f>
        <v>0</v>
      </c>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5" x14ac:dyDescent="0.2">
      <c r="B15" s="176" t="s">
        <v>286</v>
      </c>
      <c r="C15" s="133"/>
      <c r="D15" s="109"/>
      <c r="E15" s="110"/>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6" t="s">
        <v>287</v>
      </c>
      <c r="C16" s="133"/>
      <c r="D16" s="109"/>
      <c r="E16" s="110"/>
      <c r="F16" s="110"/>
      <c r="G16" s="110"/>
      <c r="H16" s="110"/>
      <c r="I16" s="109"/>
      <c r="J16" s="109"/>
      <c r="K16" s="110"/>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6"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6"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6"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6" t="s">
        <v>486</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7"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78"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ht="15" x14ac:dyDescent="0.2">
      <c r="B23" s="174" t="s">
        <v>125</v>
      </c>
      <c r="C23" s="133"/>
      <c r="D23" s="109"/>
      <c r="E23" s="286"/>
      <c r="F23" s="286"/>
      <c r="G23" s="286"/>
      <c r="H23" s="286"/>
      <c r="I23" s="290"/>
      <c r="J23" s="383">
        <f>+'[1]Compr. Health Cov. - Small Grp'!$AH$82</f>
        <v>0</v>
      </c>
      <c r="K23" s="286"/>
      <c r="L23" s="286"/>
      <c r="M23" s="286"/>
      <c r="N23" s="286"/>
      <c r="O23" s="290"/>
      <c r="P23" s="383">
        <f>+'[1]Compr. Health Cov. - Large Grp'!$AH$82</f>
        <v>55325828.261235014</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386">
        <f>+'[1]Compr. Health Cov. - Other'!$AH$82</f>
        <v>1814881.1614888522</v>
      </c>
      <c r="AU23" s="113"/>
      <c r="AV23" s="309"/>
      <c r="AW23" s="316"/>
    </row>
    <row r="24" spans="2:49" ht="28.5" customHeight="1" x14ac:dyDescent="0.2">
      <c r="B24" s="176" t="s">
        <v>114</v>
      </c>
      <c r="C24" s="133"/>
      <c r="D24" s="291"/>
      <c r="E24" s="110"/>
      <c r="F24" s="110"/>
      <c r="G24" s="110"/>
      <c r="H24" s="110"/>
      <c r="I24" s="109"/>
      <c r="J24" s="291"/>
      <c r="K24" s="110">
        <f>[2]MLREstimate!$F$33</f>
        <v>0</v>
      </c>
      <c r="L24" s="110"/>
      <c r="M24" s="110"/>
      <c r="N24" s="110"/>
      <c r="O24" s="109"/>
      <c r="P24" s="291"/>
      <c r="Q24" s="110">
        <f>[2]MLREstimate!$G$33</f>
        <v>57320358.520288303</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5"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6" t="s">
        <v>110</v>
      </c>
      <c r="C26" s="133" t="s">
        <v>0</v>
      </c>
      <c r="D26" s="109"/>
      <c r="E26" s="286"/>
      <c r="F26" s="286"/>
      <c r="G26" s="286"/>
      <c r="H26" s="286"/>
      <c r="I26" s="290"/>
      <c r="J26" s="383">
        <f>+'[1]Compr. Health Cov. - Small Grp'!$AH$83</f>
        <v>0</v>
      </c>
      <c r="K26" s="286"/>
      <c r="L26" s="286"/>
      <c r="M26" s="286"/>
      <c r="N26" s="286"/>
      <c r="O26" s="290"/>
      <c r="P26" s="383">
        <f>+'[1]Compr. Health Cov. - Large Grp'!$AH$83</f>
        <v>9134788.9068508521</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386">
        <f>+'[1]Compr. Health Cov. - Other'!$AH$83</f>
        <v>287017.5832392794</v>
      </c>
      <c r="AU26" s="113"/>
      <c r="AV26" s="309"/>
      <c r="AW26" s="316"/>
    </row>
    <row r="27" spans="2:49" s="5" customFormat="1" ht="25.5" x14ac:dyDescent="0.2">
      <c r="B27" s="176" t="s">
        <v>85</v>
      </c>
      <c r="C27" s="133"/>
      <c r="D27" s="291"/>
      <c r="E27" s="110"/>
      <c r="F27" s="110"/>
      <c r="G27" s="110"/>
      <c r="H27" s="110"/>
      <c r="I27" s="109"/>
      <c r="J27" s="291"/>
      <c r="K27" s="110">
        <f>[2]MLREstimate!$F$42</f>
        <v>0</v>
      </c>
      <c r="L27" s="110"/>
      <c r="M27" s="110"/>
      <c r="N27" s="110"/>
      <c r="O27" s="109"/>
      <c r="P27" s="291"/>
      <c r="Q27" s="110">
        <f>[2]MLREstimate!$G$42</f>
        <v>1523299.7165941373</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ht="15" x14ac:dyDescent="0.2">
      <c r="B28" s="174" t="s">
        <v>290</v>
      </c>
      <c r="C28" s="133" t="s">
        <v>47</v>
      </c>
      <c r="D28" s="109"/>
      <c r="E28" s="287"/>
      <c r="F28" s="287"/>
      <c r="G28" s="287"/>
      <c r="H28" s="287"/>
      <c r="I28" s="291"/>
      <c r="J28" s="383">
        <f>+'[1]Compr. Health Cov. - Small Grp'!$AH$84</f>
        <v>0</v>
      </c>
      <c r="K28" s="287"/>
      <c r="L28" s="287"/>
      <c r="M28" s="287"/>
      <c r="N28" s="287"/>
      <c r="O28" s="291"/>
      <c r="P28" s="383">
        <f>+'[1]Compr. Health Cov. - Large Grp'!$AH$84</f>
        <v>5504355.5324970484</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386">
        <f>+'[1]Compr. Health Cov. - Other'!$AH$84</f>
        <v>161864.47013774017</v>
      </c>
      <c r="AU28" s="113"/>
      <c r="AV28" s="309"/>
      <c r="AW28" s="316"/>
    </row>
    <row r="29" spans="2:49" s="5" customFormat="1" x14ac:dyDescent="0.2">
      <c r="B29" s="175"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6" t="s">
        <v>111</v>
      </c>
      <c r="C30" s="133" t="s">
        <v>1</v>
      </c>
      <c r="D30" s="109"/>
      <c r="E30" s="286"/>
      <c r="F30" s="286"/>
      <c r="G30" s="286"/>
      <c r="H30" s="286"/>
      <c r="I30" s="290"/>
      <c r="J30" s="383">
        <f>+'[1]Compr. Health Cov. - Small Grp'!$AH$85</f>
        <v>0</v>
      </c>
      <c r="K30" s="286"/>
      <c r="L30" s="286"/>
      <c r="M30" s="286"/>
      <c r="N30" s="286"/>
      <c r="O30" s="290"/>
      <c r="P30" s="383">
        <f>+'[1]Compr. Health Cov. - Large Grp'!$AH$85</f>
        <v>1545284.425492519</v>
      </c>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386">
        <f>+'[1]Compr. Health Cov. - Other'!$AH$85</f>
        <v>426967.50103561801</v>
      </c>
      <c r="AU30" s="113"/>
      <c r="AV30" s="309"/>
      <c r="AW30" s="316"/>
    </row>
    <row r="31" spans="2:49" s="5" customFormat="1" ht="25.5" x14ac:dyDescent="0.2">
      <c r="B31" s="176" t="s">
        <v>84</v>
      </c>
      <c r="C31" s="133"/>
      <c r="D31" s="291"/>
      <c r="E31" s="110"/>
      <c r="F31" s="110"/>
      <c r="G31" s="110"/>
      <c r="H31" s="110"/>
      <c r="I31" s="109"/>
      <c r="J31" s="291"/>
      <c r="K31" s="110">
        <v>0</v>
      </c>
      <c r="L31" s="110"/>
      <c r="M31" s="110"/>
      <c r="N31" s="110"/>
      <c r="O31" s="109"/>
      <c r="P31" s="291"/>
      <c r="Q31" s="110">
        <v>0</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ht="15" x14ac:dyDescent="0.2">
      <c r="B32" s="174" t="s">
        <v>292</v>
      </c>
      <c r="C32" s="133" t="s">
        <v>48</v>
      </c>
      <c r="D32" s="109"/>
      <c r="E32" s="287"/>
      <c r="F32" s="287"/>
      <c r="G32" s="287"/>
      <c r="H32" s="287"/>
      <c r="I32" s="291"/>
      <c r="J32" s="383">
        <f>+'[1]Compr. Health Cov. - Small Grp'!$AH$86</f>
        <v>0</v>
      </c>
      <c r="K32" s="287"/>
      <c r="L32" s="287"/>
      <c r="M32" s="287"/>
      <c r="N32" s="287"/>
      <c r="O32" s="291"/>
      <c r="P32" s="383">
        <f>+'[1]Compr. Health Cov. - Large Grp'!$AH$86</f>
        <v>925018.68478100945</v>
      </c>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386">
        <f>+'[1]Compr. Health Cov. - Other'!$AH$86</f>
        <v>572641.73312165146</v>
      </c>
      <c r="AU32" s="113"/>
      <c r="AV32" s="309"/>
      <c r="AW32" s="316"/>
    </row>
    <row r="33" spans="2:49" s="5" customFormat="1" x14ac:dyDescent="0.2">
      <c r="B33" s="175"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ht="15" x14ac:dyDescent="0.2">
      <c r="B34" s="174" t="s">
        <v>90</v>
      </c>
      <c r="C34" s="133" t="s">
        <v>2</v>
      </c>
      <c r="D34" s="109"/>
      <c r="E34" s="286"/>
      <c r="F34" s="286"/>
      <c r="G34" s="286"/>
      <c r="H34" s="286"/>
      <c r="I34" s="290"/>
      <c r="J34" s="383">
        <f>+'[1]Compr. Health Cov. - Small Grp'!$AH$87</f>
        <v>0</v>
      </c>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
      <c r="B35" s="176" t="s">
        <v>91</v>
      </c>
      <c r="C35" s="133"/>
      <c r="D35" s="291"/>
      <c r="E35" s="110"/>
      <c r="F35" s="110"/>
      <c r="G35" s="110"/>
      <c r="H35" s="110"/>
      <c r="I35" s="109"/>
      <c r="J35" s="291"/>
      <c r="K35" s="110">
        <v>0</v>
      </c>
      <c r="L35" s="110"/>
      <c r="M35" s="110"/>
      <c r="N35" s="110"/>
      <c r="O35" s="109"/>
      <c r="P35" s="291"/>
      <c r="Q35" s="110">
        <v>0</v>
      </c>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ht="15" x14ac:dyDescent="0.2">
      <c r="B36" s="174" t="s">
        <v>294</v>
      </c>
      <c r="C36" s="133" t="s">
        <v>3</v>
      </c>
      <c r="D36" s="109"/>
      <c r="E36" s="110"/>
      <c r="F36" s="110"/>
      <c r="G36" s="110"/>
      <c r="H36" s="110"/>
      <c r="I36" s="109"/>
      <c r="J36" s="383">
        <f>+'[1]Compr. Health Cov. - Small Grp'!$AH$88</f>
        <v>0</v>
      </c>
      <c r="K36" s="110">
        <v>0</v>
      </c>
      <c r="L36" s="110"/>
      <c r="M36" s="110"/>
      <c r="N36" s="110"/>
      <c r="O36" s="109"/>
      <c r="P36" s="109"/>
      <c r="Q36" s="110">
        <v>0</v>
      </c>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
      <c r="B37" s="175"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6" t="s">
        <v>124</v>
      </c>
      <c r="C38" s="133" t="s">
        <v>40</v>
      </c>
      <c r="D38" s="109"/>
      <c r="E38" s="286"/>
      <c r="F38" s="286"/>
      <c r="G38" s="286"/>
      <c r="H38" s="286"/>
      <c r="I38" s="290"/>
      <c r="J38" s="383">
        <f>+'[1]Compr. Health Cov. - Small Grp'!$AH$89</f>
        <v>0</v>
      </c>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6" t="s">
        <v>86</v>
      </c>
      <c r="C39" s="133"/>
      <c r="D39" s="291"/>
      <c r="E39" s="110"/>
      <c r="F39" s="110"/>
      <c r="G39" s="110"/>
      <c r="H39" s="110"/>
      <c r="I39" s="109"/>
      <c r="J39" s="291"/>
      <c r="K39" s="110">
        <v>0</v>
      </c>
      <c r="L39" s="110"/>
      <c r="M39" s="110"/>
      <c r="N39" s="110"/>
      <c r="O39" s="109"/>
      <c r="P39" s="291"/>
      <c r="Q39" s="110">
        <v>0</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5"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ht="15" x14ac:dyDescent="0.2">
      <c r="B41" s="176" t="s">
        <v>112</v>
      </c>
      <c r="C41" s="133" t="s">
        <v>42</v>
      </c>
      <c r="D41" s="109"/>
      <c r="E41" s="286"/>
      <c r="F41" s="286"/>
      <c r="G41" s="286"/>
      <c r="H41" s="286"/>
      <c r="I41" s="290"/>
      <c r="J41" s="383">
        <f>+'[1]Compr. Health Cov. - Small Grp'!$AH$90</f>
        <v>0</v>
      </c>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6" t="s">
        <v>92</v>
      </c>
      <c r="C42" s="133"/>
      <c r="D42" s="291"/>
      <c r="E42" s="110"/>
      <c r="F42" s="110"/>
      <c r="G42" s="110"/>
      <c r="H42" s="110"/>
      <c r="I42" s="109"/>
      <c r="J42" s="291"/>
      <c r="K42" s="110">
        <v>0</v>
      </c>
      <c r="L42" s="110"/>
      <c r="M42" s="110"/>
      <c r="N42" s="110"/>
      <c r="O42" s="109"/>
      <c r="P42" s="291"/>
      <c r="Q42" s="110">
        <v>0</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ht="15" x14ac:dyDescent="0.2">
      <c r="B43" s="174" t="s">
        <v>297</v>
      </c>
      <c r="C43" s="133" t="s">
        <v>46</v>
      </c>
      <c r="D43" s="109"/>
      <c r="E43" s="287"/>
      <c r="F43" s="287"/>
      <c r="G43" s="287"/>
      <c r="H43" s="287"/>
      <c r="I43" s="291"/>
      <c r="J43" s="383">
        <f>+'[1]Compr. Health Cov. - Small Grp'!$AH$91</f>
        <v>0</v>
      </c>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5"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ht="15" x14ac:dyDescent="0.2">
      <c r="B45" s="176" t="s">
        <v>115</v>
      </c>
      <c r="C45" s="133" t="s">
        <v>30</v>
      </c>
      <c r="D45" s="109"/>
      <c r="E45" s="110"/>
      <c r="F45" s="110"/>
      <c r="G45" s="110"/>
      <c r="H45" s="110"/>
      <c r="I45" s="109"/>
      <c r="J45" s="383">
        <f>+'[1]Compr. Health Cov. - Small Grp'!$AH$91</f>
        <v>0</v>
      </c>
      <c r="K45" s="110">
        <v>0</v>
      </c>
      <c r="L45" s="110"/>
      <c r="M45" s="110"/>
      <c r="N45" s="110"/>
      <c r="O45" s="109"/>
      <c r="P45" s="109"/>
      <c r="Q45" s="110">
        <v>0</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ht="15" x14ac:dyDescent="0.2">
      <c r="B46" s="174" t="s">
        <v>116</v>
      </c>
      <c r="C46" s="133" t="s">
        <v>31</v>
      </c>
      <c r="D46" s="109"/>
      <c r="E46" s="110"/>
      <c r="F46" s="110"/>
      <c r="G46" s="110"/>
      <c r="H46" s="110"/>
      <c r="I46" s="109"/>
      <c r="J46" s="383">
        <f>+'[1]Compr. Health Cov. - Small Grp'!$AH$91</f>
        <v>0</v>
      </c>
      <c r="K46" s="110">
        <v>0</v>
      </c>
      <c r="L46" s="110"/>
      <c r="M46" s="110"/>
      <c r="N46" s="110"/>
      <c r="O46" s="109"/>
      <c r="P46" s="109"/>
      <c r="Q46" s="110">
        <v>0</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ht="15" x14ac:dyDescent="0.2">
      <c r="B47" s="174" t="s">
        <v>117</v>
      </c>
      <c r="C47" s="133" t="s">
        <v>32</v>
      </c>
      <c r="D47" s="109"/>
      <c r="E47" s="287"/>
      <c r="F47" s="287"/>
      <c r="G47" s="287"/>
      <c r="H47" s="287"/>
      <c r="I47" s="291"/>
      <c r="J47" s="383">
        <f>+'[1]Compr. Health Cov. - Small Grp'!$AH$91</f>
        <v>0</v>
      </c>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5"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ht="15" x14ac:dyDescent="0.2">
      <c r="B49" s="174" t="s">
        <v>118</v>
      </c>
      <c r="C49" s="133" t="s">
        <v>33</v>
      </c>
      <c r="D49" s="109"/>
      <c r="E49" s="110"/>
      <c r="F49" s="110"/>
      <c r="G49" s="110"/>
      <c r="H49" s="110"/>
      <c r="I49" s="109"/>
      <c r="J49" s="383">
        <f>+'[1]Compr. Health Cov. - Small Grp'!$AH$97</f>
        <v>0</v>
      </c>
      <c r="K49" s="110">
        <f>-[2]MLREstimate!$F$35</f>
        <v>0</v>
      </c>
      <c r="L49" s="110"/>
      <c r="M49" s="110"/>
      <c r="N49" s="110"/>
      <c r="O49" s="109"/>
      <c r="P49" s="383">
        <f>+'[1]Compr. Health Cov. - Large Grp'!$AH$97</f>
        <v>703389.51061332889</v>
      </c>
      <c r="Q49" s="110">
        <f>-[2]MLREstimate!$G$35</f>
        <v>366653.02304774395</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386">
        <f>+'[1]Compr. Health Cov. - Other'!$AH$97</f>
        <v>-1000</v>
      </c>
      <c r="AU49" s="113"/>
      <c r="AV49" s="309"/>
      <c r="AW49" s="316"/>
    </row>
    <row r="50" spans="2:49" ht="15" x14ac:dyDescent="0.2">
      <c r="B50" s="174" t="s">
        <v>119</v>
      </c>
      <c r="C50" s="133" t="s">
        <v>34</v>
      </c>
      <c r="D50" s="109"/>
      <c r="E50" s="287"/>
      <c r="F50" s="287"/>
      <c r="G50" s="287"/>
      <c r="H50" s="287"/>
      <c r="I50" s="291"/>
      <c r="J50" s="383">
        <f>+'[1]Compr. Health Cov. - Small Grp'!$AH$98</f>
        <v>0</v>
      </c>
      <c r="K50" s="287"/>
      <c r="L50" s="287"/>
      <c r="M50" s="287"/>
      <c r="N50" s="287"/>
      <c r="O50" s="291"/>
      <c r="P50" s="383">
        <f>+'[1]Compr. Health Cov. - Large Grp'!$AH$98</f>
        <v>246352.04551051679</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386">
        <f>+'[1]Compr. Health Cov. - Other'!$AH$98</f>
        <v>-22779.618746522443</v>
      </c>
      <c r="AU50" s="113"/>
      <c r="AV50" s="309"/>
      <c r="AW50" s="316"/>
    </row>
    <row r="51" spans="2:49" s="5" customFormat="1" x14ac:dyDescent="0.2">
      <c r="B51" s="174" t="s">
        <v>300</v>
      </c>
      <c r="C51" s="133"/>
      <c r="D51" s="109"/>
      <c r="E51" s="110"/>
      <c r="F51" s="110"/>
      <c r="G51" s="110"/>
      <c r="H51" s="110"/>
      <c r="I51" s="109"/>
      <c r="J51" s="109"/>
      <c r="K51" s="110">
        <v>0</v>
      </c>
      <c r="L51" s="110"/>
      <c r="M51" s="110"/>
      <c r="N51" s="110"/>
      <c r="O51" s="109"/>
      <c r="P51" s="109"/>
      <c r="Q51" s="110">
        <v>0</v>
      </c>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ht="15" x14ac:dyDescent="0.2">
      <c r="B52" s="174" t="s">
        <v>301</v>
      </c>
      <c r="C52" s="133" t="s">
        <v>4</v>
      </c>
      <c r="D52" s="109"/>
      <c r="E52" s="110"/>
      <c r="F52" s="110"/>
      <c r="G52" s="110"/>
      <c r="H52" s="110"/>
      <c r="I52" s="109"/>
      <c r="J52" s="383">
        <f>+'[1]Compr. Health Cov. - Small Grp'!$AH$99</f>
        <v>0</v>
      </c>
      <c r="K52" s="110">
        <v>0</v>
      </c>
      <c r="L52" s="110"/>
      <c r="M52" s="110"/>
      <c r="N52" s="110"/>
      <c r="O52" s="109"/>
      <c r="P52" s="383">
        <f>+'[1]Compr. Health Cov. - Large Grp'!$AH$99</f>
        <v>0</v>
      </c>
      <c r="Q52" s="110">
        <v>0</v>
      </c>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386">
        <f>+'[1]Compr. Health Cov. - Other'!$AH$99</f>
        <v>0</v>
      </c>
      <c r="AU52" s="113"/>
      <c r="AV52" s="309"/>
      <c r="AW52" s="316"/>
    </row>
    <row r="53" spans="2:49" s="5" customFormat="1" ht="15" x14ac:dyDescent="0.2">
      <c r="B53" s="174" t="s">
        <v>302</v>
      </c>
      <c r="C53" s="133" t="s">
        <v>5</v>
      </c>
      <c r="D53" s="109"/>
      <c r="E53" s="110"/>
      <c r="F53" s="110"/>
      <c r="G53" s="110"/>
      <c r="H53" s="110"/>
      <c r="I53" s="109"/>
      <c r="J53" s="383">
        <f>+'[1]Compr. Health Cov. - Small Grp'!J104</f>
        <v>0</v>
      </c>
      <c r="K53" s="110">
        <v>0</v>
      </c>
      <c r="L53" s="110"/>
      <c r="M53" s="110"/>
      <c r="N53" s="110"/>
      <c r="O53" s="109"/>
      <c r="P53" s="383">
        <f>+'[1]Compr. Health Cov. - Large Grp'!P104</f>
        <v>0</v>
      </c>
      <c r="Q53" s="110">
        <v>0</v>
      </c>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386">
        <v>0</v>
      </c>
      <c r="AU53" s="113"/>
      <c r="AV53" s="309"/>
      <c r="AW53" s="316"/>
    </row>
    <row r="54" spans="2:49" s="103" customFormat="1" x14ac:dyDescent="0.2">
      <c r="B54" s="179" t="s">
        <v>303</v>
      </c>
      <c r="C54" s="136" t="s">
        <v>77</v>
      </c>
      <c r="D54" s="114"/>
      <c r="E54" s="115"/>
      <c r="F54" s="115"/>
      <c r="G54" s="115"/>
      <c r="H54" s="115"/>
      <c r="I54" s="114"/>
      <c r="J54" s="114">
        <f>+'[1]Compr. Health Cov. - Small Grp'!$AH$101</f>
        <v>0</v>
      </c>
      <c r="K54" s="115">
        <f>K24+K27+K31+K35-K36+K39+K42+K45+K46-K49+K51+K52+K53</f>
        <v>0</v>
      </c>
      <c r="L54" s="115"/>
      <c r="M54" s="115"/>
      <c r="N54" s="115"/>
      <c r="O54" s="114"/>
      <c r="P54" s="114">
        <f>+'[1]Compr. Health Cov. - Large Grp'!$AH$101</f>
        <v>59119489.911197513</v>
      </c>
      <c r="Q54" s="115">
        <f>Q24+Q27+Q31+Q35-Q36+Q39+Q42+Q45+Q46-Q49+Q51+Q52+Q53</f>
        <v>58477005.213834696</v>
      </c>
      <c r="R54" s="115"/>
      <c r="S54" s="115"/>
      <c r="T54" s="115"/>
      <c r="U54" s="114"/>
      <c r="V54" s="115"/>
      <c r="W54" s="115"/>
      <c r="X54" s="114"/>
      <c r="Y54" s="115"/>
      <c r="Z54" s="115"/>
      <c r="AA54" s="114"/>
      <c r="AB54" s="115"/>
      <c r="AC54" s="115"/>
      <c r="AD54" s="114"/>
      <c r="AE54" s="286"/>
      <c r="AF54" s="286"/>
      <c r="AG54" s="286"/>
      <c r="AH54" s="286"/>
      <c r="AI54" s="114"/>
      <c r="AJ54" s="286"/>
      <c r="AK54" s="286"/>
      <c r="AL54" s="286"/>
      <c r="AM54" s="286"/>
      <c r="AN54" s="114"/>
      <c r="AO54" s="115"/>
      <c r="AP54" s="115"/>
      <c r="AQ54" s="115"/>
      <c r="AR54" s="115"/>
      <c r="AS54" s="114"/>
      <c r="AT54" s="114">
        <f>+'[1]Compr. Health Cov. - Other'!$AH$101</f>
        <v>1772580.4237578355</v>
      </c>
      <c r="AU54" s="116"/>
      <c r="AV54" s="309"/>
      <c r="AW54" s="316"/>
    </row>
    <row r="55" spans="2:49" ht="25.5" x14ac:dyDescent="0.2">
      <c r="B55" s="179"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6"/>
      <c r="AF55" s="286"/>
      <c r="AG55" s="286"/>
      <c r="AH55" s="286"/>
      <c r="AI55" s="114"/>
      <c r="AJ55" s="286"/>
      <c r="AK55" s="286"/>
      <c r="AL55" s="286"/>
      <c r="AM55" s="286"/>
      <c r="AN55" s="114"/>
      <c r="AO55" s="115"/>
      <c r="AP55" s="115"/>
      <c r="AQ55" s="115"/>
      <c r="AR55" s="115"/>
      <c r="AS55" s="114"/>
      <c r="AT55" s="116"/>
      <c r="AU55" s="116"/>
      <c r="AV55" s="309"/>
      <c r="AW55" s="316"/>
    </row>
    <row r="56" spans="2:49" ht="11.85" customHeight="1" x14ac:dyDescent="0.2">
      <c r="B56" s="174"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4"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
      <c r="B58" s="182" t="s">
        <v>485</v>
      </c>
      <c r="C58" s="183"/>
      <c r="D58" s="184"/>
      <c r="E58" s="185"/>
      <c r="F58" s="185"/>
      <c r="G58" s="185"/>
      <c r="H58" s="185"/>
      <c r="I58" s="184"/>
      <c r="J58" s="186"/>
      <c r="K58" s="187"/>
      <c r="L58" s="187"/>
      <c r="M58" s="187"/>
      <c r="N58" s="187"/>
      <c r="O58" s="186"/>
      <c r="P58" s="186"/>
      <c r="Q58" s="187"/>
      <c r="R58" s="187"/>
      <c r="S58" s="187"/>
      <c r="T58" s="187"/>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7" priority="433" stopIfTrue="1" operator="lessThan">
      <formula>0</formula>
    </cfRule>
  </conditionalFormatting>
  <conditionalFormatting sqref="AA11:AA14">
    <cfRule type="cellIs" dxfId="486" priority="431" stopIfTrue="1" operator="lessThan">
      <formula>0</formula>
    </cfRule>
  </conditionalFormatting>
  <conditionalFormatting sqref="AN18:AN19">
    <cfRule type="cellIs" dxfId="485" priority="407" stopIfTrue="1" operator="lessThan">
      <formula>0</formula>
    </cfRule>
  </conditionalFormatting>
  <conditionalFormatting sqref="AU47">
    <cfRule type="cellIs" dxfId="484" priority="76" stopIfTrue="1" operator="lessThan">
      <formula>0</formula>
    </cfRule>
  </conditionalFormatting>
  <conditionalFormatting sqref="AS26">
    <cfRule type="cellIs" dxfId="483" priority="111" stopIfTrue="1" operator="lessThan">
      <formula>0</formula>
    </cfRule>
  </conditionalFormatting>
  <conditionalFormatting sqref="D5:D7">
    <cfRule type="cellIs" dxfId="482" priority="529" stopIfTrue="1" operator="lessThan">
      <formula>0</formula>
    </cfRule>
  </conditionalFormatting>
  <conditionalFormatting sqref="AU51">
    <cfRule type="cellIs" dxfId="481" priority="67" stopIfTrue="1" operator="lessThan">
      <formula>0</formula>
    </cfRule>
  </conditionalFormatting>
  <conditionalFormatting sqref="U5:U7">
    <cfRule type="cellIs" dxfId="480" priority="524" stopIfTrue="1" operator="lessThan">
      <formula>0</formula>
    </cfRule>
  </conditionalFormatting>
  <conditionalFormatting sqref="X5:X7">
    <cfRule type="cellIs" dxfId="479" priority="523" stopIfTrue="1" operator="lessThan">
      <formula>0</formula>
    </cfRule>
  </conditionalFormatting>
  <conditionalFormatting sqref="AA5:AA7">
    <cfRule type="cellIs" dxfId="478" priority="522" stopIfTrue="1" operator="lessThan">
      <formula>0</formula>
    </cfRule>
  </conditionalFormatting>
  <conditionalFormatting sqref="AD5:AD7">
    <cfRule type="cellIs" dxfId="477" priority="521" stopIfTrue="1" operator="lessThan">
      <formula>0</formula>
    </cfRule>
  </conditionalFormatting>
  <conditionalFormatting sqref="AI5:AI7">
    <cfRule type="cellIs" dxfId="476" priority="520" stopIfTrue="1" operator="lessThan">
      <formula>0</formula>
    </cfRule>
  </conditionalFormatting>
  <conditionalFormatting sqref="AN5:AN7">
    <cfRule type="cellIs" dxfId="475" priority="519" stopIfTrue="1" operator="lessThan">
      <formula>0</formula>
    </cfRule>
  </conditionalFormatting>
  <conditionalFormatting sqref="AS5:AS7">
    <cfRule type="cellIs" dxfId="474" priority="518" stopIfTrue="1" operator="lessThan">
      <formula>0</formula>
    </cfRule>
  </conditionalFormatting>
  <conditionalFormatting sqref="AU5:AU7">
    <cfRule type="cellIs" dxfId="473" priority="516" stopIfTrue="1" operator="lessThan">
      <formula>0</formula>
    </cfRule>
  </conditionalFormatting>
  <conditionalFormatting sqref="D9">
    <cfRule type="cellIs" dxfId="472" priority="515" stopIfTrue="1" operator="lessThan">
      <formula>0</formula>
    </cfRule>
  </conditionalFormatting>
  <conditionalFormatting sqref="D11:D20">
    <cfRule type="cellIs" dxfId="471" priority="514" stopIfTrue="1" operator="lessThan">
      <formula>0</formula>
    </cfRule>
  </conditionalFormatting>
  <conditionalFormatting sqref="E10:I10">
    <cfRule type="cellIs" dxfId="470" priority="513" stopIfTrue="1" operator="lessThan">
      <formula>0</formula>
    </cfRule>
  </conditionalFormatting>
  <conditionalFormatting sqref="E11:I11">
    <cfRule type="cellIs" dxfId="469" priority="512" stopIfTrue="1" operator="lessThan">
      <formula>0</formula>
    </cfRule>
  </conditionalFormatting>
  <conditionalFormatting sqref="E13:I16">
    <cfRule type="cellIs" dxfId="468" priority="511" stopIfTrue="1" operator="lessThan">
      <formula>0</formula>
    </cfRule>
  </conditionalFormatting>
  <conditionalFormatting sqref="E18:I20">
    <cfRule type="cellIs" dxfId="467" priority="510" stopIfTrue="1" operator="lessThan">
      <formula>0</formula>
    </cfRule>
  </conditionalFormatting>
  <conditionalFormatting sqref="H17">
    <cfRule type="cellIs" dxfId="466" priority="509" stopIfTrue="1" operator="lessThan">
      <formula>0</formula>
    </cfRule>
  </conditionalFormatting>
  <conditionalFormatting sqref="D23">
    <cfRule type="cellIs" dxfId="465" priority="508" stopIfTrue="1" operator="lessThan">
      <formula>0</formula>
    </cfRule>
  </conditionalFormatting>
  <conditionalFormatting sqref="D26">
    <cfRule type="cellIs" dxfId="464" priority="507" stopIfTrue="1" operator="lessThan">
      <formula>0</formula>
    </cfRule>
  </conditionalFormatting>
  <conditionalFormatting sqref="D28">
    <cfRule type="cellIs" dxfId="463" priority="506" stopIfTrue="1" operator="lessThan">
      <formula>0</formula>
    </cfRule>
  </conditionalFormatting>
  <conditionalFormatting sqref="D30">
    <cfRule type="cellIs" dxfId="462" priority="505" stopIfTrue="1" operator="lessThan">
      <formula>0</formula>
    </cfRule>
  </conditionalFormatting>
  <conditionalFormatting sqref="D32">
    <cfRule type="cellIs" dxfId="461" priority="504" stopIfTrue="1" operator="lessThan">
      <formula>0</formula>
    </cfRule>
  </conditionalFormatting>
  <conditionalFormatting sqref="AU57">
    <cfRule type="cellIs" dxfId="460" priority="55" stopIfTrue="1" operator="lessThan">
      <formula>0</formula>
    </cfRule>
  </conditionalFormatting>
  <conditionalFormatting sqref="D34">
    <cfRule type="cellIs" dxfId="459" priority="503" stopIfTrue="1" operator="lessThan">
      <formula>0</formula>
    </cfRule>
  </conditionalFormatting>
  <conditionalFormatting sqref="D38">
    <cfRule type="cellIs" dxfId="458" priority="502" stopIfTrue="1" operator="lessThan">
      <formula>0</formula>
    </cfRule>
  </conditionalFormatting>
  <conditionalFormatting sqref="D41">
    <cfRule type="cellIs" dxfId="457" priority="501" stopIfTrue="1" operator="lessThan">
      <formula>0</formula>
    </cfRule>
  </conditionalFormatting>
  <conditionalFormatting sqref="D43">
    <cfRule type="cellIs" dxfId="456" priority="500" stopIfTrue="1" operator="lessThan">
      <formula>0</formula>
    </cfRule>
  </conditionalFormatting>
  <conditionalFormatting sqref="D47">
    <cfRule type="cellIs" dxfId="455" priority="499" stopIfTrue="1" operator="lessThan">
      <formula>0</formula>
    </cfRule>
  </conditionalFormatting>
  <conditionalFormatting sqref="D50">
    <cfRule type="cellIs" dxfId="454" priority="498" stopIfTrue="1" operator="lessThan">
      <formula>0</formula>
    </cfRule>
  </conditionalFormatting>
  <conditionalFormatting sqref="E24:I24">
    <cfRule type="cellIs" dxfId="453" priority="496" stopIfTrue="1" operator="lessThan">
      <formula>0</formula>
    </cfRule>
  </conditionalFormatting>
  <conditionalFormatting sqref="E27:I27">
    <cfRule type="cellIs" dxfId="452" priority="495" stopIfTrue="1" operator="lessThan">
      <formula>0</formula>
    </cfRule>
  </conditionalFormatting>
  <conditionalFormatting sqref="E31:I31">
    <cfRule type="cellIs" dxfId="451" priority="494" stopIfTrue="1" operator="lessThan">
      <formula>0</formula>
    </cfRule>
  </conditionalFormatting>
  <conditionalFormatting sqref="E35:I35">
    <cfRule type="cellIs" dxfId="450" priority="493" stopIfTrue="1" operator="lessThan">
      <formula>0</formula>
    </cfRule>
  </conditionalFormatting>
  <conditionalFormatting sqref="E39:I39">
    <cfRule type="cellIs" dxfId="449" priority="492" stopIfTrue="1" operator="lessThan">
      <formula>0</formula>
    </cfRule>
  </conditionalFormatting>
  <conditionalFormatting sqref="E42:I42">
    <cfRule type="cellIs" dxfId="448" priority="491" stopIfTrue="1" operator="lessThan">
      <formula>0</formula>
    </cfRule>
  </conditionalFormatting>
  <conditionalFormatting sqref="D36">
    <cfRule type="cellIs" dxfId="447" priority="490" stopIfTrue="1" operator="lessThan">
      <formula>0</formula>
    </cfRule>
  </conditionalFormatting>
  <conditionalFormatting sqref="E36:I36">
    <cfRule type="cellIs" dxfId="446" priority="489" stopIfTrue="1" operator="lessThan">
      <formula>0</formula>
    </cfRule>
  </conditionalFormatting>
  <conditionalFormatting sqref="D45">
    <cfRule type="cellIs" dxfId="445" priority="488" stopIfTrue="1" operator="lessThan">
      <formula>0</formula>
    </cfRule>
  </conditionalFormatting>
  <conditionalFormatting sqref="E45:I45">
    <cfRule type="cellIs" dxfId="444" priority="487" stopIfTrue="1" operator="lessThan">
      <formula>0</formula>
    </cfRule>
  </conditionalFormatting>
  <conditionalFormatting sqref="D46">
    <cfRule type="cellIs" dxfId="443" priority="486" stopIfTrue="1" operator="lessThan">
      <formula>0</formula>
    </cfRule>
  </conditionalFormatting>
  <conditionalFormatting sqref="E46:I46">
    <cfRule type="cellIs" dxfId="442" priority="485" stopIfTrue="1" operator="lessThan">
      <formula>0</formula>
    </cfRule>
  </conditionalFormatting>
  <conditionalFormatting sqref="D49">
    <cfRule type="cellIs" dxfId="441" priority="484" stopIfTrue="1" operator="lessThan">
      <formula>0</formula>
    </cfRule>
  </conditionalFormatting>
  <conditionalFormatting sqref="E49:I49">
    <cfRule type="cellIs" dxfId="440" priority="483" stopIfTrue="1" operator="lessThan">
      <formula>0</formula>
    </cfRule>
  </conditionalFormatting>
  <conditionalFormatting sqref="D51">
    <cfRule type="cellIs" dxfId="439" priority="482" stopIfTrue="1" operator="lessThan">
      <formula>0</formula>
    </cfRule>
  </conditionalFormatting>
  <conditionalFormatting sqref="E51:I51">
    <cfRule type="cellIs" dxfId="438" priority="481" stopIfTrue="1" operator="lessThan">
      <formula>0</formula>
    </cfRule>
  </conditionalFormatting>
  <conditionalFormatting sqref="D52">
    <cfRule type="cellIs" dxfId="437" priority="480" stopIfTrue="1" operator="lessThan">
      <formula>0</formula>
    </cfRule>
  </conditionalFormatting>
  <conditionalFormatting sqref="E52:I52">
    <cfRule type="cellIs" dxfId="436" priority="479" stopIfTrue="1" operator="lessThan">
      <formula>0</formula>
    </cfRule>
  </conditionalFormatting>
  <conditionalFormatting sqref="D53">
    <cfRule type="cellIs" dxfId="435" priority="478" stopIfTrue="1" operator="lessThan">
      <formula>0</formula>
    </cfRule>
  </conditionalFormatting>
  <conditionalFormatting sqref="E53:I53">
    <cfRule type="cellIs" dxfId="434" priority="477" stopIfTrue="1" operator="lessThan">
      <formula>0</formula>
    </cfRule>
  </conditionalFormatting>
  <conditionalFormatting sqref="D56">
    <cfRule type="cellIs" dxfId="433" priority="476" stopIfTrue="1" operator="lessThan">
      <formula>0</formula>
    </cfRule>
  </conditionalFormatting>
  <conditionalFormatting sqref="E56:I56">
    <cfRule type="cellIs" dxfId="432" priority="475" stopIfTrue="1" operator="lessThan">
      <formula>0</formula>
    </cfRule>
  </conditionalFormatting>
  <conditionalFormatting sqref="D57">
    <cfRule type="cellIs" dxfId="431" priority="474" stopIfTrue="1" operator="lessThan">
      <formula>0</formula>
    </cfRule>
  </conditionalFormatting>
  <conditionalFormatting sqref="E57:I57">
    <cfRule type="cellIs" dxfId="430" priority="473" stopIfTrue="1" operator="lessThan">
      <formula>0</formula>
    </cfRule>
  </conditionalFormatting>
  <conditionalFormatting sqref="D58">
    <cfRule type="cellIs" dxfId="429" priority="472" stopIfTrue="1" operator="lessThan">
      <formula>0</formula>
    </cfRule>
  </conditionalFormatting>
  <conditionalFormatting sqref="E58:I58">
    <cfRule type="cellIs" dxfId="428" priority="471" stopIfTrue="1" operator="lessThan">
      <formula>0</formula>
    </cfRule>
  </conditionalFormatting>
  <conditionalFormatting sqref="K10:O10">
    <cfRule type="cellIs" dxfId="427" priority="468" stopIfTrue="1" operator="lessThan">
      <formula>0</formula>
    </cfRule>
  </conditionalFormatting>
  <conditionalFormatting sqref="K11:O11">
    <cfRule type="cellIs" dxfId="426" priority="467" stopIfTrue="1" operator="lessThan">
      <formula>0</formula>
    </cfRule>
  </conditionalFormatting>
  <conditionalFormatting sqref="K13:O14">
    <cfRule type="cellIs" dxfId="425" priority="466" stopIfTrue="1" operator="lessThan">
      <formula>0</formula>
    </cfRule>
  </conditionalFormatting>
  <conditionalFormatting sqref="J16:J19">
    <cfRule type="cellIs" dxfId="424" priority="465" stopIfTrue="1" operator="lessThan">
      <formula>0</formula>
    </cfRule>
  </conditionalFormatting>
  <conditionalFormatting sqref="K16:O16">
    <cfRule type="cellIs" dxfId="423" priority="464" stopIfTrue="1" operator="lessThan">
      <formula>0</formula>
    </cfRule>
  </conditionalFormatting>
  <conditionalFormatting sqref="K18:O19">
    <cfRule type="cellIs" dxfId="422" priority="463" stopIfTrue="1" operator="lessThan">
      <formula>0</formula>
    </cfRule>
  </conditionalFormatting>
  <conditionalFormatting sqref="L17:N17">
    <cfRule type="cellIs" dxfId="421" priority="462" stopIfTrue="1" operator="lessThan">
      <formula>0</formula>
    </cfRule>
  </conditionalFormatting>
  <conditionalFormatting sqref="Q10:T10">
    <cfRule type="cellIs" dxfId="420" priority="459" stopIfTrue="1" operator="lessThan">
      <formula>0</formula>
    </cfRule>
  </conditionalFormatting>
  <conditionalFormatting sqref="Q11:T11">
    <cfRule type="cellIs" dxfId="419" priority="458" stopIfTrue="1" operator="lessThan">
      <formula>0</formula>
    </cfRule>
  </conditionalFormatting>
  <conditionalFormatting sqref="Q13:T14">
    <cfRule type="cellIs" dxfId="418" priority="457" stopIfTrue="1" operator="lessThan">
      <formula>0</formula>
    </cfRule>
  </conditionalFormatting>
  <conditionalFormatting sqref="P18:P19">
    <cfRule type="cellIs" dxfId="417" priority="456" stopIfTrue="1" operator="lessThan">
      <formula>0</formula>
    </cfRule>
  </conditionalFormatting>
  <conditionalFormatting sqref="Q18:T19">
    <cfRule type="cellIs" dxfId="416" priority="455" stopIfTrue="1" operator="lessThan">
      <formula>0</formula>
    </cfRule>
  </conditionalFormatting>
  <conditionalFormatting sqref="U9">
    <cfRule type="cellIs" dxfId="415" priority="454" stopIfTrue="1" operator="lessThan">
      <formula>0</formula>
    </cfRule>
  </conditionalFormatting>
  <conditionalFormatting sqref="U11:U14">
    <cfRule type="cellIs" dxfId="414" priority="453" stopIfTrue="1" operator="lessThan">
      <formula>0</formula>
    </cfRule>
  </conditionalFormatting>
  <conditionalFormatting sqref="V10">
    <cfRule type="cellIs" dxfId="413" priority="452" stopIfTrue="1" operator="lessThan">
      <formula>0</formula>
    </cfRule>
  </conditionalFormatting>
  <conditionalFormatting sqref="V11">
    <cfRule type="cellIs" dxfId="412" priority="451" stopIfTrue="1" operator="lessThan">
      <formula>0</formula>
    </cfRule>
  </conditionalFormatting>
  <conditionalFormatting sqref="V13:V14">
    <cfRule type="cellIs" dxfId="411" priority="450" stopIfTrue="1" operator="lessThan">
      <formula>0</formula>
    </cfRule>
  </conditionalFormatting>
  <conditionalFormatting sqref="U18:U19">
    <cfRule type="cellIs" dxfId="410" priority="449" stopIfTrue="1" operator="lessThan">
      <formula>0</formula>
    </cfRule>
  </conditionalFormatting>
  <conditionalFormatting sqref="V18:V19">
    <cfRule type="cellIs" dxfId="409" priority="448" stopIfTrue="1" operator="lessThan">
      <formula>0</formula>
    </cfRule>
  </conditionalFormatting>
  <conditionalFormatting sqref="W10">
    <cfRule type="cellIs" dxfId="408" priority="447" stopIfTrue="1" operator="lessThan">
      <formula>0</formula>
    </cfRule>
  </conditionalFormatting>
  <conditionalFormatting sqref="W11">
    <cfRule type="cellIs" dxfId="407" priority="446" stopIfTrue="1" operator="lessThan">
      <formula>0</formula>
    </cfRule>
  </conditionalFormatting>
  <conditionalFormatting sqref="W13:W14">
    <cfRule type="cellIs" dxfId="406" priority="445" stopIfTrue="1" operator="lessThan">
      <formula>0</formula>
    </cfRule>
  </conditionalFormatting>
  <conditionalFormatting sqref="W18:W19">
    <cfRule type="cellIs" dxfId="405" priority="444" stopIfTrue="1" operator="lessThan">
      <formula>0</formula>
    </cfRule>
  </conditionalFormatting>
  <conditionalFormatting sqref="X9">
    <cfRule type="cellIs" dxfId="404" priority="443" stopIfTrue="1" operator="lessThan">
      <formula>0</formula>
    </cfRule>
  </conditionalFormatting>
  <conditionalFormatting sqref="X11:X14">
    <cfRule type="cellIs" dxfId="403" priority="442" stopIfTrue="1" operator="lessThan">
      <formula>0</formula>
    </cfRule>
  </conditionalFormatting>
  <conditionalFormatting sqref="Y10">
    <cfRule type="cellIs" dxfId="402" priority="441" stopIfTrue="1" operator="lessThan">
      <formula>0</formula>
    </cfRule>
  </conditionalFormatting>
  <conditionalFormatting sqref="Y11">
    <cfRule type="cellIs" dxfId="401" priority="440" stopIfTrue="1" operator="lessThan">
      <formula>0</formula>
    </cfRule>
  </conditionalFormatting>
  <conditionalFormatting sqref="Y13:Y14">
    <cfRule type="cellIs" dxfId="400" priority="439" stopIfTrue="1" operator="lessThan">
      <formula>0</formula>
    </cfRule>
  </conditionalFormatting>
  <conditionalFormatting sqref="X18:X19">
    <cfRule type="cellIs" dxfId="399" priority="438" stopIfTrue="1" operator="lessThan">
      <formula>0</formula>
    </cfRule>
  </conditionalFormatting>
  <conditionalFormatting sqref="Y18:Y19">
    <cfRule type="cellIs" dxfId="398" priority="437" stopIfTrue="1" operator="lessThan">
      <formula>0</formula>
    </cfRule>
  </conditionalFormatting>
  <conditionalFormatting sqref="Z10">
    <cfRule type="cellIs" dxfId="397" priority="436" stopIfTrue="1" operator="lessThan">
      <formula>0</formula>
    </cfRule>
  </conditionalFormatting>
  <conditionalFormatting sqref="Z11">
    <cfRule type="cellIs" dxfId="396" priority="435" stopIfTrue="1" operator="lessThan">
      <formula>0</formula>
    </cfRule>
  </conditionalFormatting>
  <conditionalFormatting sqref="Z13:Z14">
    <cfRule type="cellIs" dxfId="395" priority="434" stopIfTrue="1" operator="lessThan">
      <formula>0</formula>
    </cfRule>
  </conditionalFormatting>
  <conditionalFormatting sqref="AA9">
    <cfRule type="cellIs" dxfId="394" priority="432" stopIfTrue="1" operator="lessThan">
      <formula>0</formula>
    </cfRule>
  </conditionalFormatting>
  <conditionalFormatting sqref="AB10">
    <cfRule type="cellIs" dxfId="393" priority="430" stopIfTrue="1" operator="lessThan">
      <formula>0</formula>
    </cfRule>
  </conditionalFormatting>
  <conditionalFormatting sqref="AB11">
    <cfRule type="cellIs" dxfId="392" priority="429" stopIfTrue="1" operator="lessThan">
      <formula>0</formula>
    </cfRule>
  </conditionalFormatting>
  <conditionalFormatting sqref="AB13:AB14">
    <cfRule type="cellIs" dxfId="391" priority="428" stopIfTrue="1" operator="lessThan">
      <formula>0</formula>
    </cfRule>
  </conditionalFormatting>
  <conditionalFormatting sqref="AA18:AA19">
    <cfRule type="cellIs" dxfId="390" priority="427" stopIfTrue="1" operator="lessThan">
      <formula>0</formula>
    </cfRule>
  </conditionalFormatting>
  <conditionalFormatting sqref="AB18:AB19">
    <cfRule type="cellIs" dxfId="389" priority="426" stopIfTrue="1" operator="lessThan">
      <formula>0</formula>
    </cfRule>
  </conditionalFormatting>
  <conditionalFormatting sqref="AC10">
    <cfRule type="cellIs" dxfId="388" priority="425" stopIfTrue="1" operator="lessThan">
      <formula>0</formula>
    </cfRule>
  </conditionalFormatting>
  <conditionalFormatting sqref="AC11">
    <cfRule type="cellIs" dxfId="387" priority="424" stopIfTrue="1" operator="lessThan">
      <formula>0</formula>
    </cfRule>
  </conditionalFormatting>
  <conditionalFormatting sqref="AC13:AC14">
    <cfRule type="cellIs" dxfId="386" priority="423" stopIfTrue="1" operator="lessThan">
      <formula>0</formula>
    </cfRule>
  </conditionalFormatting>
  <conditionalFormatting sqref="AC18:AC19">
    <cfRule type="cellIs" dxfId="385" priority="422" stopIfTrue="1" operator="lessThan">
      <formula>0</formula>
    </cfRule>
  </conditionalFormatting>
  <conditionalFormatting sqref="AD9">
    <cfRule type="cellIs" dxfId="384" priority="421" stopIfTrue="1" operator="lessThan">
      <formula>0</formula>
    </cfRule>
  </conditionalFormatting>
  <conditionalFormatting sqref="AD11:AD14">
    <cfRule type="cellIs" dxfId="383" priority="420" stopIfTrue="1" operator="lessThan">
      <formula>0</formula>
    </cfRule>
  </conditionalFormatting>
  <conditionalFormatting sqref="AD18:AD19">
    <cfRule type="cellIs" dxfId="382" priority="419" stopIfTrue="1" operator="lessThan">
      <formula>0</formula>
    </cfRule>
  </conditionalFormatting>
  <conditionalFormatting sqref="AS57">
    <cfRule type="cellIs" dxfId="381" priority="57" stopIfTrue="1" operator="lessThan">
      <formula>0</formula>
    </cfRule>
  </conditionalFormatting>
  <conditionalFormatting sqref="AT57">
    <cfRule type="cellIs" dxfId="380" priority="56" stopIfTrue="1" operator="lessThan">
      <formula>0</formula>
    </cfRule>
  </conditionalFormatting>
  <conditionalFormatting sqref="AI9">
    <cfRule type="cellIs" dxfId="379" priority="415" stopIfTrue="1" operator="lessThan">
      <formula>0</formula>
    </cfRule>
  </conditionalFormatting>
  <conditionalFormatting sqref="AI11:AI14">
    <cfRule type="cellIs" dxfId="378" priority="414" stopIfTrue="1" operator="lessThan">
      <formula>0</formula>
    </cfRule>
  </conditionalFormatting>
  <conditionalFormatting sqref="AI18:AI19">
    <cfRule type="cellIs" dxfId="377" priority="413" stopIfTrue="1" operator="lessThan">
      <formula>0</formula>
    </cfRule>
  </conditionalFormatting>
  <conditionalFormatting sqref="AN9">
    <cfRule type="cellIs" dxfId="376" priority="412" stopIfTrue="1" operator="lessThan">
      <formula>0</formula>
    </cfRule>
  </conditionalFormatting>
  <conditionalFormatting sqref="AN11:AN14">
    <cfRule type="cellIs" dxfId="375" priority="411" stopIfTrue="1" operator="lessThan">
      <formula>0</formula>
    </cfRule>
  </conditionalFormatting>
  <conditionalFormatting sqref="AO10:AR10">
    <cfRule type="cellIs" dxfId="374" priority="410" stopIfTrue="1" operator="lessThan">
      <formula>0</formula>
    </cfRule>
  </conditionalFormatting>
  <conditionalFormatting sqref="AO11:AR11">
    <cfRule type="cellIs" dxfId="373" priority="409" stopIfTrue="1" operator="lessThan">
      <formula>0</formula>
    </cfRule>
  </conditionalFormatting>
  <conditionalFormatting sqref="AO13:AR14">
    <cfRule type="cellIs" dxfId="372" priority="408" stopIfTrue="1" operator="lessThan">
      <formula>0</formula>
    </cfRule>
  </conditionalFormatting>
  <conditionalFormatting sqref="AO18:AR19">
    <cfRule type="cellIs" dxfId="371" priority="406" stopIfTrue="1" operator="lessThan">
      <formula>0</formula>
    </cfRule>
  </conditionalFormatting>
  <conditionalFormatting sqref="AS9">
    <cfRule type="cellIs" dxfId="370" priority="405" stopIfTrue="1" operator="lessThan">
      <formula>0</formula>
    </cfRule>
  </conditionalFormatting>
  <conditionalFormatting sqref="AT9">
    <cfRule type="cellIs" dxfId="369" priority="404" stopIfTrue="1" operator="lessThan">
      <formula>0</formula>
    </cfRule>
  </conditionalFormatting>
  <conditionalFormatting sqref="AU9">
    <cfRule type="cellIs" dxfId="368" priority="403" stopIfTrue="1" operator="lessThan">
      <formula>0</formula>
    </cfRule>
  </conditionalFormatting>
  <conditionalFormatting sqref="AS11">
    <cfRule type="cellIs" dxfId="367" priority="402" stopIfTrue="1" operator="lessThan">
      <formula>0</formula>
    </cfRule>
  </conditionalFormatting>
  <conditionalFormatting sqref="AT11">
    <cfRule type="cellIs" dxfId="366" priority="401" stopIfTrue="1" operator="lessThan">
      <formula>0</formula>
    </cfRule>
  </conditionalFormatting>
  <conditionalFormatting sqref="AU11">
    <cfRule type="cellIs" dxfId="365" priority="400" stopIfTrue="1" operator="lessThan">
      <formula>0</formula>
    </cfRule>
  </conditionalFormatting>
  <conditionalFormatting sqref="AS12">
    <cfRule type="cellIs" dxfId="364" priority="399" stopIfTrue="1" operator="lessThan">
      <formula>0</formula>
    </cfRule>
  </conditionalFormatting>
  <conditionalFormatting sqref="AT12">
    <cfRule type="cellIs" dxfId="363" priority="398" stopIfTrue="1" operator="lessThan">
      <formula>0</formula>
    </cfRule>
  </conditionalFormatting>
  <conditionalFormatting sqref="AU12">
    <cfRule type="cellIs" dxfId="362" priority="397" stopIfTrue="1" operator="lessThan">
      <formula>0</formula>
    </cfRule>
  </conditionalFormatting>
  <conditionalFormatting sqref="AS13">
    <cfRule type="cellIs" dxfId="361" priority="396" stopIfTrue="1" operator="lessThan">
      <formula>0</formula>
    </cfRule>
  </conditionalFormatting>
  <conditionalFormatting sqref="AT13">
    <cfRule type="cellIs" dxfId="360" priority="395" stopIfTrue="1" operator="lessThan">
      <formula>0</formula>
    </cfRule>
  </conditionalFormatting>
  <conditionalFormatting sqref="AU13">
    <cfRule type="cellIs" dxfId="359" priority="394" stopIfTrue="1" operator="lessThan">
      <formula>0</formula>
    </cfRule>
  </conditionalFormatting>
  <conditionalFormatting sqref="AS14">
    <cfRule type="cellIs" dxfId="358" priority="393" stopIfTrue="1" operator="lessThan">
      <formula>0</formula>
    </cfRule>
  </conditionalFormatting>
  <conditionalFormatting sqref="AT14">
    <cfRule type="cellIs" dxfId="357" priority="392" stopIfTrue="1" operator="lessThan">
      <formula>0</formula>
    </cfRule>
  </conditionalFormatting>
  <conditionalFormatting sqref="AU14">
    <cfRule type="cellIs" dxfId="356" priority="391" stopIfTrue="1" operator="lessThan">
      <formula>0</formula>
    </cfRule>
  </conditionalFormatting>
  <conditionalFormatting sqref="AS18">
    <cfRule type="cellIs" dxfId="355" priority="390" stopIfTrue="1" operator="lessThan">
      <formula>0</formula>
    </cfRule>
  </conditionalFormatting>
  <conditionalFormatting sqref="AT18">
    <cfRule type="cellIs" dxfId="354" priority="389" stopIfTrue="1" operator="lessThan">
      <formula>0</formula>
    </cfRule>
  </conditionalFormatting>
  <conditionalFormatting sqref="AU18">
    <cfRule type="cellIs" dxfId="353" priority="388" stopIfTrue="1" operator="lessThan">
      <formula>0</formula>
    </cfRule>
  </conditionalFormatting>
  <conditionalFormatting sqref="AS19">
    <cfRule type="cellIs" dxfId="352" priority="387" stopIfTrue="1" operator="lessThan">
      <formula>0</formula>
    </cfRule>
  </conditionalFormatting>
  <conditionalFormatting sqref="AT19">
    <cfRule type="cellIs" dxfId="351" priority="386" stopIfTrue="1" operator="lessThan">
      <formula>0</formula>
    </cfRule>
  </conditionalFormatting>
  <conditionalFormatting sqref="AU19">
    <cfRule type="cellIs" dxfId="350" priority="385" stopIfTrue="1" operator="lessThan">
      <formula>0</formula>
    </cfRule>
  </conditionalFormatting>
  <conditionalFormatting sqref="K24:O24">
    <cfRule type="cellIs" dxfId="349" priority="373" stopIfTrue="1" operator="lessThan">
      <formula>0</formula>
    </cfRule>
  </conditionalFormatting>
  <conditionalFormatting sqref="K27:O27">
    <cfRule type="cellIs" dxfId="348" priority="372" stopIfTrue="1" operator="lessThan">
      <formula>0</formula>
    </cfRule>
  </conditionalFormatting>
  <conditionalFormatting sqref="K31:O31">
    <cfRule type="cellIs" dxfId="347" priority="371" stopIfTrue="1" operator="lessThan">
      <formula>0</formula>
    </cfRule>
  </conditionalFormatting>
  <conditionalFormatting sqref="K35:O35">
    <cfRule type="cellIs" dxfId="346" priority="370" stopIfTrue="1" operator="lessThan">
      <formula>0</formula>
    </cfRule>
  </conditionalFormatting>
  <conditionalFormatting sqref="K39:O39">
    <cfRule type="cellIs" dxfId="345" priority="369" stopIfTrue="1" operator="lessThan">
      <formula>0</formula>
    </cfRule>
  </conditionalFormatting>
  <conditionalFormatting sqref="K42:O42">
    <cfRule type="cellIs" dxfId="344" priority="368" stopIfTrue="1" operator="lessThan">
      <formula>0</formula>
    </cfRule>
  </conditionalFormatting>
  <conditionalFormatting sqref="K36:O36">
    <cfRule type="cellIs" dxfId="343" priority="366" stopIfTrue="1" operator="lessThan">
      <formula>0</formula>
    </cfRule>
  </conditionalFormatting>
  <conditionalFormatting sqref="K45:O45">
    <cfRule type="cellIs" dxfId="342" priority="364" stopIfTrue="1" operator="lessThan">
      <formula>0</formula>
    </cfRule>
  </conditionalFormatting>
  <conditionalFormatting sqref="K46:O46">
    <cfRule type="cellIs" dxfId="341" priority="362" stopIfTrue="1" operator="lessThan">
      <formula>0</formula>
    </cfRule>
  </conditionalFormatting>
  <conditionalFormatting sqref="K49:O49">
    <cfRule type="cellIs" dxfId="340" priority="360" stopIfTrue="1" operator="lessThan">
      <formula>0</formula>
    </cfRule>
  </conditionalFormatting>
  <conditionalFormatting sqref="J51">
    <cfRule type="cellIs" dxfId="339" priority="359" stopIfTrue="1" operator="lessThan">
      <formula>0</formula>
    </cfRule>
  </conditionalFormatting>
  <conditionalFormatting sqref="K51:O51">
    <cfRule type="cellIs" dxfId="338" priority="358" stopIfTrue="1" operator="lessThan">
      <formula>0</formula>
    </cfRule>
  </conditionalFormatting>
  <conditionalFormatting sqref="K52:O52">
    <cfRule type="cellIs" dxfId="337" priority="356" stopIfTrue="1" operator="lessThan">
      <formula>0</formula>
    </cfRule>
  </conditionalFormatting>
  <conditionalFormatting sqref="K53:O53">
    <cfRule type="cellIs" dxfId="336" priority="354" stopIfTrue="1" operator="lessThan">
      <formula>0</formula>
    </cfRule>
  </conditionalFormatting>
  <conditionalFormatting sqref="P34">
    <cfRule type="cellIs" dxfId="335" priority="348" stopIfTrue="1" operator="lessThan">
      <formula>0</formula>
    </cfRule>
  </conditionalFormatting>
  <conditionalFormatting sqref="P38">
    <cfRule type="cellIs" dxfId="334" priority="347" stopIfTrue="1" operator="lessThan">
      <formula>0</formula>
    </cfRule>
  </conditionalFormatting>
  <conditionalFormatting sqref="P41">
    <cfRule type="cellIs" dxfId="333" priority="346" stopIfTrue="1" operator="lessThan">
      <formula>0</formula>
    </cfRule>
  </conditionalFormatting>
  <conditionalFormatting sqref="P43">
    <cfRule type="cellIs" dxfId="332" priority="345" stopIfTrue="1" operator="lessThan">
      <formula>0</formula>
    </cfRule>
  </conditionalFormatting>
  <conditionalFormatting sqref="P47">
    <cfRule type="cellIs" dxfId="331" priority="344" stopIfTrue="1" operator="lessThan">
      <formula>0</formula>
    </cfRule>
  </conditionalFormatting>
  <conditionalFormatting sqref="Q24:T24">
    <cfRule type="cellIs" dxfId="330" priority="342" stopIfTrue="1" operator="lessThan">
      <formula>0</formula>
    </cfRule>
  </conditionalFormatting>
  <conditionalFormatting sqref="Q27:T27">
    <cfRule type="cellIs" dxfId="329" priority="341" stopIfTrue="1" operator="lessThan">
      <formula>0</formula>
    </cfRule>
  </conditionalFormatting>
  <conditionalFormatting sqref="Q31:T31">
    <cfRule type="cellIs" dxfId="328" priority="340" stopIfTrue="1" operator="lessThan">
      <formula>0</formula>
    </cfRule>
  </conditionalFormatting>
  <conditionalFormatting sqref="Q35:T35">
    <cfRule type="cellIs" dxfId="327" priority="339" stopIfTrue="1" operator="lessThan">
      <formula>0</formula>
    </cfRule>
  </conditionalFormatting>
  <conditionalFormatting sqref="Q39:T39">
    <cfRule type="cellIs" dxfId="326" priority="338" stopIfTrue="1" operator="lessThan">
      <formula>0</formula>
    </cfRule>
  </conditionalFormatting>
  <conditionalFormatting sqref="Q42:T42">
    <cfRule type="cellIs" dxfId="325" priority="337" stopIfTrue="1" operator="lessThan">
      <formula>0</formula>
    </cfRule>
  </conditionalFormatting>
  <conditionalFormatting sqref="P36">
    <cfRule type="cellIs" dxfId="324" priority="336" stopIfTrue="1" operator="lessThan">
      <formula>0</formula>
    </cfRule>
  </conditionalFormatting>
  <conditionalFormatting sqref="Q36:T36">
    <cfRule type="cellIs" dxfId="323" priority="335" stopIfTrue="1" operator="lessThan">
      <formula>0</formula>
    </cfRule>
  </conditionalFormatting>
  <conditionalFormatting sqref="P45">
    <cfRule type="cellIs" dxfId="322" priority="334" stopIfTrue="1" operator="lessThan">
      <formula>0</formula>
    </cfRule>
  </conditionalFormatting>
  <conditionalFormatting sqref="Q45:T45">
    <cfRule type="cellIs" dxfId="321" priority="333" stopIfTrue="1" operator="lessThan">
      <formula>0</formula>
    </cfRule>
  </conditionalFormatting>
  <conditionalFormatting sqref="P46">
    <cfRule type="cellIs" dxfId="320" priority="332" stopIfTrue="1" operator="lessThan">
      <formula>0</formula>
    </cfRule>
  </conditionalFormatting>
  <conditionalFormatting sqref="Q46:T46">
    <cfRule type="cellIs" dxfId="319" priority="331" stopIfTrue="1" operator="lessThan">
      <formula>0</formula>
    </cfRule>
  </conditionalFormatting>
  <conditionalFormatting sqref="Q49:T49">
    <cfRule type="cellIs" dxfId="318" priority="329" stopIfTrue="1" operator="lessThan">
      <formula>0</formula>
    </cfRule>
  </conditionalFormatting>
  <conditionalFormatting sqref="P51">
    <cfRule type="cellIs" dxfId="317" priority="328" stopIfTrue="1" operator="lessThan">
      <formula>0</formula>
    </cfRule>
  </conditionalFormatting>
  <conditionalFormatting sqref="Q51:T51">
    <cfRule type="cellIs" dxfId="316" priority="327" stopIfTrue="1" operator="lessThan">
      <formula>0</formula>
    </cfRule>
  </conditionalFormatting>
  <conditionalFormatting sqref="Q52:T52">
    <cfRule type="cellIs" dxfId="315" priority="325" stopIfTrue="1" operator="lessThan">
      <formula>0</formula>
    </cfRule>
  </conditionalFormatting>
  <conditionalFormatting sqref="Q53:T53">
    <cfRule type="cellIs" dxfId="314" priority="323" stopIfTrue="1" operator="lessThan">
      <formula>0</formula>
    </cfRule>
  </conditionalFormatting>
  <conditionalFormatting sqref="U23">
    <cfRule type="cellIs" dxfId="313" priority="322" stopIfTrue="1" operator="lessThan">
      <formula>0</formula>
    </cfRule>
  </conditionalFormatting>
  <conditionalFormatting sqref="U26">
    <cfRule type="cellIs" dxfId="312" priority="321" stopIfTrue="1" operator="lessThan">
      <formula>0</formula>
    </cfRule>
  </conditionalFormatting>
  <conditionalFormatting sqref="U28">
    <cfRule type="cellIs" dxfId="311" priority="320" stopIfTrue="1" operator="lessThan">
      <formula>0</formula>
    </cfRule>
  </conditionalFormatting>
  <conditionalFormatting sqref="U30">
    <cfRule type="cellIs" dxfId="310" priority="319" stopIfTrue="1" operator="lessThan">
      <formula>0</formula>
    </cfRule>
  </conditionalFormatting>
  <conditionalFormatting sqref="U32">
    <cfRule type="cellIs" dxfId="309" priority="318" stopIfTrue="1" operator="lessThan">
      <formula>0</formula>
    </cfRule>
  </conditionalFormatting>
  <conditionalFormatting sqref="U34">
    <cfRule type="cellIs" dxfId="308" priority="317" stopIfTrue="1" operator="lessThan">
      <formula>0</formula>
    </cfRule>
  </conditionalFormatting>
  <conditionalFormatting sqref="U38">
    <cfRule type="cellIs" dxfId="307" priority="316" stopIfTrue="1" operator="lessThan">
      <formula>0</formula>
    </cfRule>
  </conditionalFormatting>
  <conditionalFormatting sqref="U41">
    <cfRule type="cellIs" dxfId="306" priority="315" stopIfTrue="1" operator="lessThan">
      <formula>0</formula>
    </cfRule>
  </conditionalFormatting>
  <conditionalFormatting sqref="U43">
    <cfRule type="cellIs" dxfId="305" priority="314" stopIfTrue="1" operator="lessThan">
      <formula>0</formula>
    </cfRule>
  </conditionalFormatting>
  <conditionalFormatting sqref="U47">
    <cfRule type="cellIs" dxfId="304" priority="313" stopIfTrue="1" operator="lessThan">
      <formula>0</formula>
    </cfRule>
  </conditionalFormatting>
  <conditionalFormatting sqref="U50">
    <cfRule type="cellIs" dxfId="303" priority="312" stopIfTrue="1" operator="lessThan">
      <formula>0</formula>
    </cfRule>
  </conditionalFormatting>
  <conditionalFormatting sqref="V24:W24">
    <cfRule type="cellIs" dxfId="302" priority="311" stopIfTrue="1" operator="lessThan">
      <formula>0</formula>
    </cfRule>
  </conditionalFormatting>
  <conditionalFormatting sqref="V27:W27">
    <cfRule type="cellIs" dxfId="301" priority="310" stopIfTrue="1" operator="lessThan">
      <formula>0</formula>
    </cfRule>
  </conditionalFormatting>
  <conditionalFormatting sqref="V31:W31">
    <cfRule type="cellIs" dxfId="300" priority="309" stopIfTrue="1" operator="lessThan">
      <formula>0</formula>
    </cfRule>
  </conditionalFormatting>
  <conditionalFormatting sqref="V35:W35">
    <cfRule type="cellIs" dxfId="299" priority="308" stopIfTrue="1" operator="lessThan">
      <formula>0</formula>
    </cfRule>
  </conditionalFormatting>
  <conditionalFormatting sqref="V39:W39">
    <cfRule type="cellIs" dxfId="298" priority="307" stopIfTrue="1" operator="lessThan">
      <formula>0</formula>
    </cfRule>
  </conditionalFormatting>
  <conditionalFormatting sqref="V42:W42">
    <cfRule type="cellIs" dxfId="297" priority="306" stopIfTrue="1" operator="lessThan">
      <formula>0</formula>
    </cfRule>
  </conditionalFormatting>
  <conditionalFormatting sqref="U36">
    <cfRule type="cellIs" dxfId="296" priority="305" stopIfTrue="1" operator="lessThan">
      <formula>0</formula>
    </cfRule>
  </conditionalFormatting>
  <conditionalFormatting sqref="V36:W36">
    <cfRule type="cellIs" dxfId="295" priority="304" stopIfTrue="1" operator="lessThan">
      <formula>0</formula>
    </cfRule>
  </conditionalFormatting>
  <conditionalFormatting sqref="U45">
    <cfRule type="cellIs" dxfId="294" priority="303" stopIfTrue="1" operator="lessThan">
      <formula>0</formula>
    </cfRule>
  </conditionalFormatting>
  <conditionalFormatting sqref="V45:W45">
    <cfRule type="cellIs" dxfId="293" priority="302" stopIfTrue="1" operator="lessThan">
      <formula>0</formula>
    </cfRule>
  </conditionalFormatting>
  <conditionalFormatting sqref="U46">
    <cfRule type="cellIs" dxfId="292" priority="301" stopIfTrue="1" operator="lessThan">
      <formula>0</formula>
    </cfRule>
  </conditionalFormatting>
  <conditionalFormatting sqref="V46:W46">
    <cfRule type="cellIs" dxfId="291" priority="300" stopIfTrue="1" operator="lessThan">
      <formula>0</formula>
    </cfRule>
  </conditionalFormatting>
  <conditionalFormatting sqref="U49">
    <cfRule type="cellIs" dxfId="290" priority="299" stopIfTrue="1" operator="lessThan">
      <formula>0</formula>
    </cfRule>
  </conditionalFormatting>
  <conditionalFormatting sqref="V49:W49">
    <cfRule type="cellIs" dxfId="289" priority="298" stopIfTrue="1" operator="lessThan">
      <formula>0</formula>
    </cfRule>
  </conditionalFormatting>
  <conditionalFormatting sqref="U51">
    <cfRule type="cellIs" dxfId="288" priority="297" stopIfTrue="1" operator="lessThan">
      <formula>0</formula>
    </cfRule>
  </conditionalFormatting>
  <conditionalFormatting sqref="V51:W51">
    <cfRule type="cellIs" dxfId="287" priority="296" stopIfTrue="1" operator="lessThan">
      <formula>0</formula>
    </cfRule>
  </conditionalFormatting>
  <conditionalFormatting sqref="U52">
    <cfRule type="cellIs" dxfId="286" priority="295" stopIfTrue="1" operator="lessThan">
      <formula>0</formula>
    </cfRule>
  </conditionalFormatting>
  <conditionalFormatting sqref="V52:W52">
    <cfRule type="cellIs" dxfId="285" priority="294" stopIfTrue="1" operator="lessThan">
      <formula>0</formula>
    </cfRule>
  </conditionalFormatting>
  <conditionalFormatting sqref="U53">
    <cfRule type="cellIs" dxfId="284" priority="293" stopIfTrue="1" operator="lessThan">
      <formula>0</formula>
    </cfRule>
  </conditionalFormatting>
  <conditionalFormatting sqref="V53:W53">
    <cfRule type="cellIs" dxfId="283" priority="292" stopIfTrue="1" operator="lessThan">
      <formula>0</formula>
    </cfRule>
  </conditionalFormatting>
  <conditionalFormatting sqref="X23">
    <cfRule type="cellIs" dxfId="282" priority="291" stopIfTrue="1" operator="lessThan">
      <formula>0</formula>
    </cfRule>
  </conditionalFormatting>
  <conditionalFormatting sqref="X26">
    <cfRule type="cellIs" dxfId="281" priority="290" stopIfTrue="1" operator="lessThan">
      <formula>0</formula>
    </cfRule>
  </conditionalFormatting>
  <conditionalFormatting sqref="X28">
    <cfRule type="cellIs" dxfId="280" priority="289" stopIfTrue="1" operator="lessThan">
      <formula>0</formula>
    </cfRule>
  </conditionalFormatting>
  <conditionalFormatting sqref="X30">
    <cfRule type="cellIs" dxfId="279" priority="288" stopIfTrue="1" operator="lessThan">
      <formula>0</formula>
    </cfRule>
  </conditionalFormatting>
  <conditionalFormatting sqref="X32">
    <cfRule type="cellIs" dxfId="278" priority="287" stopIfTrue="1" operator="lessThan">
      <formula>0</formula>
    </cfRule>
  </conditionalFormatting>
  <conditionalFormatting sqref="X34">
    <cfRule type="cellIs" dxfId="277" priority="286" stopIfTrue="1" operator="lessThan">
      <formula>0</formula>
    </cfRule>
  </conditionalFormatting>
  <conditionalFormatting sqref="X38">
    <cfRule type="cellIs" dxfId="276" priority="285" stopIfTrue="1" operator="lessThan">
      <formula>0</formula>
    </cfRule>
  </conditionalFormatting>
  <conditionalFormatting sqref="X41">
    <cfRule type="cellIs" dxfId="275" priority="284" stopIfTrue="1" operator="lessThan">
      <formula>0</formula>
    </cfRule>
  </conditionalFormatting>
  <conditionalFormatting sqref="X43">
    <cfRule type="cellIs" dxfId="274" priority="283" stopIfTrue="1" operator="lessThan">
      <formula>0</formula>
    </cfRule>
  </conditionalFormatting>
  <conditionalFormatting sqref="X47">
    <cfRule type="cellIs" dxfId="273" priority="282" stopIfTrue="1" operator="lessThan">
      <formula>0</formula>
    </cfRule>
  </conditionalFormatting>
  <conditionalFormatting sqref="X50">
    <cfRule type="cellIs" dxfId="272" priority="281" stopIfTrue="1" operator="lessThan">
      <formula>0</formula>
    </cfRule>
  </conditionalFormatting>
  <conditionalFormatting sqref="Y24:Z24">
    <cfRule type="cellIs" dxfId="271" priority="280" stopIfTrue="1" operator="lessThan">
      <formula>0</formula>
    </cfRule>
  </conditionalFormatting>
  <conditionalFormatting sqref="Y27:Z27">
    <cfRule type="cellIs" dxfId="270" priority="279" stopIfTrue="1" operator="lessThan">
      <formula>0</formula>
    </cfRule>
  </conditionalFormatting>
  <conditionalFormatting sqref="Y31:Z31">
    <cfRule type="cellIs" dxfId="269" priority="278" stopIfTrue="1" operator="lessThan">
      <formula>0</formula>
    </cfRule>
  </conditionalFormatting>
  <conditionalFormatting sqref="Y35:Z35">
    <cfRule type="cellIs" dxfId="268" priority="277" stopIfTrue="1" operator="lessThan">
      <formula>0</formula>
    </cfRule>
  </conditionalFormatting>
  <conditionalFormatting sqref="Y39:Z39">
    <cfRule type="cellIs" dxfId="267" priority="276" stopIfTrue="1" operator="lessThan">
      <formula>0</formula>
    </cfRule>
  </conditionalFormatting>
  <conditionalFormatting sqref="Y42:Z42">
    <cfRule type="cellIs" dxfId="266" priority="275" stopIfTrue="1" operator="lessThan">
      <formula>0</formula>
    </cfRule>
  </conditionalFormatting>
  <conditionalFormatting sqref="X36">
    <cfRule type="cellIs" dxfId="265" priority="274" stopIfTrue="1" operator="lessThan">
      <formula>0</formula>
    </cfRule>
  </conditionalFormatting>
  <conditionalFormatting sqref="Y36:Z36">
    <cfRule type="cellIs" dxfId="264" priority="273" stopIfTrue="1" operator="lessThan">
      <formula>0</formula>
    </cfRule>
  </conditionalFormatting>
  <conditionalFormatting sqref="X45">
    <cfRule type="cellIs" dxfId="263" priority="272" stopIfTrue="1" operator="lessThan">
      <formula>0</formula>
    </cfRule>
  </conditionalFormatting>
  <conditionalFormatting sqref="Y45:Z45">
    <cfRule type="cellIs" dxfId="262" priority="271" stopIfTrue="1" operator="lessThan">
      <formula>0</formula>
    </cfRule>
  </conditionalFormatting>
  <conditionalFormatting sqref="X46">
    <cfRule type="cellIs" dxfId="261" priority="270" stopIfTrue="1" operator="lessThan">
      <formula>0</formula>
    </cfRule>
  </conditionalFormatting>
  <conditionalFormatting sqref="Y46:Z46">
    <cfRule type="cellIs" dxfId="260" priority="269" stopIfTrue="1" operator="lessThan">
      <formula>0</formula>
    </cfRule>
  </conditionalFormatting>
  <conditionalFormatting sqref="X49">
    <cfRule type="cellIs" dxfId="259" priority="268" stopIfTrue="1" operator="lessThan">
      <formula>0</formula>
    </cfRule>
  </conditionalFormatting>
  <conditionalFormatting sqref="Y49:Z49">
    <cfRule type="cellIs" dxfId="258" priority="267" stopIfTrue="1" operator="lessThan">
      <formula>0</formula>
    </cfRule>
  </conditionalFormatting>
  <conditionalFormatting sqref="X51">
    <cfRule type="cellIs" dxfId="257" priority="266" stopIfTrue="1" operator="lessThan">
      <formula>0</formula>
    </cfRule>
  </conditionalFormatting>
  <conditionalFormatting sqref="Y51:Z51">
    <cfRule type="cellIs" dxfId="256" priority="265" stopIfTrue="1" operator="lessThan">
      <formula>0</formula>
    </cfRule>
  </conditionalFormatting>
  <conditionalFormatting sqref="X52">
    <cfRule type="cellIs" dxfId="255" priority="264" stopIfTrue="1" operator="lessThan">
      <formula>0</formula>
    </cfRule>
  </conditionalFormatting>
  <conditionalFormatting sqref="Y52:Z52">
    <cfRule type="cellIs" dxfId="254" priority="263" stopIfTrue="1" operator="lessThan">
      <formula>0</formula>
    </cfRule>
  </conditionalFormatting>
  <conditionalFormatting sqref="X53">
    <cfRule type="cellIs" dxfId="253" priority="262" stopIfTrue="1" operator="lessThan">
      <formula>0</formula>
    </cfRule>
  </conditionalFormatting>
  <conditionalFormatting sqref="Y53:Z53">
    <cfRule type="cellIs" dxfId="252" priority="261" stopIfTrue="1" operator="lessThan">
      <formula>0</formula>
    </cfRule>
  </conditionalFormatting>
  <conditionalFormatting sqref="AA23">
    <cfRule type="cellIs" dxfId="251" priority="260" stopIfTrue="1" operator="lessThan">
      <formula>0</formula>
    </cfRule>
  </conditionalFormatting>
  <conditionalFormatting sqref="AA26">
    <cfRule type="cellIs" dxfId="250" priority="259" stopIfTrue="1" operator="lessThan">
      <formula>0</formula>
    </cfRule>
  </conditionalFormatting>
  <conditionalFormatting sqref="AA28">
    <cfRule type="cellIs" dxfId="249" priority="258" stopIfTrue="1" operator="lessThan">
      <formula>0</formula>
    </cfRule>
  </conditionalFormatting>
  <conditionalFormatting sqref="AA30">
    <cfRule type="cellIs" dxfId="248" priority="257" stopIfTrue="1" operator="lessThan">
      <formula>0</formula>
    </cfRule>
  </conditionalFormatting>
  <conditionalFormatting sqref="AA32">
    <cfRule type="cellIs" dxfId="247" priority="256" stopIfTrue="1" operator="lessThan">
      <formula>0</formula>
    </cfRule>
  </conditionalFormatting>
  <conditionalFormatting sqref="AA34">
    <cfRule type="cellIs" dxfId="246" priority="255" stopIfTrue="1" operator="lessThan">
      <formula>0</formula>
    </cfRule>
  </conditionalFormatting>
  <conditionalFormatting sqref="AA38">
    <cfRule type="cellIs" dxfId="245" priority="254" stopIfTrue="1" operator="lessThan">
      <formula>0</formula>
    </cfRule>
  </conditionalFormatting>
  <conditionalFormatting sqref="AA41">
    <cfRule type="cellIs" dxfId="244" priority="253" stopIfTrue="1" operator="lessThan">
      <formula>0</formula>
    </cfRule>
  </conditionalFormatting>
  <conditionalFormatting sqref="AA43">
    <cfRule type="cellIs" dxfId="243" priority="252" stopIfTrue="1" operator="lessThan">
      <formula>0</formula>
    </cfRule>
  </conditionalFormatting>
  <conditionalFormatting sqref="AA47">
    <cfRule type="cellIs" dxfId="242" priority="251" stopIfTrue="1" operator="lessThan">
      <formula>0</formula>
    </cfRule>
  </conditionalFormatting>
  <conditionalFormatting sqref="AA50">
    <cfRule type="cellIs" dxfId="241" priority="250" stopIfTrue="1" operator="lessThan">
      <formula>0</formula>
    </cfRule>
  </conditionalFormatting>
  <conditionalFormatting sqref="AB24:AC24">
    <cfRule type="cellIs" dxfId="240" priority="249" stopIfTrue="1" operator="lessThan">
      <formula>0</formula>
    </cfRule>
  </conditionalFormatting>
  <conditionalFormatting sqref="AB27:AC27">
    <cfRule type="cellIs" dxfId="239" priority="248" stopIfTrue="1" operator="lessThan">
      <formula>0</formula>
    </cfRule>
  </conditionalFormatting>
  <conditionalFormatting sqref="AB31:AC31">
    <cfRule type="cellIs" dxfId="238" priority="247" stopIfTrue="1" operator="lessThan">
      <formula>0</formula>
    </cfRule>
  </conditionalFormatting>
  <conditionalFormatting sqref="AB35:AC35">
    <cfRule type="cellIs" dxfId="237" priority="246" stopIfTrue="1" operator="lessThan">
      <formula>0</formula>
    </cfRule>
  </conditionalFormatting>
  <conditionalFormatting sqref="AB39:AC39">
    <cfRule type="cellIs" dxfId="236" priority="245" stopIfTrue="1" operator="lessThan">
      <formula>0</formula>
    </cfRule>
  </conditionalFormatting>
  <conditionalFormatting sqref="AB42:AC42">
    <cfRule type="cellIs" dxfId="235" priority="244" stopIfTrue="1" operator="lessThan">
      <formula>0</formula>
    </cfRule>
  </conditionalFormatting>
  <conditionalFormatting sqref="AA36">
    <cfRule type="cellIs" dxfId="234" priority="243" stopIfTrue="1" operator="lessThan">
      <formula>0</formula>
    </cfRule>
  </conditionalFormatting>
  <conditionalFormatting sqref="AB36:AC36">
    <cfRule type="cellIs" dxfId="233" priority="242" stopIfTrue="1" operator="lessThan">
      <formula>0</formula>
    </cfRule>
  </conditionalFormatting>
  <conditionalFormatting sqref="AA45">
    <cfRule type="cellIs" dxfId="232" priority="241" stopIfTrue="1" operator="lessThan">
      <formula>0</formula>
    </cfRule>
  </conditionalFormatting>
  <conditionalFormatting sqref="AB45:AC45">
    <cfRule type="cellIs" dxfId="231" priority="240" stopIfTrue="1" operator="lessThan">
      <formula>0</formula>
    </cfRule>
  </conditionalFormatting>
  <conditionalFormatting sqref="AA46">
    <cfRule type="cellIs" dxfId="230" priority="239" stopIfTrue="1" operator="lessThan">
      <formula>0</formula>
    </cfRule>
  </conditionalFormatting>
  <conditionalFormatting sqref="AB46:AC46">
    <cfRule type="cellIs" dxfId="229" priority="238" stopIfTrue="1" operator="lessThan">
      <formula>0</formula>
    </cfRule>
  </conditionalFormatting>
  <conditionalFormatting sqref="AA49">
    <cfRule type="cellIs" dxfId="228" priority="237" stopIfTrue="1" operator="lessThan">
      <formula>0</formula>
    </cfRule>
  </conditionalFormatting>
  <conditionalFormatting sqref="AB49:AC49">
    <cfRule type="cellIs" dxfId="227" priority="236" stopIfTrue="1" operator="lessThan">
      <formula>0</formula>
    </cfRule>
  </conditionalFormatting>
  <conditionalFormatting sqref="AA51">
    <cfRule type="cellIs" dxfId="226" priority="235" stopIfTrue="1" operator="lessThan">
      <formula>0</formula>
    </cfRule>
  </conditionalFormatting>
  <conditionalFormatting sqref="AB51:AC51">
    <cfRule type="cellIs" dxfId="225" priority="234" stopIfTrue="1" operator="lessThan">
      <formula>0</formula>
    </cfRule>
  </conditionalFormatting>
  <conditionalFormatting sqref="AA52">
    <cfRule type="cellIs" dxfId="224" priority="233" stopIfTrue="1" operator="lessThan">
      <formula>0</formula>
    </cfRule>
  </conditionalFormatting>
  <conditionalFormatting sqref="AB52:AC52">
    <cfRule type="cellIs" dxfId="223" priority="232" stopIfTrue="1" operator="lessThan">
      <formula>0</formula>
    </cfRule>
  </conditionalFormatting>
  <conditionalFormatting sqref="AA53">
    <cfRule type="cellIs" dxfId="222" priority="231" stopIfTrue="1" operator="lessThan">
      <formula>0</formula>
    </cfRule>
  </conditionalFormatting>
  <conditionalFormatting sqref="AB53:AC53">
    <cfRule type="cellIs" dxfId="221" priority="230" stopIfTrue="1" operator="lessThan">
      <formula>0</formula>
    </cfRule>
  </conditionalFormatting>
  <conditionalFormatting sqref="AN23">
    <cfRule type="cellIs" dxfId="220" priority="229" stopIfTrue="1" operator="lessThan">
      <formula>0</formula>
    </cfRule>
  </conditionalFormatting>
  <conditionalFormatting sqref="AN26">
    <cfRule type="cellIs" dxfId="219" priority="228" stopIfTrue="1" operator="lessThan">
      <formula>0</formula>
    </cfRule>
  </conditionalFormatting>
  <conditionalFormatting sqref="AN28">
    <cfRule type="cellIs" dxfId="218" priority="227" stopIfTrue="1" operator="lessThan">
      <formula>0</formula>
    </cfRule>
  </conditionalFormatting>
  <conditionalFormatting sqref="AN30">
    <cfRule type="cellIs" dxfId="217" priority="226" stopIfTrue="1" operator="lessThan">
      <formula>0</formula>
    </cfRule>
  </conditionalFormatting>
  <conditionalFormatting sqref="AN32">
    <cfRule type="cellIs" dxfId="216" priority="225" stopIfTrue="1" operator="lessThan">
      <formula>0</formula>
    </cfRule>
  </conditionalFormatting>
  <conditionalFormatting sqref="AN34">
    <cfRule type="cellIs" dxfId="215" priority="224" stopIfTrue="1" operator="lessThan">
      <formula>0</formula>
    </cfRule>
  </conditionalFormatting>
  <conditionalFormatting sqref="AN38">
    <cfRule type="cellIs" dxfId="214" priority="223" stopIfTrue="1" operator="lessThan">
      <formula>0</formula>
    </cfRule>
  </conditionalFormatting>
  <conditionalFormatting sqref="AN41">
    <cfRule type="cellIs" dxfId="213" priority="222" stopIfTrue="1" operator="lessThan">
      <formula>0</formula>
    </cfRule>
  </conditionalFormatting>
  <conditionalFormatting sqref="AN43">
    <cfRule type="cellIs" dxfId="212" priority="221" stopIfTrue="1" operator="lessThan">
      <formula>0</formula>
    </cfRule>
  </conditionalFormatting>
  <conditionalFormatting sqref="AN47">
    <cfRule type="cellIs" dxfId="211" priority="220" stopIfTrue="1" operator="lessThan">
      <formula>0</formula>
    </cfRule>
  </conditionalFormatting>
  <conditionalFormatting sqref="AN50">
    <cfRule type="cellIs" dxfId="210" priority="219" stopIfTrue="1" operator="lessThan">
      <formula>0</formula>
    </cfRule>
  </conditionalFormatting>
  <conditionalFormatting sqref="AO24:AR24">
    <cfRule type="cellIs" dxfId="209" priority="218" stopIfTrue="1" operator="lessThan">
      <formula>0</formula>
    </cfRule>
  </conditionalFormatting>
  <conditionalFormatting sqref="AO27:AR27">
    <cfRule type="cellIs" dxfId="208" priority="217" stopIfTrue="1" operator="lessThan">
      <formula>0</formula>
    </cfRule>
  </conditionalFormatting>
  <conditionalFormatting sqref="AO31:AR31">
    <cfRule type="cellIs" dxfId="207" priority="216" stopIfTrue="1" operator="lessThan">
      <formula>0</formula>
    </cfRule>
  </conditionalFormatting>
  <conditionalFormatting sqref="AO35:AR35">
    <cfRule type="cellIs" dxfId="206" priority="215" stopIfTrue="1" operator="lessThan">
      <formula>0</formula>
    </cfRule>
  </conditionalFormatting>
  <conditionalFormatting sqref="AO39:AR39">
    <cfRule type="cellIs" dxfId="205" priority="214" stopIfTrue="1" operator="lessThan">
      <formula>0</formula>
    </cfRule>
  </conditionalFormatting>
  <conditionalFormatting sqref="AO42:AR42">
    <cfRule type="cellIs" dxfId="204" priority="213" stopIfTrue="1" operator="lessThan">
      <formula>0</formula>
    </cfRule>
  </conditionalFormatting>
  <conditionalFormatting sqref="AN36">
    <cfRule type="cellIs" dxfId="203" priority="212" stopIfTrue="1" operator="lessThan">
      <formula>0</formula>
    </cfRule>
  </conditionalFormatting>
  <conditionalFormatting sqref="AO36:AR36">
    <cfRule type="cellIs" dxfId="202" priority="211" stopIfTrue="1" operator="lessThan">
      <formula>0</formula>
    </cfRule>
  </conditionalFormatting>
  <conditionalFormatting sqref="AN45">
    <cfRule type="cellIs" dxfId="201" priority="210" stopIfTrue="1" operator="lessThan">
      <formula>0</formula>
    </cfRule>
  </conditionalFormatting>
  <conditionalFormatting sqref="AO45:AR45">
    <cfRule type="cellIs" dxfId="200" priority="209" stopIfTrue="1" operator="lessThan">
      <formula>0</formula>
    </cfRule>
  </conditionalFormatting>
  <conditionalFormatting sqref="AN46">
    <cfRule type="cellIs" dxfId="199" priority="208" stopIfTrue="1" operator="lessThan">
      <formula>0</formula>
    </cfRule>
  </conditionalFormatting>
  <conditionalFormatting sqref="AO46:AR46">
    <cfRule type="cellIs" dxfId="198" priority="207" stopIfTrue="1" operator="lessThan">
      <formula>0</formula>
    </cfRule>
  </conditionalFormatting>
  <conditionalFormatting sqref="AN49">
    <cfRule type="cellIs" dxfId="197" priority="206" stopIfTrue="1" operator="lessThan">
      <formula>0</formula>
    </cfRule>
  </conditionalFormatting>
  <conditionalFormatting sqref="AO49:AR49">
    <cfRule type="cellIs" dxfId="196" priority="205" stopIfTrue="1" operator="lessThan">
      <formula>0</formula>
    </cfRule>
  </conditionalFormatting>
  <conditionalFormatting sqref="AN51">
    <cfRule type="cellIs" dxfId="195" priority="204" stopIfTrue="1" operator="lessThan">
      <formula>0</formula>
    </cfRule>
  </conditionalFormatting>
  <conditionalFormatting sqref="AO51:AR51">
    <cfRule type="cellIs" dxfId="194" priority="203" stopIfTrue="1" operator="lessThan">
      <formula>0</formula>
    </cfRule>
  </conditionalFormatting>
  <conditionalFormatting sqref="AN52">
    <cfRule type="cellIs" dxfId="193" priority="202" stopIfTrue="1" operator="lessThan">
      <formula>0</formula>
    </cfRule>
  </conditionalFormatting>
  <conditionalFormatting sqref="AO52:AR52">
    <cfRule type="cellIs" dxfId="192" priority="201" stopIfTrue="1" operator="lessThan">
      <formula>0</formula>
    </cfRule>
  </conditionalFormatting>
  <conditionalFormatting sqref="AN53">
    <cfRule type="cellIs" dxfId="191" priority="200" stopIfTrue="1" operator="lessThan">
      <formula>0</formula>
    </cfRule>
  </conditionalFormatting>
  <conditionalFormatting sqref="AO53:AR53">
    <cfRule type="cellIs" dxfId="190" priority="199" stopIfTrue="1" operator="lessThan">
      <formula>0</formula>
    </cfRule>
  </conditionalFormatting>
  <conditionalFormatting sqref="AD23">
    <cfRule type="cellIs" dxfId="189" priority="198" stopIfTrue="1" operator="lessThan">
      <formula>0</formula>
    </cfRule>
  </conditionalFormatting>
  <conditionalFormatting sqref="AD26">
    <cfRule type="cellIs" dxfId="188" priority="197" stopIfTrue="1" operator="lessThan">
      <formula>0</formula>
    </cfRule>
  </conditionalFormatting>
  <conditionalFormatting sqref="AD28">
    <cfRule type="cellIs" dxfId="187" priority="196" stopIfTrue="1" operator="lessThan">
      <formula>0</formula>
    </cfRule>
  </conditionalFormatting>
  <conditionalFormatting sqref="AD30">
    <cfRule type="cellIs" dxfId="186" priority="195" stopIfTrue="1" operator="lessThan">
      <formula>0</formula>
    </cfRule>
  </conditionalFormatting>
  <conditionalFormatting sqref="AD32">
    <cfRule type="cellIs" dxfId="185" priority="194" stopIfTrue="1" operator="lessThan">
      <formula>0</formula>
    </cfRule>
  </conditionalFormatting>
  <conditionalFormatting sqref="AD34">
    <cfRule type="cellIs" dxfId="184" priority="193" stopIfTrue="1" operator="lessThan">
      <formula>0</formula>
    </cfRule>
  </conditionalFormatting>
  <conditionalFormatting sqref="AD38">
    <cfRule type="cellIs" dxfId="183" priority="192" stopIfTrue="1" operator="lessThan">
      <formula>0</formula>
    </cfRule>
  </conditionalFormatting>
  <conditionalFormatting sqref="AD41">
    <cfRule type="cellIs" dxfId="182" priority="191" stopIfTrue="1" operator="lessThan">
      <formula>0</formula>
    </cfRule>
  </conditionalFormatting>
  <conditionalFormatting sqref="AD47">
    <cfRule type="cellIs" dxfId="181" priority="189" stopIfTrue="1" operator="lessThan">
      <formula>0</formula>
    </cfRule>
  </conditionalFormatting>
  <conditionalFormatting sqref="AD50">
    <cfRule type="cellIs" dxfId="180" priority="188" stopIfTrue="1" operator="lessThan">
      <formula>0</formula>
    </cfRule>
  </conditionalFormatting>
  <conditionalFormatting sqref="AD36">
    <cfRule type="cellIs" dxfId="179" priority="187" stopIfTrue="1" operator="lessThan">
      <formula>0</formula>
    </cfRule>
  </conditionalFormatting>
  <conditionalFormatting sqref="AD45">
    <cfRule type="cellIs" dxfId="178" priority="186" stopIfTrue="1" operator="lessThan">
      <formula>0</formula>
    </cfRule>
  </conditionalFormatting>
  <conditionalFormatting sqref="AD46">
    <cfRule type="cellIs" dxfId="177" priority="185" stopIfTrue="1" operator="lessThan">
      <formula>0</formula>
    </cfRule>
  </conditionalFormatting>
  <conditionalFormatting sqref="AD49">
    <cfRule type="cellIs" dxfId="176" priority="184" stopIfTrue="1" operator="lessThan">
      <formula>0</formula>
    </cfRule>
  </conditionalFormatting>
  <conditionalFormatting sqref="AD51">
    <cfRule type="cellIs" dxfId="175" priority="183" stopIfTrue="1" operator="lessThan">
      <formula>0</formula>
    </cfRule>
  </conditionalFormatting>
  <conditionalFormatting sqref="AD52">
    <cfRule type="cellIs" dxfId="174" priority="182" stopIfTrue="1" operator="lessThan">
      <formula>0</formula>
    </cfRule>
  </conditionalFormatting>
  <conditionalFormatting sqref="AD53">
    <cfRule type="cellIs" dxfId="173" priority="181" stopIfTrue="1" operator="lessThan">
      <formula>0</formula>
    </cfRule>
  </conditionalFormatting>
  <conditionalFormatting sqref="AD56">
    <cfRule type="cellIs" dxfId="172" priority="180" stopIfTrue="1" operator="lessThan">
      <formula>0</formula>
    </cfRule>
  </conditionalFormatting>
  <conditionalFormatting sqref="AD57">
    <cfRule type="cellIs" dxfId="171" priority="179" stopIfTrue="1" operator="lessThan">
      <formula>0</formula>
    </cfRule>
  </conditionalFormatting>
  <conditionalFormatting sqref="AI23">
    <cfRule type="cellIs" dxfId="170" priority="178" stopIfTrue="1" operator="lessThan">
      <formula>0</formula>
    </cfRule>
  </conditionalFormatting>
  <conditionalFormatting sqref="AI26">
    <cfRule type="cellIs" dxfId="169" priority="177" stopIfTrue="1" operator="lessThan">
      <formula>0</formula>
    </cfRule>
  </conditionalFormatting>
  <conditionalFormatting sqref="AI28">
    <cfRule type="cellIs" dxfId="168" priority="176" stopIfTrue="1" operator="lessThan">
      <formula>0</formula>
    </cfRule>
  </conditionalFormatting>
  <conditionalFormatting sqref="AI30">
    <cfRule type="cellIs" dxfId="167" priority="175" stopIfTrue="1" operator="lessThan">
      <formula>0</formula>
    </cfRule>
  </conditionalFormatting>
  <conditionalFormatting sqref="AI32">
    <cfRule type="cellIs" dxfId="166" priority="174" stopIfTrue="1" operator="lessThan">
      <formula>0</formula>
    </cfRule>
  </conditionalFormatting>
  <conditionalFormatting sqref="AI34">
    <cfRule type="cellIs" dxfId="165" priority="173" stopIfTrue="1" operator="lessThan">
      <formula>0</formula>
    </cfRule>
  </conditionalFormatting>
  <conditionalFormatting sqref="AI38">
    <cfRule type="cellIs" dxfId="164" priority="172" stopIfTrue="1" operator="lessThan">
      <formula>0</formula>
    </cfRule>
  </conditionalFormatting>
  <conditionalFormatting sqref="AI41">
    <cfRule type="cellIs" dxfId="163" priority="171" stopIfTrue="1" operator="lessThan">
      <formula>0</formula>
    </cfRule>
  </conditionalFormatting>
  <conditionalFormatting sqref="AI43">
    <cfRule type="cellIs" dxfId="162" priority="170" stopIfTrue="1" operator="lessThan">
      <formula>0</formula>
    </cfRule>
  </conditionalFormatting>
  <conditionalFormatting sqref="AI47">
    <cfRule type="cellIs" dxfId="161" priority="169" stopIfTrue="1" operator="lessThan">
      <formula>0</formula>
    </cfRule>
  </conditionalFormatting>
  <conditionalFormatting sqref="AI50">
    <cfRule type="cellIs" dxfId="160" priority="168" stopIfTrue="1" operator="lessThan">
      <formula>0</formula>
    </cfRule>
  </conditionalFormatting>
  <conditionalFormatting sqref="AI36">
    <cfRule type="cellIs" dxfId="159" priority="167" stopIfTrue="1" operator="lessThan">
      <formula>0</formula>
    </cfRule>
  </conditionalFormatting>
  <conditionalFormatting sqref="AI45">
    <cfRule type="cellIs" dxfId="158" priority="166" stopIfTrue="1" operator="lessThan">
      <formula>0</formula>
    </cfRule>
  </conditionalFormatting>
  <conditionalFormatting sqref="AI46">
    <cfRule type="cellIs" dxfId="157" priority="165" stopIfTrue="1" operator="lessThan">
      <formula>0</formula>
    </cfRule>
  </conditionalFormatting>
  <conditionalFormatting sqref="AI49">
    <cfRule type="cellIs" dxfId="156" priority="164" stopIfTrue="1" operator="lessThan">
      <formula>0</formula>
    </cfRule>
  </conditionalFormatting>
  <conditionalFormatting sqref="AI51">
    <cfRule type="cellIs" dxfId="155" priority="163" stopIfTrue="1" operator="lessThan">
      <formula>0</formula>
    </cfRule>
  </conditionalFormatting>
  <conditionalFormatting sqref="AI52">
    <cfRule type="cellIs" dxfId="154" priority="162" stopIfTrue="1" operator="lessThan">
      <formula>0</formula>
    </cfRule>
  </conditionalFormatting>
  <conditionalFormatting sqref="AI53">
    <cfRule type="cellIs" dxfId="153" priority="161" stopIfTrue="1" operator="lessThan">
      <formula>0</formula>
    </cfRule>
  </conditionalFormatting>
  <conditionalFormatting sqref="AI56">
    <cfRule type="cellIs" dxfId="152" priority="160" stopIfTrue="1" operator="lessThan">
      <formula>0</formula>
    </cfRule>
  </conditionalFormatting>
  <conditionalFormatting sqref="AI57">
    <cfRule type="cellIs" dxfId="151" priority="159" stopIfTrue="1" operator="lessThan">
      <formula>0</formula>
    </cfRule>
  </conditionalFormatting>
  <conditionalFormatting sqref="AN56">
    <cfRule type="cellIs" dxfId="150" priority="158" stopIfTrue="1" operator="lessThan">
      <formula>0</formula>
    </cfRule>
  </conditionalFormatting>
  <conditionalFormatting sqref="AO56:AR56">
    <cfRule type="cellIs" dxfId="149" priority="157" stopIfTrue="1" operator="lessThan">
      <formula>0</formula>
    </cfRule>
  </conditionalFormatting>
  <conditionalFormatting sqref="AN57">
    <cfRule type="cellIs" dxfId="148" priority="156" stopIfTrue="1" operator="lessThan">
      <formula>0</formula>
    </cfRule>
  </conditionalFormatting>
  <conditionalFormatting sqref="AO57:AR57">
    <cfRule type="cellIs" dxfId="147" priority="155" stopIfTrue="1" operator="lessThan">
      <formula>0</formula>
    </cfRule>
  </conditionalFormatting>
  <conditionalFormatting sqref="J56">
    <cfRule type="cellIs" dxfId="146" priority="154" stopIfTrue="1" operator="lessThan">
      <formula>0</formula>
    </cfRule>
  </conditionalFormatting>
  <conditionalFormatting sqref="K56:O56">
    <cfRule type="cellIs" dxfId="145" priority="153" stopIfTrue="1" operator="lessThan">
      <formula>0</formula>
    </cfRule>
  </conditionalFormatting>
  <conditionalFormatting sqref="J57">
    <cfRule type="cellIs" dxfId="144" priority="152" stopIfTrue="1" operator="lessThan">
      <formula>0</formula>
    </cfRule>
  </conditionalFormatting>
  <conditionalFormatting sqref="K57:O57">
    <cfRule type="cellIs" dxfId="143" priority="151" stopIfTrue="1" operator="lessThan">
      <formula>0</formula>
    </cfRule>
  </conditionalFormatting>
  <conditionalFormatting sqref="P56">
    <cfRule type="cellIs" dxfId="142" priority="150" stopIfTrue="1" operator="lessThan">
      <formula>0</formula>
    </cfRule>
  </conditionalFormatting>
  <conditionalFormatting sqref="Q56:W56">
    <cfRule type="cellIs" dxfId="141" priority="149" stopIfTrue="1" operator="lessThan">
      <formula>0</formula>
    </cfRule>
  </conditionalFormatting>
  <conditionalFormatting sqref="P57">
    <cfRule type="cellIs" dxfId="140" priority="148" stopIfTrue="1" operator="lessThan">
      <formula>0</formula>
    </cfRule>
  </conditionalFormatting>
  <conditionalFormatting sqref="Q57:W57">
    <cfRule type="cellIs" dxfId="139" priority="147" stopIfTrue="1" operator="lessThan">
      <formula>0</formula>
    </cfRule>
  </conditionalFormatting>
  <conditionalFormatting sqref="X56:Z56">
    <cfRule type="cellIs" dxfId="138" priority="146" stopIfTrue="1" operator="lessThan">
      <formula>0</formula>
    </cfRule>
  </conditionalFormatting>
  <conditionalFormatting sqref="X57:Z57">
    <cfRule type="cellIs" dxfId="137" priority="145" stopIfTrue="1" operator="lessThan">
      <formula>0</formula>
    </cfRule>
  </conditionalFormatting>
  <conditionalFormatting sqref="AA56:AC56">
    <cfRule type="cellIs" dxfId="136" priority="144" stopIfTrue="1" operator="lessThan">
      <formula>0</formula>
    </cfRule>
  </conditionalFormatting>
  <conditionalFormatting sqref="AA57:AC57">
    <cfRule type="cellIs" dxfId="135" priority="143" stopIfTrue="1" operator="lessThan">
      <formula>0</formula>
    </cfRule>
  </conditionalFormatting>
  <conditionalFormatting sqref="AV56">
    <cfRule type="cellIs" dxfId="134" priority="141" stopIfTrue="1" operator="lessThan">
      <formula>0</formula>
    </cfRule>
  </conditionalFormatting>
  <conditionalFormatting sqref="AV57">
    <cfRule type="cellIs" dxfId="133" priority="139" stopIfTrue="1" operator="lessThan">
      <formula>0</formula>
    </cfRule>
  </conditionalFormatting>
  <conditionalFormatting sqref="AU23">
    <cfRule type="cellIs" dxfId="132" priority="112" stopIfTrue="1" operator="lessThan">
      <formula>0</formula>
    </cfRule>
  </conditionalFormatting>
  <conditionalFormatting sqref="AU32">
    <cfRule type="cellIs" dxfId="131" priority="100" stopIfTrue="1" operator="lessThan">
      <formula>0</formula>
    </cfRule>
  </conditionalFormatting>
  <conditionalFormatting sqref="AS36">
    <cfRule type="cellIs" dxfId="130" priority="96" stopIfTrue="1" operator="lessThan">
      <formula>0</formula>
    </cfRule>
  </conditionalFormatting>
  <conditionalFormatting sqref="AT36">
    <cfRule type="cellIs" dxfId="129" priority="95" stopIfTrue="1" operator="lessThan">
      <formula>0</formula>
    </cfRule>
  </conditionalFormatting>
  <conditionalFormatting sqref="AU38">
    <cfRule type="cellIs" dxfId="128" priority="91" stopIfTrue="1" operator="lessThan">
      <formula>0</formula>
    </cfRule>
  </conditionalFormatting>
  <conditionalFormatting sqref="AS41">
    <cfRule type="cellIs" dxfId="127" priority="90" stopIfTrue="1" operator="lessThan">
      <formula>0</formula>
    </cfRule>
  </conditionalFormatting>
  <conditionalFormatting sqref="AT43">
    <cfRule type="cellIs" dxfId="126" priority="86" stopIfTrue="1" operator="lessThan">
      <formula>0</formula>
    </cfRule>
  </conditionalFormatting>
  <conditionalFormatting sqref="AU43">
    <cfRule type="cellIs" dxfId="125" priority="85" stopIfTrue="1" operator="lessThan">
      <formula>0</formula>
    </cfRule>
  </conditionalFormatting>
  <conditionalFormatting sqref="AS46">
    <cfRule type="cellIs" dxfId="124" priority="81" stopIfTrue="1" operator="lessThan">
      <formula>0</formula>
    </cfRule>
  </conditionalFormatting>
  <conditionalFormatting sqref="AT46">
    <cfRule type="cellIs" dxfId="123" priority="80" stopIfTrue="1" operator="lessThan">
      <formula>0</formula>
    </cfRule>
  </conditionalFormatting>
  <conditionalFormatting sqref="AS49">
    <cfRule type="cellIs" dxfId="122" priority="75" stopIfTrue="1" operator="lessThan">
      <formula>0</formula>
    </cfRule>
  </conditionalFormatting>
  <conditionalFormatting sqref="AU50">
    <cfRule type="cellIs" dxfId="121" priority="70" stopIfTrue="1" operator="lessThan">
      <formula>0</formula>
    </cfRule>
  </conditionalFormatting>
  <conditionalFormatting sqref="AS52">
    <cfRule type="cellIs" dxfId="120" priority="66" stopIfTrue="1" operator="lessThan">
      <formula>0</formula>
    </cfRule>
  </conditionalFormatting>
  <conditionalFormatting sqref="AU53">
    <cfRule type="cellIs" dxfId="119" priority="61" stopIfTrue="1" operator="lessThan">
      <formula>0</formula>
    </cfRule>
  </conditionalFormatting>
  <conditionalFormatting sqref="AS56">
    <cfRule type="cellIs" dxfId="118" priority="60" stopIfTrue="1" operator="lessThan">
      <formula>0</formula>
    </cfRule>
  </conditionalFormatting>
  <conditionalFormatting sqref="AS23">
    <cfRule type="cellIs" dxfId="117" priority="114" stopIfTrue="1" operator="lessThan">
      <formula>0</formula>
    </cfRule>
  </conditionalFormatting>
  <conditionalFormatting sqref="AU26">
    <cfRule type="cellIs" dxfId="116" priority="109" stopIfTrue="1" operator="lessThan">
      <formula>0</formula>
    </cfRule>
  </conditionalFormatting>
  <conditionalFormatting sqref="AS28">
    <cfRule type="cellIs" dxfId="115" priority="108" stopIfTrue="1" operator="lessThan">
      <formula>0</formula>
    </cfRule>
  </conditionalFormatting>
  <conditionalFormatting sqref="AU28">
    <cfRule type="cellIs" dxfId="114" priority="106" stopIfTrue="1" operator="lessThan">
      <formula>0</formula>
    </cfRule>
  </conditionalFormatting>
  <conditionalFormatting sqref="AS30">
    <cfRule type="cellIs" dxfId="113" priority="105" stopIfTrue="1" operator="lessThan">
      <formula>0</formula>
    </cfRule>
  </conditionalFormatting>
  <conditionalFormatting sqref="AU30">
    <cfRule type="cellIs" dxfId="112" priority="103" stopIfTrue="1" operator="lessThan">
      <formula>0</formula>
    </cfRule>
  </conditionalFormatting>
  <conditionalFormatting sqref="AS32">
    <cfRule type="cellIs" dxfId="111" priority="102" stopIfTrue="1" operator="lessThan">
      <formula>0</formula>
    </cfRule>
  </conditionalFormatting>
  <conditionalFormatting sqref="AS34">
    <cfRule type="cellIs" dxfId="110" priority="99" stopIfTrue="1" operator="lessThan">
      <formula>0</formula>
    </cfRule>
  </conditionalFormatting>
  <conditionalFormatting sqref="AT34">
    <cfRule type="cellIs" dxfId="109" priority="98" stopIfTrue="1" operator="lessThan">
      <formula>0</formula>
    </cfRule>
  </conditionalFormatting>
  <conditionalFormatting sqref="AU34">
    <cfRule type="cellIs" dxfId="108" priority="97" stopIfTrue="1" operator="lessThan">
      <formula>0</formula>
    </cfRule>
  </conditionalFormatting>
  <conditionalFormatting sqref="AU36">
    <cfRule type="cellIs" dxfId="107" priority="94" stopIfTrue="1" operator="lessThan">
      <formula>0</formula>
    </cfRule>
  </conditionalFormatting>
  <conditionalFormatting sqref="AS38">
    <cfRule type="cellIs" dxfId="106" priority="93" stopIfTrue="1" operator="lessThan">
      <formula>0</formula>
    </cfRule>
  </conditionalFormatting>
  <conditionalFormatting sqref="AT38">
    <cfRule type="cellIs" dxfId="105" priority="92" stopIfTrue="1" operator="lessThan">
      <formula>0</formula>
    </cfRule>
  </conditionalFormatting>
  <conditionalFormatting sqref="AT41">
    <cfRule type="cellIs" dxfId="104" priority="89" stopIfTrue="1" operator="lessThan">
      <formula>0</formula>
    </cfRule>
  </conditionalFormatting>
  <conditionalFormatting sqref="AU41">
    <cfRule type="cellIs" dxfId="103" priority="88" stopIfTrue="1" operator="lessThan">
      <formula>0</formula>
    </cfRule>
  </conditionalFormatting>
  <conditionalFormatting sqref="AS43">
    <cfRule type="cellIs" dxfId="102" priority="87" stopIfTrue="1" operator="lessThan">
      <formula>0</formula>
    </cfRule>
  </conditionalFormatting>
  <conditionalFormatting sqref="AU46">
    <cfRule type="cellIs" dxfId="101" priority="79" stopIfTrue="1" operator="lessThan">
      <formula>0</formula>
    </cfRule>
  </conditionalFormatting>
  <conditionalFormatting sqref="AS47">
    <cfRule type="cellIs" dxfId="100" priority="78" stopIfTrue="1" operator="lessThan">
      <formula>0</formula>
    </cfRule>
  </conditionalFormatting>
  <conditionalFormatting sqref="AT47">
    <cfRule type="cellIs" dxfId="99" priority="77" stopIfTrue="1" operator="lessThan">
      <formula>0</formula>
    </cfRule>
  </conditionalFormatting>
  <conditionalFormatting sqref="AU49">
    <cfRule type="cellIs" dxfId="98" priority="73" stopIfTrue="1" operator="lessThan">
      <formula>0</formula>
    </cfRule>
  </conditionalFormatting>
  <conditionalFormatting sqref="AS50">
    <cfRule type="cellIs" dxfId="97" priority="72" stopIfTrue="1" operator="lessThan">
      <formula>0</formula>
    </cfRule>
  </conditionalFormatting>
  <conditionalFormatting sqref="AS51">
    <cfRule type="cellIs" dxfId="96" priority="69" stopIfTrue="1" operator="lessThan">
      <formula>0</formula>
    </cfRule>
  </conditionalFormatting>
  <conditionalFormatting sqref="AT51">
    <cfRule type="cellIs" dxfId="95" priority="68" stopIfTrue="1" operator="lessThan">
      <formula>0</formula>
    </cfRule>
  </conditionalFormatting>
  <conditionalFormatting sqref="AU52">
    <cfRule type="cellIs" dxfId="94" priority="64" stopIfTrue="1" operator="lessThan">
      <formula>0</formula>
    </cfRule>
  </conditionalFormatting>
  <conditionalFormatting sqref="AS53">
    <cfRule type="cellIs" dxfId="93" priority="63" stopIfTrue="1" operator="lessThan">
      <formula>0</formula>
    </cfRule>
  </conditionalFormatting>
  <conditionalFormatting sqref="AT56">
    <cfRule type="cellIs" dxfId="92" priority="59" stopIfTrue="1" operator="lessThan">
      <formula>0</formula>
    </cfRule>
  </conditionalFormatting>
  <conditionalFormatting sqref="AU56">
    <cfRule type="cellIs" dxfId="91" priority="58" stopIfTrue="1" operator="lessThan">
      <formula>0</formula>
    </cfRule>
  </conditionalFormatting>
  <conditionalFormatting sqref="AS45">
    <cfRule type="cellIs" dxfId="90" priority="54" stopIfTrue="1" operator="lessThan">
      <formula>0</formula>
    </cfRule>
  </conditionalFormatting>
  <conditionalFormatting sqref="AT45">
    <cfRule type="cellIs" dxfId="89" priority="53" stopIfTrue="1" operator="lessThan">
      <formula>0</formula>
    </cfRule>
  </conditionalFormatting>
  <conditionalFormatting sqref="AU45">
    <cfRule type="cellIs" dxfId="88" priority="52" stopIfTrue="1" operator="lessThan">
      <formula>0</formula>
    </cfRule>
  </conditionalFormatting>
  <conditionalFormatting sqref="J5:J7">
    <cfRule type="cellIs" dxfId="87" priority="51" stopIfTrue="1" operator="lessThan">
      <formula>0</formula>
    </cfRule>
  </conditionalFormatting>
  <conditionalFormatting sqref="J5:J7">
    <cfRule type="cellIs" dxfId="86" priority="50" stopIfTrue="1" operator="lessThan">
      <formula>0</formula>
    </cfRule>
  </conditionalFormatting>
  <conditionalFormatting sqref="J9">
    <cfRule type="cellIs" dxfId="85" priority="49" stopIfTrue="1" operator="lessThan">
      <formula>0</formula>
    </cfRule>
  </conditionalFormatting>
  <conditionalFormatting sqref="J9">
    <cfRule type="cellIs" dxfId="84" priority="48" stopIfTrue="1" operator="lessThan">
      <formula>0</formula>
    </cfRule>
  </conditionalFormatting>
  <conditionalFormatting sqref="J11:J14">
    <cfRule type="cellIs" dxfId="83" priority="47" stopIfTrue="1" operator="lessThan">
      <formula>0</formula>
    </cfRule>
  </conditionalFormatting>
  <conditionalFormatting sqref="J13:J14">
    <cfRule type="cellIs" dxfId="82" priority="46" stopIfTrue="1" operator="lessThan">
      <formula>0</formula>
    </cfRule>
  </conditionalFormatting>
  <conditionalFormatting sqref="J11:J14">
    <cfRule type="cellIs" dxfId="81" priority="45" stopIfTrue="1" operator="lessThan">
      <formula>0</formula>
    </cfRule>
  </conditionalFormatting>
  <conditionalFormatting sqref="J23">
    <cfRule type="cellIs" dxfId="80" priority="44" stopIfTrue="1" operator="lessThan">
      <formula>0</formula>
    </cfRule>
  </conditionalFormatting>
  <conditionalFormatting sqref="J26">
    <cfRule type="cellIs" dxfId="79" priority="43" stopIfTrue="1" operator="lessThan">
      <formula>0</formula>
    </cfRule>
  </conditionalFormatting>
  <conditionalFormatting sqref="J28">
    <cfRule type="cellIs" dxfId="78" priority="42" stopIfTrue="1" operator="lessThan">
      <formula>0</formula>
    </cfRule>
  </conditionalFormatting>
  <conditionalFormatting sqref="J30">
    <cfRule type="cellIs" dxfId="77" priority="41" stopIfTrue="1" operator="lessThan">
      <formula>0</formula>
    </cfRule>
  </conditionalFormatting>
  <conditionalFormatting sqref="J32">
    <cfRule type="cellIs" dxfId="76" priority="40" stopIfTrue="1" operator="lessThan">
      <formula>0</formula>
    </cfRule>
  </conditionalFormatting>
  <conditionalFormatting sqref="J34">
    <cfRule type="cellIs" dxfId="75" priority="39" stopIfTrue="1" operator="lessThan">
      <formula>0</formula>
    </cfRule>
  </conditionalFormatting>
  <conditionalFormatting sqref="J36">
    <cfRule type="cellIs" dxfId="74" priority="38" stopIfTrue="1" operator="lessThan">
      <formula>0</formula>
    </cfRule>
  </conditionalFormatting>
  <conditionalFormatting sqref="J38">
    <cfRule type="cellIs" dxfId="73" priority="37" stopIfTrue="1" operator="lessThan">
      <formula>0</formula>
    </cfRule>
  </conditionalFormatting>
  <conditionalFormatting sqref="J41">
    <cfRule type="cellIs" dxfId="72" priority="36" stopIfTrue="1" operator="lessThan">
      <formula>0</formula>
    </cfRule>
  </conditionalFormatting>
  <conditionalFormatting sqref="J43">
    <cfRule type="cellIs" dxfId="71" priority="35" stopIfTrue="1" operator="lessThan">
      <formula>0</formula>
    </cfRule>
  </conditionalFormatting>
  <conditionalFormatting sqref="J43">
    <cfRule type="cellIs" dxfId="70" priority="34" stopIfTrue="1" operator="lessThan">
      <formula>0</formula>
    </cfRule>
  </conditionalFormatting>
  <conditionalFormatting sqref="J45:J47">
    <cfRule type="cellIs" dxfId="69" priority="31" stopIfTrue="1" operator="lessThan">
      <formula>0</formula>
    </cfRule>
  </conditionalFormatting>
  <conditionalFormatting sqref="J45:J47">
    <cfRule type="cellIs" dxfId="68" priority="30" stopIfTrue="1" operator="lessThan">
      <formula>0</formula>
    </cfRule>
  </conditionalFormatting>
  <conditionalFormatting sqref="J49:J50">
    <cfRule type="cellIs" dxfId="67" priority="29" stopIfTrue="1" operator="lessThan">
      <formula>0</formula>
    </cfRule>
  </conditionalFormatting>
  <conditionalFormatting sqref="J49:J50">
    <cfRule type="cellIs" dxfId="66" priority="28" stopIfTrue="1" operator="lessThan">
      <formula>0</formula>
    </cfRule>
  </conditionalFormatting>
  <conditionalFormatting sqref="J52:J53">
    <cfRule type="cellIs" dxfId="65" priority="27" stopIfTrue="1" operator="lessThan">
      <formula>0</formula>
    </cfRule>
  </conditionalFormatting>
  <conditionalFormatting sqref="J52:J53">
    <cfRule type="cellIs" dxfId="64" priority="26" stopIfTrue="1" operator="lessThan">
      <formula>0</formula>
    </cfRule>
  </conditionalFormatting>
  <conditionalFormatting sqref="P5:P7">
    <cfRule type="cellIs" dxfId="63" priority="25" stopIfTrue="1" operator="lessThan">
      <formula>0</formula>
    </cfRule>
  </conditionalFormatting>
  <conditionalFormatting sqref="P5:P7">
    <cfRule type="cellIs" dxfId="62" priority="24" stopIfTrue="1" operator="lessThan">
      <formula>0</formula>
    </cfRule>
  </conditionalFormatting>
  <conditionalFormatting sqref="P9">
    <cfRule type="cellIs" dxfId="61" priority="23" stopIfTrue="1" operator="lessThan">
      <formula>0</formula>
    </cfRule>
  </conditionalFormatting>
  <conditionalFormatting sqref="P9">
    <cfRule type="cellIs" dxfId="60" priority="22" stopIfTrue="1" operator="lessThan">
      <formula>0</formula>
    </cfRule>
  </conditionalFormatting>
  <conditionalFormatting sqref="P11:P14">
    <cfRule type="cellIs" dxfId="59" priority="21" stopIfTrue="1" operator="lessThan">
      <formula>0</formula>
    </cfRule>
  </conditionalFormatting>
  <conditionalFormatting sqref="P13:P14">
    <cfRule type="cellIs" dxfId="58" priority="20" stopIfTrue="1" operator="lessThan">
      <formula>0</formula>
    </cfRule>
  </conditionalFormatting>
  <conditionalFormatting sqref="P11:P14">
    <cfRule type="cellIs" dxfId="57" priority="19" stopIfTrue="1" operator="lessThan">
      <formula>0</formula>
    </cfRule>
  </conditionalFormatting>
  <conditionalFormatting sqref="P23">
    <cfRule type="cellIs" dxfId="56" priority="18" stopIfTrue="1" operator="lessThan">
      <formula>0</formula>
    </cfRule>
  </conditionalFormatting>
  <conditionalFormatting sqref="P26">
    <cfRule type="cellIs" dxfId="55" priority="17" stopIfTrue="1" operator="lessThan">
      <formula>0</formula>
    </cfRule>
  </conditionalFormatting>
  <conditionalFormatting sqref="P28">
    <cfRule type="cellIs" dxfId="54" priority="16" stopIfTrue="1" operator="lessThan">
      <formula>0</formula>
    </cfRule>
  </conditionalFormatting>
  <conditionalFormatting sqref="P30">
    <cfRule type="cellIs" dxfId="53" priority="15" stopIfTrue="1" operator="lessThan">
      <formula>0</formula>
    </cfRule>
  </conditionalFormatting>
  <conditionalFormatting sqref="P32">
    <cfRule type="cellIs" dxfId="52" priority="14" stopIfTrue="1" operator="lessThan">
      <formula>0</formula>
    </cfRule>
  </conditionalFormatting>
  <conditionalFormatting sqref="P49:P50">
    <cfRule type="cellIs" dxfId="51" priority="13" stopIfTrue="1" operator="lessThan">
      <formula>0</formula>
    </cfRule>
  </conditionalFormatting>
  <conditionalFormatting sqref="P49:P50">
    <cfRule type="cellIs" dxfId="50" priority="12" stopIfTrue="1" operator="lessThan">
      <formula>0</formula>
    </cfRule>
  </conditionalFormatting>
  <conditionalFormatting sqref="P52:P53">
    <cfRule type="cellIs" dxfId="49" priority="11" stopIfTrue="1" operator="lessThan">
      <formula>0</formula>
    </cfRule>
  </conditionalFormatting>
  <conditionalFormatting sqref="P52:P53">
    <cfRule type="cellIs" dxfId="48" priority="10" stopIfTrue="1" operator="lessThan">
      <formula>0</formula>
    </cfRule>
  </conditionalFormatting>
  <conditionalFormatting sqref="AT5:AT7">
    <cfRule type="cellIs" dxfId="47" priority="9" stopIfTrue="1" operator="lessThan">
      <formula>0</formula>
    </cfRule>
  </conditionalFormatting>
  <conditionalFormatting sqref="AT5:AT7">
    <cfRule type="cellIs" dxfId="46" priority="8" stopIfTrue="1" operator="lessThan">
      <formula>0</formula>
    </cfRule>
  </conditionalFormatting>
  <conditionalFormatting sqref="AT23">
    <cfRule type="cellIs" dxfId="45" priority="7" stopIfTrue="1" operator="lessThan">
      <formula>0</formula>
    </cfRule>
  </conditionalFormatting>
  <conditionalFormatting sqref="AT26">
    <cfRule type="cellIs" dxfId="44" priority="6" stopIfTrue="1" operator="lessThan">
      <formula>0</formula>
    </cfRule>
  </conditionalFormatting>
  <conditionalFormatting sqref="AT28">
    <cfRule type="cellIs" dxfId="43" priority="5" stopIfTrue="1" operator="lessThan">
      <formula>0</formula>
    </cfRule>
  </conditionalFormatting>
  <conditionalFormatting sqref="AT30">
    <cfRule type="cellIs" dxfId="42" priority="4" stopIfTrue="1" operator="lessThan">
      <formula>0</formula>
    </cfRule>
  </conditionalFormatting>
  <conditionalFormatting sqref="AT32">
    <cfRule type="cellIs" dxfId="41" priority="3" stopIfTrue="1" operator="lessThan">
      <formula>0</formula>
    </cfRule>
  </conditionalFormatting>
  <conditionalFormatting sqref="AT49:AT50">
    <cfRule type="cellIs" dxfId="40" priority="2" stopIfTrue="1" operator="lessThan">
      <formula>0</formula>
    </cfRule>
  </conditionalFormatting>
  <conditionalFormatting sqref="AT52:AT53">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rintOptions horizontalCentered="1"/>
  <pageMargins left="0" right="0" top="0.35" bottom="0.45" header="0.2" footer="0.2"/>
  <pageSetup scale="49"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75" zoomScaleNormal="75" workbookViewId="0">
      <pane xSplit="2" ySplit="3" topLeftCell="J40" activePane="bottomRight" state="frozen"/>
      <selection activeCell="L33" sqref="L33"/>
      <selection pane="topRight" activeCell="L33" sqref="L33"/>
      <selection pane="bottomLeft" activeCell="L33" sqref="L33"/>
      <selection pane="bottomRight" activeCell="P52" sqref="P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0"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1" t="s">
        <v>395</v>
      </c>
    </row>
    <row r="4" spans="1:40" ht="16.5" x14ac:dyDescent="0.25">
      <c r="B4" s="177"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88" t="s">
        <v>310</v>
      </c>
      <c r="C5" s="117"/>
      <c r="D5" s="118"/>
      <c r="E5" s="344"/>
      <c r="F5" s="344"/>
      <c r="G5" s="310"/>
      <c r="H5" s="117">
        <f>'[3]Pt 4 MLR and Rebate Calculation'!$J$15</f>
        <v>0</v>
      </c>
      <c r="I5" s="118">
        <f>'[3]Pt 4 MLR and Rebate Calculation'!$K$16</f>
        <v>0</v>
      </c>
      <c r="J5" s="344"/>
      <c r="K5" s="344"/>
      <c r="L5" s="310"/>
      <c r="M5" s="117">
        <f>'[4]Pt 1 - Summary of Data'!$Q$28+'[4]Pt 2 - Premium and Claims'!$Q$67+'[4]Pt 2 - Premium and Claims'!$S$67-'[4]Pt 2 - Premium and Claims'!$T$67</f>
        <v>21246456.612123117</v>
      </c>
      <c r="N5" s="118">
        <f>'[3]Pt 1 Summary of Data'!$Q$28+'[3]Pt 1 Summary of Data'!$Q$38+'[3]Pt 1 Summary of Data'!$S$38-'[3]Pt 1 Summary of Data'!$T$38</f>
        <v>34201164.26014059</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89" t="s">
        <v>311</v>
      </c>
      <c r="C6" s="109"/>
      <c r="D6" s="110"/>
      <c r="E6" s="115"/>
      <c r="F6" s="115"/>
      <c r="G6" s="116"/>
      <c r="H6" s="109">
        <f>'[3]Pt 4 MLR and Rebate Calculation'!$J$16</f>
        <v>0</v>
      </c>
      <c r="I6" s="110">
        <f>'[3]Pt 4 MLR and Rebate Calculation'!$K$16</f>
        <v>0</v>
      </c>
      <c r="J6" s="115"/>
      <c r="K6" s="115"/>
      <c r="L6" s="116"/>
      <c r="M6" s="109">
        <f>[5]MLREstimate!$G$47</f>
        <v>21050848.207197666</v>
      </c>
      <c r="N6" s="110">
        <f>[6]MLREstimate!$G$47</f>
        <v>33756874.998571515</v>
      </c>
      <c r="O6" s="115">
        <f>'Pt 1 Summary of Data'!Q12</f>
        <v>58477005.213834696</v>
      </c>
      <c r="P6" s="115">
        <f>SUM(M6:O6)</f>
        <v>113284728.41960388</v>
      </c>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89" t="s">
        <v>312</v>
      </c>
      <c r="C7" s="109"/>
      <c r="D7" s="110"/>
      <c r="E7" s="115"/>
      <c r="F7" s="115"/>
      <c r="G7" s="116"/>
      <c r="H7" s="109">
        <f>'[3]Pt 4 MLR and Rebate Calculation'!$J$17</f>
        <v>0</v>
      </c>
      <c r="I7" s="110">
        <f>'[3]Pt 4 MLR and Rebate Calculation'!$K$17</f>
        <v>0</v>
      </c>
      <c r="J7" s="115"/>
      <c r="K7" s="115"/>
      <c r="L7" s="116"/>
      <c r="M7" s="109">
        <f>'[3]Pt 4 MLR and Rebate Calculation'!$N$17</f>
        <v>98980</v>
      </c>
      <c r="N7" s="110">
        <f>'[3]Pt 4 MLR and Rebate Calculation'!$O$17</f>
        <v>143228.27576247649</v>
      </c>
      <c r="O7" s="115">
        <f>SUM('Pt 1 Summary of Data'!Q37:Q42)</f>
        <v>249558.68721298646</v>
      </c>
      <c r="P7" s="115">
        <f>SUM(M7:O7)</f>
        <v>491766.96297546296</v>
      </c>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89" t="s">
        <v>484</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89"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89" t="s">
        <v>316</v>
      </c>
      <c r="C10" s="290"/>
      <c r="D10" s="286"/>
      <c r="E10" s="115"/>
      <c r="F10" s="115"/>
      <c r="G10" s="116"/>
      <c r="H10" s="290"/>
      <c r="I10" s="286"/>
      <c r="J10" s="115"/>
      <c r="K10" s="115"/>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89" t="s">
        <v>479</v>
      </c>
      <c r="C11" s="290"/>
      <c r="D11" s="286"/>
      <c r="E11" s="115"/>
      <c r="F11" s="115"/>
      <c r="G11" s="312"/>
      <c r="H11" s="290"/>
      <c r="I11" s="286"/>
      <c r="J11" s="115"/>
      <c r="K11" s="115"/>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0" t="s">
        <v>317</v>
      </c>
      <c r="C12" s="114"/>
      <c r="D12" s="115"/>
      <c r="E12" s="115"/>
      <c r="F12" s="115"/>
      <c r="G12" s="309"/>
      <c r="H12" s="114"/>
      <c r="I12" s="115"/>
      <c r="J12" s="115"/>
      <c r="K12" s="115"/>
      <c r="L12" s="309"/>
      <c r="M12" s="114">
        <f>+M6+M7</f>
        <v>21149828.207197666</v>
      </c>
      <c r="N12" s="115">
        <f t="shared" ref="N12:O12" si="0">+N6+N7</f>
        <v>33900103.274333991</v>
      </c>
      <c r="O12" s="115">
        <f t="shared" si="0"/>
        <v>58726563.901047684</v>
      </c>
      <c r="P12" s="115">
        <f>SUM(M12:O12)</f>
        <v>113776495.38257934</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0"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7"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1" t="s">
        <v>487</v>
      </c>
      <c r="C15" s="117"/>
      <c r="D15" s="118"/>
      <c r="E15" s="106"/>
      <c r="F15" s="106"/>
      <c r="G15" s="107"/>
      <c r="H15" s="117">
        <f>'[3]Pt 4 MLR and Rebate Calculation'!J23</f>
        <v>0</v>
      </c>
      <c r="I15" s="118">
        <f>'[3]Pt 4 MLR and Rebate Calculation'!K23</f>
        <v>0</v>
      </c>
      <c r="J15" s="106"/>
      <c r="K15" s="106"/>
      <c r="L15" s="107"/>
      <c r="M15" s="117">
        <f>'[3]Pt 4 MLR and Rebate Calculation'!N23</f>
        <v>28905518</v>
      </c>
      <c r="N15" s="118">
        <f>'[3]Pt 4 MLR and Rebate Calculation'!O23</f>
        <v>43780646.911770932</v>
      </c>
      <c r="O15" s="106">
        <f>'Pt 2 Premium and Claims'!P5</f>
        <v>68550884.644129515</v>
      </c>
      <c r="P15" s="106">
        <f>SUM(M15:O15)</f>
        <v>141237049.55590045</v>
      </c>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89" t="s">
        <v>313</v>
      </c>
      <c r="C16" s="109"/>
      <c r="D16" s="110"/>
      <c r="E16" s="115"/>
      <c r="F16" s="115"/>
      <c r="G16" s="116"/>
      <c r="H16" s="109">
        <f>'[3]Pt 4 MLR and Rebate Calculation'!J24</f>
        <v>0</v>
      </c>
      <c r="I16" s="110">
        <f>'[3]Pt 4 MLR and Rebate Calculation'!K24</f>
        <v>0</v>
      </c>
      <c r="J16" s="115"/>
      <c r="K16" s="115"/>
      <c r="L16" s="116"/>
      <c r="M16" s="109">
        <f>'[3]Pt 4 MLR and Rebate Calculation'!N24</f>
        <v>663172</v>
      </c>
      <c r="N16" s="110">
        <f>'[3]Pt 4 MLR and Rebate Calculation'!O24</f>
        <v>123486.10336352326</v>
      </c>
      <c r="O16" s="115">
        <f>+'Pt 1 Summary of Data'!P25+'Pt 1 Summary of Data'!P26+'Pt 1 Summary of Data'!P27+'Pt 1 Summary of Data'!P28+'Pt 1 Summary of Data'!P30+MAX('Pt 1 Summary of Data'!P31,'Pt 1 Summary of Data'!P32)+'Pt 1 Summary of Data'!P34+'Pt 1 Summary of Data'!P35</f>
        <v>2070893.15665313</v>
      </c>
      <c r="P16" s="115">
        <f>SUM(M16:O16)</f>
        <v>2857551.2600166532</v>
      </c>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0" t="s">
        <v>320</v>
      </c>
      <c r="C17" s="114"/>
      <c r="D17" s="115"/>
      <c r="E17" s="115"/>
      <c r="F17" s="115"/>
      <c r="G17" s="312"/>
      <c r="H17" s="114">
        <f>H15-H16</f>
        <v>0</v>
      </c>
      <c r="I17" s="115">
        <f>I15-I16</f>
        <v>0</v>
      </c>
      <c r="J17" s="115"/>
      <c r="K17" s="115"/>
      <c r="L17" s="312"/>
      <c r="M17" s="114">
        <f t="shared" ref="M17:N17" si="1">M15-M16</f>
        <v>28242346</v>
      </c>
      <c r="N17" s="115">
        <f t="shared" si="1"/>
        <v>43657160.808407411</v>
      </c>
      <c r="O17" s="115">
        <f>O15-O16</f>
        <v>66479991.487476386</v>
      </c>
      <c r="P17" s="115">
        <f>P15-P16</f>
        <v>138379498.2958838</v>
      </c>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7"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2"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89" t="s">
        <v>489</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89"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89"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0"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89" t="s">
        <v>490</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89" t="s">
        <v>491</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7"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89" t="s">
        <v>473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89" t="s">
        <v>474</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89" t="s">
        <v>478</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89"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3" t="s">
        <v>475</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3" t="s">
        <v>476</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3" t="s">
        <v>477</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3"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4"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7"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1" t="s">
        <v>455</v>
      </c>
      <c r="C37" s="121"/>
      <c r="D37" s="122"/>
      <c r="E37" s="254"/>
      <c r="F37" s="254"/>
      <c r="G37" s="310"/>
      <c r="H37" s="121">
        <f>'[3]Pt 4 MLR and Rebate Calculation'!$J$28</f>
        <v>0</v>
      </c>
      <c r="I37" s="122">
        <f>'[3]Pt 4 MLR and Rebate Calculation'!$K$28</f>
        <v>0</v>
      </c>
      <c r="J37" s="254"/>
      <c r="K37" s="254"/>
      <c r="L37" s="310"/>
      <c r="M37" s="121">
        <f>'[3]Pt 4 MLR and Rebate Calculation'!$N$28</f>
        <v>5719</v>
      </c>
      <c r="N37" s="122">
        <f>'[3]Pt 4 MLR and Rebate Calculation'!$O$28</f>
        <v>8549.25</v>
      </c>
      <c r="O37" s="254">
        <f>'Pt 1 Summary of Data'!P60</f>
        <v>13093.333333333334</v>
      </c>
      <c r="P37" s="254">
        <f>SUM(M37:O37)</f>
        <v>27361.583333333336</v>
      </c>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89" t="s">
        <v>322</v>
      </c>
      <c r="C38" s="349"/>
      <c r="D38" s="350"/>
      <c r="E38" s="350"/>
      <c r="F38" s="265"/>
      <c r="G38" s="351"/>
      <c r="H38" s="349"/>
      <c r="I38" s="350"/>
      <c r="J38" s="350"/>
      <c r="K38" s="265"/>
      <c r="L38" s="351"/>
      <c r="M38" s="349"/>
      <c r="N38" s="350"/>
      <c r="O38" s="350"/>
      <c r="P38" s="265">
        <f>(0.012+(P37-50000)*(0.016-0.012)/(25000-50000))*OR(O44&gt;M49,N44&gt;N49,M44&gt;O49)</f>
        <v>1.5622146666666666E-2</v>
      </c>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5" t="s">
        <v>323</v>
      </c>
      <c r="C39" s="290"/>
      <c r="D39" s="286"/>
      <c r="E39" s="286"/>
      <c r="F39" s="110"/>
      <c r="G39" s="309"/>
      <c r="H39" s="290"/>
      <c r="I39" s="286"/>
      <c r="J39" s="286"/>
      <c r="K39" s="110"/>
      <c r="L39" s="309"/>
      <c r="M39" s="290"/>
      <c r="N39" s="286"/>
      <c r="O39" s="286"/>
      <c r="P39" s="110">
        <f>[7]Summary!$C$13</f>
        <v>1584.7707782613813</v>
      </c>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199"/>
    </row>
    <row r="40" spans="1:40" s="10" customFormat="1" x14ac:dyDescent="0.2">
      <c r="A40" s="144"/>
      <c r="B40" s="189" t="s">
        <v>324</v>
      </c>
      <c r="C40" s="290"/>
      <c r="D40" s="286"/>
      <c r="E40" s="286"/>
      <c r="F40" s="256"/>
      <c r="G40" s="309"/>
      <c r="H40" s="290"/>
      <c r="I40" s="286"/>
      <c r="J40" s="286"/>
      <c r="K40" s="256"/>
      <c r="L40" s="309"/>
      <c r="M40" s="290"/>
      <c r="N40" s="286"/>
      <c r="O40" s="286"/>
      <c r="P40" s="256">
        <f>1+(P39-0)*(1-1)/(2500-0)</f>
        <v>1</v>
      </c>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89" t="s">
        <v>325</v>
      </c>
      <c r="C41" s="290"/>
      <c r="D41" s="286"/>
      <c r="E41" s="286"/>
      <c r="F41" s="258"/>
      <c r="G41" s="309"/>
      <c r="H41" s="290"/>
      <c r="I41" s="286"/>
      <c r="J41" s="286"/>
      <c r="K41" s="258"/>
      <c r="L41" s="309"/>
      <c r="M41" s="290"/>
      <c r="N41" s="286"/>
      <c r="O41" s="286"/>
      <c r="P41" s="258">
        <f>P40*P38</f>
        <v>1.5622146666666666E-2</v>
      </c>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7"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6"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89" t="s">
        <v>492</v>
      </c>
      <c r="C44" s="260"/>
      <c r="D44" s="258"/>
      <c r="E44" s="258"/>
      <c r="F44" s="258"/>
      <c r="G44" s="309"/>
      <c r="H44" s="260"/>
      <c r="I44" s="258"/>
      <c r="J44" s="258"/>
      <c r="K44" s="258"/>
      <c r="L44" s="309"/>
      <c r="M44" s="260">
        <f t="shared" ref="M44:P44" si="2">M12/M17</f>
        <v>0.7488693824230348</v>
      </c>
      <c r="N44" s="258">
        <f t="shared" si="2"/>
        <v>0.77650728188915064</v>
      </c>
      <c r="O44" s="258">
        <f t="shared" si="2"/>
        <v>0.88337201294784606</v>
      </c>
      <c r="P44" s="258">
        <f t="shared" si="2"/>
        <v>0.82220630067108502</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89" t="s">
        <v>493</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5" t="s">
        <v>330</v>
      </c>
      <c r="C46" s="290"/>
      <c r="D46" s="286"/>
      <c r="E46" s="286"/>
      <c r="F46" s="258"/>
      <c r="G46" s="309"/>
      <c r="H46" s="290"/>
      <c r="I46" s="286"/>
      <c r="J46" s="286"/>
      <c r="K46" s="258"/>
      <c r="L46" s="309"/>
      <c r="M46" s="290"/>
      <c r="N46" s="286"/>
      <c r="O46" s="286"/>
      <c r="P46" s="258">
        <f>P41</f>
        <v>1.5622146666666666E-2</v>
      </c>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7" t="s">
        <v>329</v>
      </c>
      <c r="C47" s="290"/>
      <c r="D47" s="286"/>
      <c r="E47" s="286"/>
      <c r="F47" s="258"/>
      <c r="G47" s="309"/>
      <c r="H47" s="290"/>
      <c r="I47" s="286"/>
      <c r="J47" s="286"/>
      <c r="K47" s="258"/>
      <c r="L47" s="309"/>
      <c r="M47" s="290"/>
      <c r="N47" s="286"/>
      <c r="O47" s="286"/>
      <c r="P47" s="258">
        <f>ROUND(P46+P44,3)</f>
        <v>0.83799999999999997</v>
      </c>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7"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88" t="s">
        <v>332</v>
      </c>
      <c r="C49" s="140"/>
      <c r="D49" s="141"/>
      <c r="E49" s="141"/>
      <c r="F49" s="141"/>
      <c r="G49" s="310"/>
      <c r="H49" s="140">
        <f>'[3]Pt 4 MLR and Rebate Calculation'!$J$42</f>
        <v>0</v>
      </c>
      <c r="I49" s="141">
        <f>'[3]Pt 4 MLR and Rebate Calculation'!$K$42</f>
        <v>0</v>
      </c>
      <c r="J49" s="141"/>
      <c r="K49" s="141"/>
      <c r="L49" s="310"/>
      <c r="M49" s="140">
        <f>'[3]Pt 4 MLR and Rebate Calculation'!$N$42</f>
        <v>0.85</v>
      </c>
      <c r="N49" s="141">
        <f>'[3]Pt 4 MLR and Rebate Calculation'!$O$42</f>
        <v>0.85</v>
      </c>
      <c r="O49" s="141">
        <v>0.85</v>
      </c>
      <c r="P49" s="141">
        <v>0.85</v>
      </c>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0"/>
    </row>
    <row r="50" spans="1:40" s="9" customFormat="1" x14ac:dyDescent="0.2">
      <c r="A50" s="142"/>
      <c r="B50" s="195" t="s">
        <v>333</v>
      </c>
      <c r="C50" s="291"/>
      <c r="D50" s="287"/>
      <c r="E50" s="287"/>
      <c r="F50" s="258"/>
      <c r="G50" s="309"/>
      <c r="H50" s="291"/>
      <c r="I50" s="287"/>
      <c r="J50" s="287"/>
      <c r="K50" s="258"/>
      <c r="L50" s="309"/>
      <c r="M50" s="291"/>
      <c r="N50" s="287"/>
      <c r="O50" s="287"/>
      <c r="P50" s="258">
        <f>P47</f>
        <v>0.83799999999999997</v>
      </c>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3" t="s">
        <v>334</v>
      </c>
      <c r="C51" s="290"/>
      <c r="D51" s="286"/>
      <c r="E51" s="286"/>
      <c r="F51" s="115"/>
      <c r="G51" s="309"/>
      <c r="H51" s="290"/>
      <c r="I51" s="286"/>
      <c r="J51" s="286"/>
      <c r="K51" s="115"/>
      <c r="L51" s="309"/>
      <c r="M51" s="290"/>
      <c r="N51" s="286"/>
      <c r="O51" s="286"/>
      <c r="P51" s="115">
        <f>O15-O16</f>
        <v>66479991.487476386</v>
      </c>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0" t="s">
        <v>335</v>
      </c>
      <c r="C52" s="290"/>
      <c r="D52" s="286"/>
      <c r="E52" s="286"/>
      <c r="F52" s="115"/>
      <c r="G52" s="309"/>
      <c r="H52" s="290"/>
      <c r="I52" s="286"/>
      <c r="J52" s="286"/>
      <c r="K52" s="115"/>
      <c r="L52" s="309"/>
      <c r="M52" s="290"/>
      <c r="N52" s="286"/>
      <c r="O52" s="286"/>
      <c r="P52" s="115">
        <f>IF(P37&lt;1000,0,MAX(0,(P49-P50))*P51)</f>
        <v>797759.89784971729</v>
      </c>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7"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198"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3"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3"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4"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3"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3"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3"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3"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3"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2" t="s">
        <v>346</v>
      </c>
      <c r="C63" s="355"/>
      <c r="D63" s="356"/>
      <c r="E63" s="185"/>
      <c r="F63" s="356"/>
      <c r="G63" s="357"/>
      <c r="H63" s="355"/>
      <c r="I63" s="356"/>
      <c r="J63" s="185"/>
      <c r="K63" s="356"/>
      <c r="L63" s="357"/>
      <c r="M63" s="355"/>
      <c r="N63" s="356"/>
      <c r="O63" s="356"/>
      <c r="P63" s="356"/>
      <c r="Q63" s="355"/>
      <c r="R63" s="356"/>
      <c r="S63" s="185"/>
      <c r="T63" s="356"/>
      <c r="U63" s="355"/>
      <c r="V63" s="356"/>
      <c r="W63" s="185"/>
      <c r="X63" s="356"/>
      <c r="Y63" s="355"/>
      <c r="Z63" s="356"/>
      <c r="AA63" s="356"/>
      <c r="AB63" s="356"/>
      <c r="AC63" s="355"/>
      <c r="AD63" s="356"/>
      <c r="AE63" s="356"/>
      <c r="AF63" s="356"/>
      <c r="AG63" s="355"/>
      <c r="AH63" s="356"/>
      <c r="AI63" s="356"/>
      <c r="AJ63" s="356"/>
      <c r="AK63" s="355"/>
      <c r="AL63" s="356"/>
      <c r="AM63" s="185"/>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rintOptions horizontalCentered="1"/>
  <pageMargins left="0.19" right="0.17" top="0.3" bottom="0.5" header="0.3" footer="0.25"/>
  <pageSetup scale="5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3" sqref="E13: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8" t="s">
        <v>404</v>
      </c>
    </row>
    <row r="4" spans="2:11" s="5" customFormat="1" ht="16.5" x14ac:dyDescent="0.25">
      <c r="B4" s="203" t="s">
        <v>347</v>
      </c>
      <c r="C4" s="148"/>
      <c r="D4" s="149">
        <f>'Pt 1 Summary of Data'!J56</f>
        <v>0</v>
      </c>
      <c r="E4" s="149">
        <f>'Pt 1 Summary of Data'!P56</f>
        <v>7163</v>
      </c>
      <c r="F4" s="149"/>
      <c r="G4" s="149"/>
      <c r="H4" s="149"/>
      <c r="I4" s="362"/>
      <c r="J4" s="362"/>
      <c r="K4" s="206"/>
    </row>
    <row r="5" spans="2:11" ht="16.5" x14ac:dyDescent="0.25">
      <c r="B5" s="203" t="s">
        <v>348</v>
      </c>
      <c r="C5" s="261"/>
      <c r="D5" s="262"/>
      <c r="E5" s="262"/>
      <c r="F5" s="262"/>
      <c r="G5" s="262"/>
      <c r="H5" s="262"/>
      <c r="I5" s="262"/>
      <c r="J5" s="262"/>
      <c r="K5" s="263"/>
    </row>
    <row r="6" spans="2:11" x14ac:dyDescent="0.2">
      <c r="B6" s="204" t="s">
        <v>101</v>
      </c>
      <c r="C6" s="360"/>
      <c r="D6" s="123"/>
      <c r="E6" s="123">
        <v>184</v>
      </c>
      <c r="F6" s="361"/>
      <c r="G6" s="123"/>
      <c r="H6" s="123"/>
      <c r="I6" s="361"/>
      <c r="J6" s="361"/>
      <c r="K6" s="370"/>
    </row>
    <row r="7" spans="2:11" x14ac:dyDescent="0.2">
      <c r="B7" s="155" t="s">
        <v>102</v>
      </c>
      <c r="C7" s="124"/>
      <c r="D7" s="126"/>
      <c r="E7" s="126"/>
      <c r="F7" s="126"/>
      <c r="G7" s="126"/>
      <c r="H7" s="126"/>
      <c r="I7" s="372"/>
      <c r="J7" s="372"/>
      <c r="K7" s="207"/>
    </row>
    <row r="8" spans="2:11" x14ac:dyDescent="0.2">
      <c r="B8" s="155" t="s">
        <v>103</v>
      </c>
      <c r="C8" s="359"/>
      <c r="D8" s="126"/>
      <c r="E8" s="126"/>
      <c r="F8" s="362"/>
      <c r="G8" s="126"/>
      <c r="H8" s="126"/>
      <c r="I8" s="372"/>
      <c r="J8" s="372"/>
      <c r="K8" s="371"/>
    </row>
    <row r="9" spans="2:11" ht="13.15" customHeight="1" x14ac:dyDescent="0.2">
      <c r="B9" s="155" t="s">
        <v>104</v>
      </c>
      <c r="C9" s="124"/>
      <c r="D9" s="126"/>
      <c r="E9" s="126"/>
      <c r="F9" s="126"/>
      <c r="G9" s="126"/>
      <c r="H9" s="126"/>
      <c r="I9" s="372"/>
      <c r="J9" s="372"/>
      <c r="K9" s="207"/>
    </row>
    <row r="10" spans="2:11" ht="16.5" x14ac:dyDescent="0.25">
      <c r="B10" s="203" t="s">
        <v>349</v>
      </c>
      <c r="C10" s="70"/>
      <c r="D10" s="74"/>
      <c r="E10" s="74"/>
      <c r="F10" s="74"/>
      <c r="G10" s="74"/>
      <c r="H10" s="74"/>
      <c r="I10" s="74"/>
      <c r="J10" s="74"/>
      <c r="K10" s="264"/>
    </row>
    <row r="11" spans="2:11" s="5" customFormat="1" x14ac:dyDescent="0.2">
      <c r="B11" s="204" t="s">
        <v>457</v>
      </c>
      <c r="C11" s="117"/>
      <c r="D11" s="119">
        <f>'Pt 3 MLR and Rebate Calculation'!K52</f>
        <v>0</v>
      </c>
      <c r="E11" s="119">
        <f>'Pt 3 MLR and Rebate Calculation'!P52</f>
        <v>797759.89784971729</v>
      </c>
      <c r="F11" s="119"/>
      <c r="G11" s="119"/>
      <c r="H11" s="119"/>
      <c r="I11" s="310"/>
      <c r="J11" s="310"/>
      <c r="K11" s="363"/>
    </row>
    <row r="12" spans="2:11" x14ac:dyDescent="0.2">
      <c r="B12" s="205" t="s">
        <v>93</v>
      </c>
      <c r="C12" s="109"/>
      <c r="D12" s="113"/>
      <c r="E12" s="113"/>
      <c r="F12" s="113"/>
      <c r="G12" s="113"/>
      <c r="H12" s="113"/>
      <c r="I12" s="309"/>
      <c r="J12" s="309"/>
      <c r="K12" s="364"/>
    </row>
    <row r="13" spans="2:11" x14ac:dyDescent="0.2">
      <c r="B13" s="205" t="s">
        <v>94</v>
      </c>
      <c r="C13" s="109"/>
      <c r="D13" s="113">
        <f>D11</f>
        <v>0</v>
      </c>
      <c r="E13" s="113">
        <v>514226.0900000002</v>
      </c>
      <c r="F13" s="113"/>
      <c r="G13" s="113"/>
      <c r="H13" s="113"/>
      <c r="I13" s="309"/>
      <c r="J13" s="309"/>
      <c r="K13" s="364"/>
    </row>
    <row r="14" spans="2:11" x14ac:dyDescent="0.2">
      <c r="B14" s="205" t="s">
        <v>95</v>
      </c>
      <c r="C14" s="109"/>
      <c r="D14" s="113">
        <v>0</v>
      </c>
      <c r="E14" s="113">
        <v>283533.76999999996</v>
      </c>
      <c r="F14" s="113"/>
      <c r="G14" s="113"/>
      <c r="H14" s="113"/>
      <c r="I14" s="309"/>
      <c r="J14" s="309"/>
      <c r="K14" s="364"/>
    </row>
    <row r="15" spans="2:11" ht="16.5" x14ac:dyDescent="0.25">
      <c r="B15" s="203" t="s">
        <v>350</v>
      </c>
      <c r="C15" s="70"/>
      <c r="D15" s="74"/>
      <c r="E15" s="74"/>
      <c r="F15" s="74"/>
      <c r="G15" s="74"/>
      <c r="H15" s="74"/>
      <c r="I15" s="74"/>
      <c r="J15" s="74"/>
      <c r="K15" s="264"/>
    </row>
    <row r="16" spans="2:11" s="5" customFormat="1" x14ac:dyDescent="0.2">
      <c r="B16" s="204" t="s">
        <v>206</v>
      </c>
      <c r="C16" s="117"/>
      <c r="D16" s="119"/>
      <c r="E16" s="119">
        <v>2357587.7900000005</v>
      </c>
      <c r="F16" s="119"/>
      <c r="G16" s="119"/>
      <c r="H16" s="119"/>
      <c r="I16" s="310"/>
      <c r="J16" s="310"/>
      <c r="K16" s="363"/>
    </row>
    <row r="17" spans="2:12" s="5" customFormat="1" x14ac:dyDescent="0.2">
      <c r="B17" s="205" t="s">
        <v>203</v>
      </c>
      <c r="C17" s="109"/>
      <c r="D17" s="113"/>
      <c r="E17" s="113"/>
      <c r="F17" s="113"/>
      <c r="G17" s="113"/>
      <c r="H17" s="113"/>
      <c r="I17" s="309"/>
      <c r="J17" s="309"/>
      <c r="K17" s="364"/>
    </row>
    <row r="18" spans="2:12" ht="25.5" x14ac:dyDescent="0.2">
      <c r="B18" s="155" t="s">
        <v>207</v>
      </c>
      <c r="C18" s="367"/>
      <c r="D18" s="139"/>
      <c r="E18" s="139">
        <v>1</v>
      </c>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v>1</v>
      </c>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09" t="s">
        <v>211</v>
      </c>
      <c r="C22" s="184"/>
      <c r="D22" s="210"/>
      <c r="E22" s="210"/>
      <c r="F22" s="210"/>
      <c r="G22" s="210"/>
      <c r="H22" s="210"/>
      <c r="I22" s="357"/>
      <c r="J22" s="357"/>
      <c r="K22" s="366"/>
    </row>
    <row r="23" spans="2:12" s="5" customFormat="1" ht="100.15" customHeight="1" x14ac:dyDescent="0.2">
      <c r="B23" s="102" t="s">
        <v>212</v>
      </c>
      <c r="C23" s="387" t="s">
        <v>501</v>
      </c>
      <c r="D23" s="388"/>
      <c r="E23" s="388"/>
      <c r="F23" s="388"/>
      <c r="G23" s="388"/>
      <c r="H23" s="388"/>
      <c r="I23" s="388"/>
      <c r="J23" s="388"/>
      <c r="K23" s="389"/>
    </row>
    <row r="24" spans="2:12" s="5" customFormat="1" ht="100.15" customHeight="1" x14ac:dyDescent="0.2">
      <c r="B24" s="101" t="s">
        <v>213</v>
      </c>
      <c r="C24" s="390" t="s">
        <v>502</v>
      </c>
      <c r="D24" s="391"/>
      <c r="E24" s="391"/>
      <c r="F24" s="391"/>
      <c r="G24" s="391"/>
      <c r="H24" s="391"/>
      <c r="I24" s="391"/>
      <c r="J24" s="391"/>
      <c r="K24" s="3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1" t="s">
        <v>97</v>
      </c>
      <c r="C35" s="212" t="s">
        <v>98</v>
      </c>
      <c r="D35" s="41"/>
      <c r="E35" s="41"/>
      <c r="F35" s="41"/>
      <c r="G35" s="41"/>
      <c r="H35" s="41"/>
      <c r="I35" s="41"/>
      <c r="J35" s="41"/>
    </row>
    <row r="36" spans="1:10" s="5" customFormat="1" ht="18" customHeight="1" x14ac:dyDescent="0.2">
      <c r="B36" s="213"/>
      <c r="C36" s="214"/>
      <c r="D36" s="41"/>
      <c r="E36" s="41"/>
      <c r="F36" s="41"/>
      <c r="G36" s="41"/>
      <c r="H36" s="41"/>
      <c r="I36" s="41"/>
    </row>
    <row r="37" spans="1:10" s="5" customFormat="1" ht="18" customHeight="1" x14ac:dyDescent="0.2">
      <c r="B37" s="213"/>
      <c r="C37" s="214"/>
      <c r="D37" s="41"/>
      <c r="E37" s="41"/>
      <c r="F37" s="41"/>
      <c r="G37" s="41"/>
      <c r="H37" s="41"/>
      <c r="I37" s="41"/>
    </row>
    <row r="38" spans="1:10" s="5" customFormat="1" ht="18" customHeight="1" x14ac:dyDescent="0.2">
      <c r="B38" s="213"/>
      <c r="C38" s="214"/>
      <c r="D38" s="41"/>
      <c r="E38" s="41"/>
      <c r="F38" s="41"/>
      <c r="G38" s="41"/>
      <c r="H38" s="41"/>
      <c r="I38" s="41"/>
    </row>
    <row r="39" spans="1:10" s="5" customFormat="1" ht="18" customHeight="1" x14ac:dyDescent="0.2">
      <c r="B39" s="213"/>
      <c r="C39" s="214"/>
      <c r="D39" s="41"/>
      <c r="E39" s="41"/>
      <c r="F39" s="41"/>
      <c r="G39" s="41"/>
      <c r="H39" s="41"/>
      <c r="I39" s="41"/>
    </row>
    <row r="40" spans="1:10" s="5" customFormat="1" ht="18" customHeight="1" x14ac:dyDescent="0.2">
      <c r="B40" s="213"/>
      <c r="C40" s="214"/>
      <c r="D40" s="41"/>
      <c r="E40" s="41"/>
      <c r="F40" s="41"/>
      <c r="G40" s="41"/>
      <c r="H40" s="41"/>
      <c r="I40" s="41"/>
    </row>
    <row r="41" spans="1:10" s="5" customFormat="1" ht="18" customHeight="1" x14ac:dyDescent="0.2">
      <c r="B41" s="213"/>
      <c r="C41" s="214"/>
      <c r="D41" s="41"/>
      <c r="E41" s="41"/>
      <c r="F41" s="41"/>
      <c r="G41" s="41"/>
      <c r="H41" s="41"/>
      <c r="I41" s="41"/>
    </row>
    <row r="42" spans="1:10" s="5" customFormat="1" ht="18" customHeight="1" x14ac:dyDescent="0.2">
      <c r="A42" s="12"/>
      <c r="B42" s="213"/>
      <c r="C42" s="214"/>
      <c r="D42" s="41"/>
      <c r="E42" s="41"/>
      <c r="F42" s="41"/>
      <c r="G42" s="41"/>
      <c r="H42" s="41"/>
      <c r="I42" s="41"/>
    </row>
    <row r="43" spans="1:10" s="5" customFormat="1" ht="18" customHeight="1" x14ac:dyDescent="0.2">
      <c r="B43" s="213"/>
      <c r="C43" s="214"/>
      <c r="D43" s="41"/>
      <c r="E43" s="41"/>
      <c r="F43" s="41"/>
      <c r="G43" s="41"/>
      <c r="H43" s="41"/>
      <c r="I43" s="41"/>
    </row>
    <row r="44" spans="1:10" s="5" customFormat="1" ht="18" customHeight="1" x14ac:dyDescent="0.2">
      <c r="B44" s="213"/>
      <c r="C44" s="214"/>
      <c r="D44" s="41"/>
      <c r="E44" s="41"/>
      <c r="F44" s="41"/>
      <c r="G44" s="41"/>
      <c r="H44" s="41"/>
      <c r="I44" s="41"/>
    </row>
    <row r="45" spans="1:10" s="5" customFormat="1" ht="18" customHeight="1" x14ac:dyDescent="0.2">
      <c r="B45" s="213"/>
      <c r="C45" s="214"/>
      <c r="D45" s="41"/>
      <c r="E45" s="41"/>
      <c r="F45" s="41"/>
      <c r="G45" s="41"/>
      <c r="H45" s="41"/>
      <c r="I45" s="41"/>
    </row>
    <row r="46" spans="1:10" s="5" customFormat="1" ht="18" customHeight="1" x14ac:dyDescent="0.2">
      <c r="B46" s="215"/>
      <c r="C46" s="216"/>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1" t="s">
        <v>123</v>
      </c>
      <c r="C49" s="212" t="s">
        <v>99</v>
      </c>
      <c r="D49" s="27"/>
      <c r="E49" s="27"/>
      <c r="F49" s="27"/>
      <c r="G49" s="27"/>
      <c r="H49" s="27"/>
      <c r="I49" s="27"/>
      <c r="J49" s="27"/>
    </row>
    <row r="50" spans="2:10" s="5" customFormat="1" ht="18" customHeight="1" x14ac:dyDescent="0.2">
      <c r="B50" s="213"/>
      <c r="C50" s="214"/>
      <c r="D50" s="51"/>
      <c r="E50" s="27"/>
      <c r="F50" s="27"/>
      <c r="G50" s="27"/>
      <c r="H50" s="27"/>
      <c r="I50" s="27"/>
      <c r="J50" s="27"/>
    </row>
    <row r="51" spans="2:10" s="5" customFormat="1" ht="18" customHeight="1" x14ac:dyDescent="0.2">
      <c r="B51" s="213"/>
      <c r="C51" s="214"/>
      <c r="D51" s="51"/>
      <c r="E51" s="27"/>
      <c r="F51" s="27"/>
      <c r="G51" s="27"/>
      <c r="H51" s="27"/>
      <c r="I51" s="27"/>
      <c r="J51" s="27"/>
    </row>
    <row r="52" spans="2:10" s="5" customFormat="1" ht="18" customHeight="1" x14ac:dyDescent="0.2">
      <c r="B52" s="213"/>
      <c r="C52" s="214"/>
      <c r="D52" s="51"/>
      <c r="E52" s="27"/>
      <c r="F52" s="27"/>
      <c r="G52" s="27"/>
      <c r="H52" s="27"/>
      <c r="I52" s="27"/>
      <c r="J52" s="27"/>
    </row>
    <row r="53" spans="2:10" s="5" customFormat="1" ht="18" customHeight="1" x14ac:dyDescent="0.2">
      <c r="B53" s="213"/>
      <c r="C53" s="214"/>
      <c r="D53" s="51"/>
      <c r="E53" s="27"/>
      <c r="F53" s="27"/>
      <c r="G53" s="27"/>
      <c r="H53" s="27"/>
      <c r="I53" s="27"/>
      <c r="J53" s="27"/>
    </row>
    <row r="54" spans="2:10" s="5" customFormat="1" ht="18" customHeight="1" x14ac:dyDescent="0.2">
      <c r="B54" s="213"/>
      <c r="C54" s="214"/>
      <c r="D54" s="51"/>
      <c r="E54" s="27"/>
      <c r="F54" s="27"/>
      <c r="G54" s="27"/>
      <c r="H54" s="27"/>
      <c r="I54" s="27"/>
      <c r="J54" s="27"/>
    </row>
    <row r="55" spans="2:10" s="5" customFormat="1" ht="18" customHeight="1" x14ac:dyDescent="0.2">
      <c r="B55" s="213"/>
      <c r="C55" s="214"/>
      <c r="D55" s="51"/>
      <c r="E55" s="27"/>
      <c r="F55" s="27"/>
      <c r="G55" s="27"/>
      <c r="H55" s="27"/>
      <c r="I55" s="27"/>
      <c r="J55" s="27"/>
    </row>
    <row r="56" spans="2:10" s="5" customFormat="1" ht="18" customHeight="1" x14ac:dyDescent="0.2">
      <c r="B56" s="213"/>
      <c r="C56" s="214"/>
      <c r="D56" s="51"/>
      <c r="E56" s="27"/>
      <c r="F56" s="27"/>
      <c r="G56" s="27"/>
      <c r="H56" s="27"/>
      <c r="I56" s="27"/>
      <c r="J56" s="27"/>
    </row>
    <row r="57" spans="2:10" s="5" customFormat="1" ht="18" customHeight="1" x14ac:dyDescent="0.2">
      <c r="B57" s="213"/>
      <c r="C57" s="214"/>
      <c r="D57" s="51"/>
      <c r="E57" s="27"/>
      <c r="F57" s="27"/>
      <c r="G57" s="27"/>
      <c r="H57" s="27"/>
      <c r="I57" s="27"/>
      <c r="J57" s="27"/>
    </row>
    <row r="58" spans="2:10" s="5" customFormat="1" ht="18" customHeight="1" x14ac:dyDescent="0.2">
      <c r="B58" s="213"/>
      <c r="C58" s="214"/>
      <c r="D58" s="51"/>
      <c r="E58" s="27"/>
      <c r="F58" s="27"/>
      <c r="G58" s="27"/>
      <c r="H58" s="27"/>
      <c r="I58" s="27"/>
      <c r="J58" s="27"/>
    </row>
    <row r="59" spans="2:10" s="5" customFormat="1" ht="18" customHeight="1" x14ac:dyDescent="0.2">
      <c r="B59" s="215"/>
      <c r="C59" s="216"/>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7"/>
      <c r="C5" s="150"/>
      <c r="D5" s="219"/>
      <c r="E5" s="7"/>
    </row>
    <row r="6" spans="1:5" ht="35.25" customHeight="1" x14ac:dyDescent="0.2">
      <c r="B6" s="217"/>
      <c r="C6" s="150"/>
      <c r="D6" s="220"/>
      <c r="E6" s="7"/>
    </row>
    <row r="7" spans="1:5" ht="35.25" customHeight="1" x14ac:dyDescent="0.2">
      <c r="B7" s="217"/>
      <c r="C7" s="150"/>
      <c r="D7" s="220"/>
      <c r="E7" s="7"/>
    </row>
    <row r="8" spans="1:5" ht="35.25" customHeight="1" x14ac:dyDescent="0.2">
      <c r="B8" s="217"/>
      <c r="C8" s="150"/>
      <c r="D8" s="220"/>
      <c r="E8" s="7"/>
    </row>
    <row r="9" spans="1:5" ht="35.25" customHeight="1" x14ac:dyDescent="0.2">
      <c r="B9" s="217"/>
      <c r="C9" s="150"/>
      <c r="D9" s="220"/>
      <c r="E9" s="7"/>
    </row>
    <row r="10" spans="1:5" ht="35.25" customHeight="1" x14ac:dyDescent="0.2">
      <c r="B10" s="217"/>
      <c r="C10" s="150"/>
      <c r="D10" s="220"/>
      <c r="E10" s="7"/>
    </row>
    <row r="11" spans="1:5" ht="35.25" customHeight="1" x14ac:dyDescent="0.2">
      <c r="B11" s="217"/>
      <c r="C11" s="150"/>
      <c r="D11" s="220"/>
      <c r="E11" s="7"/>
    </row>
    <row r="12" spans="1:5" ht="35.25" customHeight="1" x14ac:dyDescent="0.2">
      <c r="B12" s="218"/>
      <c r="C12" s="150"/>
      <c r="D12" s="220"/>
      <c r="E12" s="7"/>
    </row>
    <row r="13" spans="1:5" ht="35.25" customHeight="1" x14ac:dyDescent="0.2">
      <c r="B13" s="217"/>
      <c r="C13" s="150"/>
      <c r="D13" s="220"/>
      <c r="E13" s="7"/>
    </row>
    <row r="14" spans="1:5" ht="35.25" customHeight="1" x14ac:dyDescent="0.2">
      <c r="B14" s="217"/>
      <c r="C14" s="150"/>
      <c r="D14" s="220"/>
      <c r="E14" s="7"/>
    </row>
    <row r="15" spans="1:5" ht="35.25" customHeight="1" x14ac:dyDescent="0.2">
      <c r="B15" s="217"/>
      <c r="C15" s="150"/>
      <c r="D15" s="220"/>
      <c r="E15" s="7"/>
    </row>
    <row r="16" spans="1:5" ht="35.25" customHeight="1" x14ac:dyDescent="0.2">
      <c r="B16" s="217"/>
      <c r="C16" s="150"/>
      <c r="D16" s="220"/>
      <c r="E16" s="7"/>
    </row>
    <row r="17" spans="2:5" ht="35.25" customHeight="1" x14ac:dyDescent="0.2">
      <c r="B17" s="217"/>
      <c r="C17" s="150"/>
      <c r="D17" s="220"/>
      <c r="E17" s="7"/>
    </row>
    <row r="18" spans="2:5" ht="35.25" customHeight="1" x14ac:dyDescent="0.2">
      <c r="B18" s="217"/>
      <c r="C18" s="150"/>
      <c r="D18" s="220"/>
      <c r="E18" s="7"/>
    </row>
    <row r="19" spans="2:5" ht="35.25" customHeight="1" x14ac:dyDescent="0.2">
      <c r="B19" s="217"/>
      <c r="C19" s="150"/>
      <c r="D19" s="220"/>
      <c r="E19" s="7"/>
    </row>
    <row r="20" spans="2:5" ht="35.25" customHeight="1" x14ac:dyDescent="0.2">
      <c r="B20" s="217"/>
      <c r="C20" s="150"/>
      <c r="D20" s="220"/>
      <c r="E20" s="7"/>
    </row>
    <row r="21" spans="2:5" ht="35.25" customHeight="1" x14ac:dyDescent="0.2">
      <c r="B21" s="217"/>
      <c r="C21" s="150"/>
      <c r="D21" s="220"/>
      <c r="E21" s="7"/>
    </row>
    <row r="22" spans="2:5" ht="35.25" customHeight="1" x14ac:dyDescent="0.2">
      <c r="B22" s="217"/>
      <c r="C22" s="150"/>
      <c r="D22" s="220"/>
      <c r="E22" s="7"/>
    </row>
    <row r="23" spans="2:5" ht="35.25" customHeight="1" x14ac:dyDescent="0.2">
      <c r="B23" s="217"/>
      <c r="C23" s="150"/>
      <c r="D23" s="220"/>
      <c r="E23" s="7"/>
    </row>
    <row r="24" spans="2:5" ht="35.25" customHeight="1" x14ac:dyDescent="0.2">
      <c r="B24" s="217"/>
      <c r="C24" s="151"/>
      <c r="D24" s="220"/>
      <c r="E24" s="7"/>
    </row>
    <row r="25" spans="2:5" ht="16.5" x14ac:dyDescent="0.25">
      <c r="B25" s="272" t="s">
        <v>55</v>
      </c>
      <c r="C25" s="273"/>
      <c r="D25" s="274"/>
      <c r="E25" s="7"/>
    </row>
    <row r="26" spans="2:5" ht="15" x14ac:dyDescent="0.25">
      <c r="B26" s="275" t="s">
        <v>67</v>
      </c>
      <c r="C26" s="276"/>
      <c r="D26" s="277"/>
      <c r="E26" s="7"/>
    </row>
    <row r="27" spans="2:5" ht="35.25" customHeight="1" x14ac:dyDescent="0.2">
      <c r="B27" s="217"/>
      <c r="C27" s="150"/>
      <c r="D27" s="221"/>
      <c r="E27" s="7"/>
    </row>
    <row r="28" spans="2:5" ht="35.25" customHeight="1" x14ac:dyDescent="0.2">
      <c r="B28" s="217"/>
      <c r="C28" s="150"/>
      <c r="D28" s="220"/>
      <c r="E28" s="7"/>
    </row>
    <row r="29" spans="2:5" ht="35.25" customHeight="1" x14ac:dyDescent="0.2">
      <c r="B29" s="217"/>
      <c r="C29" s="150"/>
      <c r="D29" s="220"/>
      <c r="E29" s="7"/>
    </row>
    <row r="30" spans="2:5" ht="35.25" customHeight="1" x14ac:dyDescent="0.2">
      <c r="B30" s="217"/>
      <c r="C30" s="150"/>
      <c r="D30" s="220"/>
      <c r="E30" s="7"/>
    </row>
    <row r="31" spans="2:5" ht="35.25" customHeight="1" x14ac:dyDescent="0.2">
      <c r="B31" s="217"/>
      <c r="C31" s="150"/>
      <c r="D31" s="220"/>
      <c r="E31" s="7"/>
    </row>
    <row r="32" spans="2:5" ht="35.25" customHeight="1" x14ac:dyDescent="0.2">
      <c r="B32" s="217"/>
      <c r="C32" s="150"/>
      <c r="D32" s="220"/>
      <c r="E32" s="7"/>
    </row>
    <row r="33" spans="2:5" ht="15" x14ac:dyDescent="0.25">
      <c r="B33" s="278" t="s">
        <v>68</v>
      </c>
      <c r="C33" s="279"/>
      <c r="D33" s="280"/>
      <c r="E33" s="7"/>
    </row>
    <row r="34" spans="2:5" ht="35.25" customHeight="1" x14ac:dyDescent="0.2">
      <c r="B34" s="217"/>
      <c r="C34" s="150"/>
      <c r="D34" s="220"/>
      <c r="E34" s="7"/>
    </row>
    <row r="35" spans="2:5" ht="35.25" customHeight="1" x14ac:dyDescent="0.2">
      <c r="B35" s="217"/>
      <c r="C35" s="150"/>
      <c r="D35" s="220"/>
      <c r="E35" s="7"/>
    </row>
    <row r="36" spans="2:5" ht="35.25" customHeight="1" x14ac:dyDescent="0.2">
      <c r="B36" s="217"/>
      <c r="C36" s="150"/>
      <c r="D36" s="220"/>
      <c r="E36" s="7"/>
    </row>
    <row r="37" spans="2:5" ht="35.25" customHeight="1" x14ac:dyDescent="0.2">
      <c r="B37" s="217"/>
      <c r="C37" s="150"/>
      <c r="D37" s="220"/>
      <c r="E37" s="7"/>
    </row>
    <row r="38" spans="2:5" ht="35.25" customHeight="1" x14ac:dyDescent="0.2">
      <c r="B38" s="217"/>
      <c r="C38" s="150"/>
      <c r="D38" s="220"/>
      <c r="E38" s="7"/>
    </row>
    <row r="39" spans="2:5" ht="35.25" customHeight="1" x14ac:dyDescent="0.2">
      <c r="B39" s="217"/>
      <c r="C39" s="151"/>
      <c r="D39" s="220"/>
      <c r="E39" s="7"/>
    </row>
    <row r="40" spans="2:5" ht="15" x14ac:dyDescent="0.25">
      <c r="B40" s="278" t="s">
        <v>126</v>
      </c>
      <c r="C40" s="279"/>
      <c r="D40" s="280"/>
      <c r="E40" s="7"/>
    </row>
    <row r="41" spans="2:5" ht="35.25" customHeight="1" x14ac:dyDescent="0.2">
      <c r="B41" s="217"/>
      <c r="C41" s="150"/>
      <c r="D41" s="220"/>
      <c r="E41" s="7"/>
    </row>
    <row r="42" spans="2:5" ht="35.25" customHeight="1" x14ac:dyDescent="0.2">
      <c r="B42" s="217"/>
      <c r="C42" s="150"/>
      <c r="D42" s="220"/>
      <c r="E42" s="7"/>
    </row>
    <row r="43" spans="2:5" ht="35.25" customHeight="1" x14ac:dyDescent="0.2">
      <c r="B43" s="217"/>
      <c r="C43" s="150"/>
      <c r="D43" s="220"/>
      <c r="E43" s="7"/>
    </row>
    <row r="44" spans="2:5" ht="35.25" customHeight="1" x14ac:dyDescent="0.2">
      <c r="B44" s="217"/>
      <c r="C44" s="150"/>
      <c r="D44" s="220"/>
      <c r="E44" s="7"/>
    </row>
    <row r="45" spans="2:5" ht="35.25" customHeight="1" x14ac:dyDescent="0.2">
      <c r="B45" s="217"/>
      <c r="C45" s="150"/>
      <c r="D45" s="220"/>
      <c r="E45" s="7"/>
    </row>
    <row r="46" spans="2:5" ht="35.25" customHeight="1" x14ac:dyDescent="0.2">
      <c r="B46" s="217"/>
      <c r="C46" s="151"/>
      <c r="D46" s="220"/>
      <c r="E46" s="7"/>
    </row>
    <row r="47" spans="2:5" ht="15" x14ac:dyDescent="0.25">
      <c r="B47" s="278" t="s">
        <v>69</v>
      </c>
      <c r="C47" s="279"/>
      <c r="D47" s="280"/>
      <c r="E47" s="7"/>
    </row>
    <row r="48" spans="2:5" ht="35.25" customHeight="1" x14ac:dyDescent="0.2">
      <c r="B48" s="217"/>
      <c r="C48" s="150"/>
      <c r="D48" s="220"/>
      <c r="E48" s="7"/>
    </row>
    <row r="49" spans="2:5" ht="35.25" customHeight="1" x14ac:dyDescent="0.2">
      <c r="B49" s="217"/>
      <c r="C49" s="150"/>
      <c r="D49" s="220"/>
      <c r="E49" s="7"/>
    </row>
    <row r="50" spans="2:5" ht="35.25" customHeight="1" x14ac:dyDescent="0.2">
      <c r="B50" s="217"/>
      <c r="C50" s="150"/>
      <c r="D50" s="220"/>
      <c r="E50" s="7"/>
    </row>
    <row r="51" spans="2:5" ht="35.25" customHeight="1" x14ac:dyDescent="0.2">
      <c r="B51" s="217"/>
      <c r="C51" s="150"/>
      <c r="D51" s="220"/>
      <c r="E51" s="7"/>
    </row>
    <row r="52" spans="2:5" ht="35.25" customHeight="1" x14ac:dyDescent="0.2">
      <c r="B52" s="217"/>
      <c r="C52" s="150"/>
      <c r="D52" s="220"/>
      <c r="E52" s="7"/>
    </row>
    <row r="53" spans="2:5" ht="35.25" customHeight="1" x14ac:dyDescent="0.2">
      <c r="B53" s="217"/>
      <c r="C53" s="151"/>
      <c r="D53" s="220"/>
      <c r="E53" s="7"/>
    </row>
    <row r="54" spans="2:5" ht="16.5" x14ac:dyDescent="0.25">
      <c r="B54" s="272" t="s">
        <v>56</v>
      </c>
      <c r="C54" s="273"/>
      <c r="D54" s="274"/>
      <c r="E54" s="7"/>
    </row>
    <row r="55" spans="2:5" ht="15" x14ac:dyDescent="0.25">
      <c r="B55" s="275" t="s">
        <v>127</v>
      </c>
      <c r="C55" s="276"/>
      <c r="D55" s="277"/>
      <c r="E55" s="7"/>
    </row>
    <row r="56" spans="2:5" ht="35.25" customHeight="1" x14ac:dyDescent="0.2">
      <c r="B56" s="217"/>
      <c r="C56" s="152"/>
      <c r="D56" s="220"/>
      <c r="E56" s="7"/>
    </row>
    <row r="57" spans="2:5" ht="35.25" customHeight="1" x14ac:dyDescent="0.2">
      <c r="B57" s="217"/>
      <c r="C57" s="152"/>
      <c r="D57" s="220"/>
      <c r="E57" s="7"/>
    </row>
    <row r="58" spans="2:5" ht="35.25" customHeight="1" x14ac:dyDescent="0.2">
      <c r="B58" s="217"/>
      <c r="C58" s="152"/>
      <c r="D58" s="220"/>
      <c r="E58" s="7"/>
    </row>
    <row r="59" spans="2:5" ht="35.25" customHeight="1" x14ac:dyDescent="0.2">
      <c r="B59" s="217"/>
      <c r="C59" s="152"/>
      <c r="D59" s="220"/>
      <c r="E59" s="7"/>
    </row>
    <row r="60" spans="2:5" ht="35.25" customHeight="1" x14ac:dyDescent="0.2">
      <c r="B60" s="217"/>
      <c r="C60" s="152"/>
      <c r="D60" s="220"/>
      <c r="E60" s="7"/>
    </row>
    <row r="61" spans="2:5" ht="35.25" customHeight="1" x14ac:dyDescent="0.2">
      <c r="B61" s="217"/>
      <c r="C61" s="152"/>
      <c r="D61" s="220"/>
      <c r="E61" s="7"/>
    </row>
    <row r="62" spans="2:5" ht="35.25" customHeight="1" x14ac:dyDescent="0.2">
      <c r="B62" s="217"/>
      <c r="C62" s="152"/>
      <c r="D62" s="220"/>
      <c r="E62" s="7"/>
    </row>
    <row r="63" spans="2:5" ht="35.25" customHeight="1" x14ac:dyDescent="0.2">
      <c r="B63" s="217"/>
      <c r="C63" s="152"/>
      <c r="D63" s="220"/>
      <c r="E63" s="7"/>
    </row>
    <row r="64" spans="2:5" ht="35.25" customHeight="1" x14ac:dyDescent="0.2">
      <c r="B64" s="217"/>
      <c r="C64" s="152"/>
      <c r="D64" s="220"/>
      <c r="E64" s="7"/>
    </row>
    <row r="65" spans="2:5" ht="35.25" customHeight="1" x14ac:dyDescent="0.2">
      <c r="B65" s="217"/>
      <c r="C65" s="152"/>
      <c r="D65" s="220"/>
      <c r="E65" s="7"/>
    </row>
    <row r="66" spans="2:5" ht="15" x14ac:dyDescent="0.25">
      <c r="B66" s="278" t="s">
        <v>113</v>
      </c>
      <c r="C66" s="279"/>
      <c r="D66" s="280"/>
      <c r="E66" s="7"/>
    </row>
    <row r="67" spans="2:5" ht="35.25" customHeight="1" x14ac:dyDescent="0.2">
      <c r="B67" s="217"/>
      <c r="C67" s="152"/>
      <c r="D67" s="220"/>
      <c r="E67" s="7"/>
    </row>
    <row r="68" spans="2:5" ht="35.25" customHeight="1" x14ac:dyDescent="0.2">
      <c r="B68" s="217"/>
      <c r="C68" s="152"/>
      <c r="D68" s="220"/>
      <c r="E68" s="7"/>
    </row>
    <row r="69" spans="2:5" ht="35.25" customHeight="1" x14ac:dyDescent="0.2">
      <c r="B69" s="217"/>
      <c r="C69" s="152"/>
      <c r="D69" s="220"/>
      <c r="E69" s="7"/>
    </row>
    <row r="70" spans="2:5" ht="35.25" customHeight="1" x14ac:dyDescent="0.2">
      <c r="B70" s="217"/>
      <c r="C70" s="152"/>
      <c r="D70" s="220"/>
      <c r="E70" s="7"/>
    </row>
    <row r="71" spans="2:5" ht="35.25" customHeight="1" x14ac:dyDescent="0.2">
      <c r="B71" s="217"/>
      <c r="C71" s="152"/>
      <c r="D71" s="220"/>
      <c r="E71" s="7"/>
    </row>
    <row r="72" spans="2:5" ht="35.25" customHeight="1" x14ac:dyDescent="0.2">
      <c r="B72" s="217"/>
      <c r="C72" s="152"/>
      <c r="D72" s="220"/>
      <c r="E72" s="7"/>
    </row>
    <row r="73" spans="2:5" ht="35.25" customHeight="1" x14ac:dyDescent="0.2">
      <c r="B73" s="217"/>
      <c r="C73" s="152"/>
      <c r="D73" s="220"/>
      <c r="E73" s="7"/>
    </row>
    <row r="74" spans="2:5" ht="35.25" customHeight="1" x14ac:dyDescent="0.2">
      <c r="B74" s="217"/>
      <c r="C74" s="152"/>
      <c r="D74" s="220"/>
      <c r="E74" s="7"/>
    </row>
    <row r="75" spans="2:5" ht="35.25" customHeight="1" x14ac:dyDescent="0.2">
      <c r="B75" s="217"/>
      <c r="C75" s="152"/>
      <c r="D75" s="220"/>
      <c r="E75" s="7"/>
    </row>
    <row r="76" spans="2:5" ht="35.25" customHeight="1" x14ac:dyDescent="0.2">
      <c r="B76" s="217"/>
      <c r="C76" s="152"/>
      <c r="D76" s="220"/>
      <c r="E76" s="7"/>
    </row>
    <row r="77" spans="2:5" ht="15" x14ac:dyDescent="0.25">
      <c r="B77" s="278" t="s">
        <v>70</v>
      </c>
      <c r="C77" s="279"/>
      <c r="D77" s="280"/>
      <c r="E77" s="7"/>
    </row>
    <row r="78" spans="2:5" ht="35.25" customHeight="1" x14ac:dyDescent="0.2">
      <c r="B78" s="217"/>
      <c r="C78" s="152"/>
      <c r="D78" s="220"/>
      <c r="E78" s="7"/>
    </row>
    <row r="79" spans="2:5" ht="35.25" customHeight="1" x14ac:dyDescent="0.2">
      <c r="B79" s="217"/>
      <c r="C79" s="152"/>
      <c r="D79" s="220"/>
      <c r="E79" s="7"/>
    </row>
    <row r="80" spans="2:5" ht="35.25" customHeight="1" x14ac:dyDescent="0.2">
      <c r="B80" s="217"/>
      <c r="C80" s="152"/>
      <c r="D80" s="220"/>
      <c r="E80" s="7"/>
    </row>
    <row r="81" spans="2:5" ht="35.25" customHeight="1" x14ac:dyDescent="0.2">
      <c r="B81" s="217"/>
      <c r="C81" s="152"/>
      <c r="D81" s="220"/>
      <c r="E81" s="7"/>
    </row>
    <row r="82" spans="2:5" ht="35.25" customHeight="1" x14ac:dyDescent="0.2">
      <c r="B82" s="217"/>
      <c r="C82" s="152"/>
      <c r="D82" s="220"/>
      <c r="E82" s="7"/>
    </row>
    <row r="83" spans="2:5" ht="35.25" customHeight="1" x14ac:dyDescent="0.2">
      <c r="B83" s="217"/>
      <c r="C83" s="152"/>
      <c r="D83" s="220"/>
      <c r="E83" s="7"/>
    </row>
    <row r="84" spans="2:5" ht="35.25" customHeight="1" x14ac:dyDescent="0.2">
      <c r="B84" s="217"/>
      <c r="C84" s="152"/>
      <c r="D84" s="220"/>
      <c r="E84" s="7"/>
    </row>
    <row r="85" spans="2:5" ht="35.25" customHeight="1" x14ac:dyDescent="0.2">
      <c r="B85" s="217"/>
      <c r="C85" s="152"/>
      <c r="D85" s="220"/>
      <c r="E85" s="7"/>
    </row>
    <row r="86" spans="2:5" ht="35.25" customHeight="1" x14ac:dyDescent="0.2">
      <c r="B86" s="217"/>
      <c r="C86" s="152"/>
      <c r="D86" s="220"/>
      <c r="E86" s="7"/>
    </row>
    <row r="87" spans="2:5" ht="35.25" customHeight="1" x14ac:dyDescent="0.2">
      <c r="B87" s="217"/>
      <c r="C87" s="152"/>
      <c r="D87" s="220"/>
      <c r="E87" s="7"/>
    </row>
    <row r="88" spans="2:5" ht="15" x14ac:dyDescent="0.25">
      <c r="B88" s="278" t="s">
        <v>71</v>
      </c>
      <c r="C88" s="279"/>
      <c r="D88" s="280"/>
      <c r="E88" s="7"/>
    </row>
    <row r="89" spans="2:5" ht="35.25" customHeight="1" x14ac:dyDescent="0.2">
      <c r="B89" s="217"/>
      <c r="C89" s="152"/>
      <c r="D89" s="220"/>
      <c r="E89" s="7"/>
    </row>
    <row r="90" spans="2:5" ht="35.25" customHeight="1" x14ac:dyDescent="0.2">
      <c r="B90" s="217"/>
      <c r="C90" s="152"/>
      <c r="D90" s="220"/>
      <c r="E90" s="7"/>
    </row>
    <row r="91" spans="2:5" ht="35.25" customHeight="1" x14ac:dyDescent="0.2">
      <c r="B91" s="217"/>
      <c r="C91" s="152"/>
      <c r="D91" s="220"/>
      <c r="E91" s="7"/>
    </row>
    <row r="92" spans="2:5" ht="35.25" customHeight="1" x14ac:dyDescent="0.2">
      <c r="B92" s="217"/>
      <c r="C92" s="152"/>
      <c r="D92" s="220"/>
      <c r="E92" s="7"/>
    </row>
    <row r="93" spans="2:5" ht="35.25" customHeight="1" x14ac:dyDescent="0.2">
      <c r="B93" s="217"/>
      <c r="C93" s="152"/>
      <c r="D93" s="220"/>
      <c r="E93" s="7"/>
    </row>
    <row r="94" spans="2:5" ht="35.25" customHeight="1" x14ac:dyDescent="0.2">
      <c r="B94" s="217"/>
      <c r="C94" s="152"/>
      <c r="D94" s="220"/>
      <c r="E94" s="7"/>
    </row>
    <row r="95" spans="2:5" ht="35.25" customHeight="1" x14ac:dyDescent="0.2">
      <c r="B95" s="217"/>
      <c r="C95" s="152"/>
      <c r="D95" s="220"/>
      <c r="E95" s="7"/>
    </row>
    <row r="96" spans="2:5" ht="35.25" customHeight="1" x14ac:dyDescent="0.2">
      <c r="B96" s="217"/>
      <c r="C96" s="152"/>
      <c r="D96" s="220"/>
      <c r="E96" s="7"/>
    </row>
    <row r="97" spans="2:5" ht="35.25" customHeight="1" x14ac:dyDescent="0.2">
      <c r="B97" s="217"/>
      <c r="C97" s="152"/>
      <c r="D97" s="220"/>
      <c r="E97" s="7"/>
    </row>
    <row r="98" spans="2:5" ht="35.25" customHeight="1" x14ac:dyDescent="0.2">
      <c r="B98" s="217"/>
      <c r="C98" s="152"/>
      <c r="D98" s="220"/>
      <c r="E98" s="7"/>
    </row>
    <row r="99" spans="2:5" ht="15" x14ac:dyDescent="0.25">
      <c r="B99" s="278" t="s">
        <v>199</v>
      </c>
      <c r="C99" s="279"/>
      <c r="D99" s="280"/>
      <c r="E99" s="7"/>
    </row>
    <row r="100" spans="2:5" ht="35.25" customHeight="1" x14ac:dyDescent="0.2">
      <c r="B100" s="217"/>
      <c r="C100" s="152"/>
      <c r="D100" s="220"/>
      <c r="E100" s="7"/>
    </row>
    <row r="101" spans="2:5" ht="35.25" customHeight="1" x14ac:dyDescent="0.2">
      <c r="B101" s="217"/>
      <c r="C101" s="152"/>
      <c r="D101" s="220"/>
      <c r="E101" s="7"/>
    </row>
    <row r="102" spans="2:5" ht="35.25" customHeight="1" x14ac:dyDescent="0.2">
      <c r="B102" s="217"/>
      <c r="C102" s="152"/>
      <c r="D102" s="220"/>
      <c r="E102" s="7"/>
    </row>
    <row r="103" spans="2:5" ht="35.25" customHeight="1" x14ac:dyDescent="0.2">
      <c r="B103" s="217"/>
      <c r="C103" s="152"/>
      <c r="D103" s="220"/>
      <c r="E103" s="7"/>
    </row>
    <row r="104" spans="2:5" ht="35.25" customHeight="1" x14ac:dyDescent="0.2">
      <c r="B104" s="217"/>
      <c r="C104" s="152"/>
      <c r="D104" s="220"/>
      <c r="E104" s="7"/>
    </row>
    <row r="105" spans="2:5" ht="35.25" customHeight="1" x14ac:dyDescent="0.2">
      <c r="B105" s="217"/>
      <c r="C105" s="152"/>
      <c r="D105" s="220"/>
      <c r="E105" s="7"/>
    </row>
    <row r="106" spans="2:5" ht="35.25" customHeight="1" x14ac:dyDescent="0.2">
      <c r="B106" s="217"/>
      <c r="C106" s="152"/>
      <c r="D106" s="220"/>
      <c r="E106" s="7"/>
    </row>
    <row r="107" spans="2:5" ht="35.25" customHeight="1" x14ac:dyDescent="0.2">
      <c r="B107" s="217"/>
      <c r="C107" s="152"/>
      <c r="D107" s="220"/>
      <c r="E107" s="7"/>
    </row>
    <row r="108" spans="2:5" ht="35.25" customHeight="1" x14ac:dyDescent="0.2">
      <c r="B108" s="217"/>
      <c r="C108" s="152"/>
      <c r="D108" s="220"/>
      <c r="E108" s="7"/>
    </row>
    <row r="109" spans="2:5" ht="35.25" customHeight="1" x14ac:dyDescent="0.2">
      <c r="B109" s="217"/>
      <c r="C109" s="152"/>
      <c r="D109" s="220"/>
      <c r="E109" s="7"/>
    </row>
    <row r="110" spans="2:5" s="5" customFormat="1" ht="15" x14ac:dyDescent="0.25">
      <c r="B110" s="278" t="s">
        <v>100</v>
      </c>
      <c r="C110" s="279"/>
      <c r="D110" s="280"/>
      <c r="E110" s="27"/>
    </row>
    <row r="111" spans="2:5" s="5" customFormat="1" ht="35.25" customHeight="1" x14ac:dyDescent="0.2">
      <c r="B111" s="217"/>
      <c r="C111" s="152"/>
      <c r="D111" s="220"/>
      <c r="E111" s="27"/>
    </row>
    <row r="112" spans="2:5" s="5" customFormat="1" ht="35.25" customHeight="1" x14ac:dyDescent="0.2">
      <c r="B112" s="217"/>
      <c r="C112" s="152"/>
      <c r="D112" s="220"/>
      <c r="E112" s="27"/>
    </row>
    <row r="113" spans="2:5" s="5" customFormat="1" ht="35.25" customHeight="1" x14ac:dyDescent="0.2">
      <c r="B113" s="217"/>
      <c r="C113" s="152"/>
      <c r="D113" s="220"/>
      <c r="E113" s="27"/>
    </row>
    <row r="114" spans="2:5" s="5" customFormat="1" ht="35.25" customHeight="1" x14ac:dyDescent="0.2">
      <c r="B114" s="217"/>
      <c r="C114" s="152"/>
      <c r="D114" s="220"/>
      <c r="E114" s="27"/>
    </row>
    <row r="115" spans="2:5" s="5" customFormat="1" ht="35.25" customHeight="1" x14ac:dyDescent="0.2">
      <c r="B115" s="217"/>
      <c r="C115" s="152"/>
      <c r="D115" s="220"/>
      <c r="E115" s="27"/>
    </row>
    <row r="116" spans="2:5" s="5" customFormat="1" ht="35.25" customHeight="1" x14ac:dyDescent="0.2">
      <c r="B116" s="217"/>
      <c r="C116" s="152"/>
      <c r="D116" s="220"/>
      <c r="E116" s="27"/>
    </row>
    <row r="117" spans="2:5" s="5" customFormat="1" ht="35.25" customHeight="1" x14ac:dyDescent="0.2">
      <c r="B117" s="217"/>
      <c r="C117" s="152"/>
      <c r="D117" s="220"/>
      <c r="E117" s="27"/>
    </row>
    <row r="118" spans="2:5" s="5" customFormat="1" ht="35.25" customHeight="1" x14ac:dyDescent="0.2">
      <c r="B118" s="217"/>
      <c r="C118" s="152"/>
      <c r="D118" s="220"/>
      <c r="E118" s="27"/>
    </row>
    <row r="119" spans="2:5" s="5" customFormat="1" ht="35.25" customHeight="1" x14ac:dyDescent="0.2">
      <c r="B119" s="217"/>
      <c r="C119" s="152"/>
      <c r="D119" s="220"/>
      <c r="E119" s="27"/>
    </row>
    <row r="120" spans="2:5" s="5" customFormat="1" ht="35.25" customHeight="1" x14ac:dyDescent="0.2">
      <c r="B120" s="217"/>
      <c r="C120" s="152"/>
      <c r="D120" s="220"/>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7"/>
      <c r="C123" s="150"/>
      <c r="D123" s="220"/>
      <c r="E123" s="7"/>
    </row>
    <row r="124" spans="2:5" s="5" customFormat="1" ht="35.25" customHeight="1" x14ac:dyDescent="0.2">
      <c r="B124" s="217"/>
      <c r="C124" s="150"/>
      <c r="D124" s="220"/>
      <c r="E124" s="27"/>
    </row>
    <row r="125" spans="2:5" s="5" customFormat="1" ht="35.25" customHeight="1" x14ac:dyDescent="0.2">
      <c r="B125" s="217"/>
      <c r="C125" s="150"/>
      <c r="D125" s="220"/>
      <c r="E125" s="27"/>
    </row>
    <row r="126" spans="2:5" s="5" customFormat="1" ht="35.25" customHeight="1" x14ac:dyDescent="0.2">
      <c r="B126" s="217"/>
      <c r="C126" s="150"/>
      <c r="D126" s="220"/>
      <c r="E126" s="27"/>
    </row>
    <row r="127" spans="2:5" s="5" customFormat="1" ht="35.25" customHeight="1" x14ac:dyDescent="0.2">
      <c r="B127" s="217"/>
      <c r="C127" s="150"/>
      <c r="D127" s="220"/>
      <c r="E127" s="27"/>
    </row>
    <row r="128" spans="2:5" s="5" customFormat="1" ht="35.25" customHeight="1" x14ac:dyDescent="0.2">
      <c r="B128" s="217"/>
      <c r="C128" s="150"/>
      <c r="D128" s="220"/>
      <c r="E128" s="27"/>
    </row>
    <row r="129" spans="2:5" s="5" customFormat="1" ht="35.25" customHeight="1" x14ac:dyDescent="0.2">
      <c r="B129" s="217"/>
      <c r="C129" s="150"/>
      <c r="D129" s="220"/>
      <c r="E129" s="27"/>
    </row>
    <row r="130" spans="2:5" s="5" customFormat="1" ht="35.25" customHeight="1" x14ac:dyDescent="0.2">
      <c r="B130" s="217"/>
      <c r="C130" s="150"/>
      <c r="D130" s="220"/>
      <c r="E130" s="27"/>
    </row>
    <row r="131" spans="2:5" s="5" customFormat="1" ht="35.25" customHeight="1" x14ac:dyDescent="0.2">
      <c r="B131" s="217"/>
      <c r="C131" s="150"/>
      <c r="D131" s="220"/>
      <c r="E131" s="27"/>
    </row>
    <row r="132" spans="2:5" s="5" customFormat="1" ht="35.25" customHeight="1" x14ac:dyDescent="0.2">
      <c r="B132" s="217"/>
      <c r="C132" s="151"/>
      <c r="D132" s="220"/>
      <c r="E132" s="27"/>
    </row>
    <row r="133" spans="2:5" ht="15" x14ac:dyDescent="0.25">
      <c r="B133" s="278" t="s">
        <v>73</v>
      </c>
      <c r="C133" s="279"/>
      <c r="D133" s="280"/>
      <c r="E133" s="7"/>
    </row>
    <row r="134" spans="2:5" s="5" customFormat="1" ht="35.25" customHeight="1" x14ac:dyDescent="0.2">
      <c r="B134" s="217"/>
      <c r="C134" s="150"/>
      <c r="D134" s="220"/>
      <c r="E134" s="27"/>
    </row>
    <row r="135" spans="2:5" s="5" customFormat="1" ht="35.25" customHeight="1" x14ac:dyDescent="0.2">
      <c r="B135" s="217"/>
      <c r="C135" s="150"/>
      <c r="D135" s="220"/>
      <c r="E135" s="27"/>
    </row>
    <row r="136" spans="2:5" s="5" customFormat="1" ht="35.25" customHeight="1" x14ac:dyDescent="0.2">
      <c r="B136" s="217"/>
      <c r="C136" s="150"/>
      <c r="D136" s="220"/>
      <c r="E136" s="27"/>
    </row>
    <row r="137" spans="2:5" s="5" customFormat="1" ht="35.25" customHeight="1" x14ac:dyDescent="0.2">
      <c r="B137" s="217"/>
      <c r="C137" s="150"/>
      <c r="D137" s="220"/>
      <c r="E137" s="27"/>
    </row>
    <row r="138" spans="2:5" s="5" customFormat="1" ht="35.25" customHeight="1" x14ac:dyDescent="0.2">
      <c r="B138" s="217"/>
      <c r="C138" s="150"/>
      <c r="D138" s="220"/>
      <c r="E138" s="27"/>
    </row>
    <row r="139" spans="2:5" s="5" customFormat="1" ht="35.25" customHeight="1" x14ac:dyDescent="0.2">
      <c r="B139" s="217"/>
      <c r="C139" s="150"/>
      <c r="D139" s="220"/>
      <c r="E139" s="27"/>
    </row>
    <row r="140" spans="2:5" s="5" customFormat="1" ht="35.25" customHeight="1" x14ac:dyDescent="0.2">
      <c r="B140" s="217"/>
      <c r="C140" s="150"/>
      <c r="D140" s="220"/>
      <c r="E140" s="27"/>
    </row>
    <row r="141" spans="2:5" s="5" customFormat="1" ht="35.25" customHeight="1" x14ac:dyDescent="0.2">
      <c r="B141" s="217"/>
      <c r="C141" s="150"/>
      <c r="D141" s="220"/>
      <c r="E141" s="27"/>
    </row>
    <row r="142" spans="2:5" s="5" customFormat="1" ht="35.25" customHeight="1" x14ac:dyDescent="0.2">
      <c r="B142" s="217"/>
      <c r="C142" s="150"/>
      <c r="D142" s="220"/>
      <c r="E142" s="27"/>
    </row>
    <row r="143" spans="2:5" s="5" customFormat="1" ht="35.25" customHeight="1" x14ac:dyDescent="0.2">
      <c r="B143" s="217"/>
      <c r="C143" s="151"/>
      <c r="D143" s="220"/>
      <c r="E143" s="27"/>
    </row>
    <row r="144" spans="2:5" ht="15" x14ac:dyDescent="0.25">
      <c r="B144" s="278" t="s">
        <v>74</v>
      </c>
      <c r="C144" s="279"/>
      <c r="D144" s="280"/>
      <c r="E144" s="7"/>
    </row>
    <row r="145" spans="2:5" s="5" customFormat="1" ht="35.25" customHeight="1" x14ac:dyDescent="0.2">
      <c r="B145" s="217"/>
      <c r="C145" s="150"/>
      <c r="D145" s="220"/>
      <c r="E145" s="27"/>
    </row>
    <row r="146" spans="2:5" s="5" customFormat="1" ht="35.25" customHeight="1" x14ac:dyDescent="0.2">
      <c r="B146" s="217"/>
      <c r="C146" s="150"/>
      <c r="D146" s="220"/>
      <c r="E146" s="27"/>
    </row>
    <row r="147" spans="2:5" s="5" customFormat="1" ht="35.25" customHeight="1" x14ac:dyDescent="0.2">
      <c r="B147" s="217"/>
      <c r="C147" s="150"/>
      <c r="D147" s="220"/>
      <c r="E147" s="27"/>
    </row>
    <row r="148" spans="2:5" s="5" customFormat="1" ht="35.25" customHeight="1" x14ac:dyDescent="0.2">
      <c r="B148" s="217"/>
      <c r="C148" s="150"/>
      <c r="D148" s="220"/>
      <c r="E148" s="27"/>
    </row>
    <row r="149" spans="2:5" s="5" customFormat="1" ht="35.25" customHeight="1" x14ac:dyDescent="0.2">
      <c r="B149" s="217"/>
      <c r="C149" s="150"/>
      <c r="D149" s="220"/>
      <c r="E149" s="27"/>
    </row>
    <row r="150" spans="2:5" s="5" customFormat="1" ht="35.25" customHeight="1" x14ac:dyDescent="0.2">
      <c r="B150" s="217"/>
      <c r="C150" s="150"/>
      <c r="D150" s="220"/>
      <c r="E150" s="27"/>
    </row>
    <row r="151" spans="2:5" s="5" customFormat="1" ht="35.25" customHeight="1" x14ac:dyDescent="0.2">
      <c r="B151" s="217"/>
      <c r="C151" s="150"/>
      <c r="D151" s="220"/>
      <c r="E151" s="27"/>
    </row>
    <row r="152" spans="2:5" s="5" customFormat="1" ht="35.25" customHeight="1" x14ac:dyDescent="0.2">
      <c r="B152" s="217"/>
      <c r="C152" s="150"/>
      <c r="D152" s="220"/>
      <c r="E152" s="27"/>
    </row>
    <row r="153" spans="2:5" s="5" customFormat="1" ht="35.25" customHeight="1" x14ac:dyDescent="0.2">
      <c r="B153" s="217"/>
      <c r="C153" s="150"/>
      <c r="D153" s="220"/>
      <c r="E153" s="27"/>
    </row>
    <row r="154" spans="2:5" s="5" customFormat="1" ht="35.25" customHeight="1" x14ac:dyDescent="0.2">
      <c r="B154" s="217"/>
      <c r="C154" s="151"/>
      <c r="D154" s="220"/>
      <c r="E154" s="27"/>
    </row>
    <row r="155" spans="2:5" ht="15" x14ac:dyDescent="0.25">
      <c r="B155" s="278" t="s">
        <v>75</v>
      </c>
      <c r="C155" s="279"/>
      <c r="D155" s="280"/>
      <c r="E155" s="7"/>
    </row>
    <row r="156" spans="2:5" s="5" customFormat="1" ht="35.25" customHeight="1" x14ac:dyDescent="0.2">
      <c r="B156" s="217"/>
      <c r="C156" s="150"/>
      <c r="D156" s="220"/>
      <c r="E156" s="27"/>
    </row>
    <row r="157" spans="2:5" s="5" customFormat="1" ht="35.25" customHeight="1" x14ac:dyDescent="0.2">
      <c r="B157" s="217"/>
      <c r="C157" s="150"/>
      <c r="D157" s="220"/>
      <c r="E157" s="27"/>
    </row>
    <row r="158" spans="2:5" s="5" customFormat="1" ht="35.25" customHeight="1" x14ac:dyDescent="0.2">
      <c r="B158" s="217"/>
      <c r="C158" s="150"/>
      <c r="D158" s="220"/>
      <c r="E158" s="27"/>
    </row>
    <row r="159" spans="2:5" s="5" customFormat="1" ht="35.25" customHeight="1" x14ac:dyDescent="0.2">
      <c r="B159" s="217"/>
      <c r="C159" s="150"/>
      <c r="D159" s="220"/>
      <c r="E159" s="27"/>
    </row>
    <row r="160" spans="2:5" s="5" customFormat="1" ht="35.25" customHeight="1" x14ac:dyDescent="0.2">
      <c r="B160" s="217"/>
      <c r="C160" s="150"/>
      <c r="D160" s="220"/>
      <c r="E160" s="27"/>
    </row>
    <row r="161" spans="2:5" s="5" customFormat="1" ht="35.25" customHeight="1" x14ac:dyDescent="0.2">
      <c r="B161" s="217"/>
      <c r="C161" s="150"/>
      <c r="D161" s="220"/>
      <c r="E161" s="27"/>
    </row>
    <row r="162" spans="2:5" s="5" customFormat="1" ht="35.25" customHeight="1" x14ac:dyDescent="0.2">
      <c r="B162" s="217"/>
      <c r="C162" s="150"/>
      <c r="D162" s="220"/>
      <c r="E162" s="27"/>
    </row>
    <row r="163" spans="2:5" s="5" customFormat="1" ht="35.25" customHeight="1" x14ac:dyDescent="0.2">
      <c r="B163" s="217"/>
      <c r="C163" s="150"/>
      <c r="D163" s="220"/>
      <c r="E163" s="27"/>
    </row>
    <row r="164" spans="2:5" s="5" customFormat="1" ht="35.25" customHeight="1" x14ac:dyDescent="0.2">
      <c r="B164" s="217"/>
      <c r="C164" s="150"/>
      <c r="D164" s="220"/>
      <c r="E164" s="27"/>
    </row>
    <row r="165" spans="2:5" s="5" customFormat="1" ht="35.25" customHeight="1" x14ac:dyDescent="0.2">
      <c r="B165" s="217"/>
      <c r="C165" s="151"/>
      <c r="D165" s="220"/>
      <c r="E165" s="27"/>
    </row>
    <row r="166" spans="2:5" ht="15" x14ac:dyDescent="0.25">
      <c r="B166" s="278" t="s">
        <v>76</v>
      </c>
      <c r="C166" s="279"/>
      <c r="D166" s="280"/>
      <c r="E166" s="7"/>
    </row>
    <row r="167" spans="2:5" s="5" customFormat="1" ht="35.25" customHeight="1" x14ac:dyDescent="0.2">
      <c r="B167" s="217"/>
      <c r="C167" s="150"/>
      <c r="D167" s="220"/>
      <c r="E167" s="27"/>
    </row>
    <row r="168" spans="2:5" s="5" customFormat="1" ht="35.25" customHeight="1" x14ac:dyDescent="0.2">
      <c r="B168" s="217"/>
      <c r="C168" s="150"/>
      <c r="D168" s="220"/>
      <c r="E168" s="27"/>
    </row>
    <row r="169" spans="2:5" s="5" customFormat="1" ht="35.25" customHeight="1" x14ac:dyDescent="0.2">
      <c r="B169" s="217"/>
      <c r="C169" s="150"/>
      <c r="D169" s="220"/>
      <c r="E169" s="27"/>
    </row>
    <row r="170" spans="2:5" s="5" customFormat="1" ht="35.25" customHeight="1" x14ac:dyDescent="0.2">
      <c r="B170" s="217"/>
      <c r="C170" s="150"/>
      <c r="D170" s="220"/>
      <c r="E170" s="27"/>
    </row>
    <row r="171" spans="2:5" s="5" customFormat="1" ht="35.25" customHeight="1" x14ac:dyDescent="0.2">
      <c r="B171" s="217"/>
      <c r="C171" s="150"/>
      <c r="D171" s="220"/>
      <c r="E171" s="27"/>
    </row>
    <row r="172" spans="2:5" s="5" customFormat="1" ht="35.25" customHeight="1" x14ac:dyDescent="0.2">
      <c r="B172" s="217"/>
      <c r="C172" s="150"/>
      <c r="D172" s="220"/>
      <c r="E172" s="27"/>
    </row>
    <row r="173" spans="2:5" s="5" customFormat="1" ht="35.25" customHeight="1" x14ac:dyDescent="0.2">
      <c r="B173" s="217"/>
      <c r="C173" s="150"/>
      <c r="D173" s="220"/>
      <c r="E173" s="27"/>
    </row>
    <row r="174" spans="2:5" s="5" customFormat="1" ht="35.25" customHeight="1" x14ac:dyDescent="0.2">
      <c r="B174" s="217"/>
      <c r="C174" s="150"/>
      <c r="D174" s="220"/>
      <c r="E174" s="27"/>
    </row>
    <row r="175" spans="2:5" s="5" customFormat="1" ht="35.25" customHeight="1" x14ac:dyDescent="0.2">
      <c r="B175" s="217"/>
      <c r="C175" s="150"/>
      <c r="D175" s="220"/>
      <c r="E175" s="27"/>
    </row>
    <row r="176" spans="2:5" s="5" customFormat="1" ht="35.25" customHeight="1" x14ac:dyDescent="0.2">
      <c r="B176" s="217"/>
      <c r="C176" s="151"/>
      <c r="D176" s="220"/>
      <c r="E176" s="27"/>
    </row>
    <row r="177" spans="2:5" ht="15" x14ac:dyDescent="0.25">
      <c r="B177" s="278" t="s">
        <v>78</v>
      </c>
      <c r="C177" s="279"/>
      <c r="D177" s="280"/>
      <c r="E177" s="1"/>
    </row>
    <row r="178" spans="2:5" s="5" customFormat="1" ht="35.25" customHeight="1" x14ac:dyDescent="0.2">
      <c r="B178" s="217"/>
      <c r="C178" s="150"/>
      <c r="D178" s="220"/>
      <c r="E178" s="27"/>
    </row>
    <row r="179" spans="2:5" s="5" customFormat="1" ht="35.25" customHeight="1" x14ac:dyDescent="0.2">
      <c r="B179" s="217"/>
      <c r="C179" s="150"/>
      <c r="D179" s="220"/>
      <c r="E179" s="27"/>
    </row>
    <row r="180" spans="2:5" s="5" customFormat="1" ht="35.25" customHeight="1" x14ac:dyDescent="0.2">
      <c r="B180" s="217"/>
      <c r="C180" s="150"/>
      <c r="D180" s="220"/>
      <c r="E180" s="27"/>
    </row>
    <row r="181" spans="2:5" s="5" customFormat="1" ht="35.25" customHeight="1" x14ac:dyDescent="0.2">
      <c r="B181" s="217"/>
      <c r="C181" s="150"/>
      <c r="D181" s="220"/>
      <c r="E181" s="27"/>
    </row>
    <row r="182" spans="2:5" s="5" customFormat="1" ht="35.25" customHeight="1" x14ac:dyDescent="0.2">
      <c r="B182" s="217"/>
      <c r="C182" s="150"/>
      <c r="D182" s="220"/>
      <c r="E182" s="27"/>
    </row>
    <row r="183" spans="2:5" s="5" customFormat="1" ht="35.25" customHeight="1" x14ac:dyDescent="0.2">
      <c r="B183" s="217"/>
      <c r="C183" s="150"/>
      <c r="D183" s="220"/>
      <c r="E183" s="27"/>
    </row>
    <row r="184" spans="2:5" s="5" customFormat="1" ht="35.25" customHeight="1" x14ac:dyDescent="0.2">
      <c r="B184" s="217"/>
      <c r="C184" s="150"/>
      <c r="D184" s="220"/>
      <c r="E184" s="27"/>
    </row>
    <row r="185" spans="2:5" s="5" customFormat="1" ht="35.25" customHeight="1" x14ac:dyDescent="0.2">
      <c r="B185" s="217"/>
      <c r="C185" s="150"/>
      <c r="D185" s="220"/>
      <c r="E185" s="27"/>
    </row>
    <row r="186" spans="2:5" s="5" customFormat="1" ht="35.25" customHeight="1" x14ac:dyDescent="0.2">
      <c r="B186" s="217"/>
      <c r="C186" s="150"/>
      <c r="D186" s="220"/>
      <c r="E186" s="27"/>
    </row>
    <row r="187" spans="2:5" s="5" customFormat="1" ht="35.25" customHeight="1" x14ac:dyDescent="0.2">
      <c r="B187" s="217"/>
      <c r="C187" s="151"/>
      <c r="D187" s="220"/>
    </row>
    <row r="188" spans="2:5" ht="15" x14ac:dyDescent="0.25">
      <c r="B188" s="278" t="s">
        <v>79</v>
      </c>
      <c r="C188" s="279"/>
      <c r="D188" s="280"/>
      <c r="E188" s="1"/>
    </row>
    <row r="189" spans="2:5" s="5" customFormat="1" ht="35.25" customHeight="1" x14ac:dyDescent="0.2">
      <c r="B189" s="217"/>
      <c r="C189" s="150"/>
      <c r="D189" s="220"/>
      <c r="E189" s="27"/>
    </row>
    <row r="190" spans="2:5" s="5" customFormat="1" ht="35.25" customHeight="1" x14ac:dyDescent="0.2">
      <c r="B190" s="217"/>
      <c r="C190" s="150"/>
      <c r="D190" s="220"/>
      <c r="E190" s="27"/>
    </row>
    <row r="191" spans="2:5" s="5" customFormat="1" ht="35.25" customHeight="1" x14ac:dyDescent="0.2">
      <c r="B191" s="217"/>
      <c r="C191" s="150"/>
      <c r="D191" s="220"/>
      <c r="E191" s="27"/>
    </row>
    <row r="192" spans="2:5" s="5" customFormat="1" ht="35.25" customHeight="1" x14ac:dyDescent="0.2">
      <c r="B192" s="217"/>
      <c r="C192" s="150"/>
      <c r="D192" s="220"/>
      <c r="E192" s="27"/>
    </row>
    <row r="193" spans="2:5" s="5" customFormat="1" ht="35.25" customHeight="1" x14ac:dyDescent="0.2">
      <c r="B193" s="217"/>
      <c r="C193" s="150"/>
      <c r="D193" s="220"/>
      <c r="E193" s="27"/>
    </row>
    <row r="194" spans="2:5" s="5" customFormat="1" ht="35.25" customHeight="1" x14ac:dyDescent="0.2">
      <c r="B194" s="217"/>
      <c r="C194" s="150"/>
      <c r="D194" s="220"/>
      <c r="E194" s="27"/>
    </row>
    <row r="195" spans="2:5" s="5" customFormat="1" ht="35.25" customHeight="1" x14ac:dyDescent="0.2">
      <c r="B195" s="217"/>
      <c r="C195" s="150"/>
      <c r="D195" s="220"/>
      <c r="E195" s="27"/>
    </row>
    <row r="196" spans="2:5" s="5" customFormat="1" ht="35.25" customHeight="1" x14ac:dyDescent="0.2">
      <c r="B196" s="217"/>
      <c r="C196" s="150"/>
      <c r="D196" s="220"/>
      <c r="E196" s="27"/>
    </row>
    <row r="197" spans="2:5" s="5" customFormat="1" ht="35.25" customHeight="1" x14ac:dyDescent="0.2">
      <c r="B197" s="217"/>
      <c r="C197" s="150"/>
      <c r="D197" s="220"/>
      <c r="E197" s="27"/>
    </row>
    <row r="198" spans="2:5" s="5" customFormat="1" ht="35.25" customHeight="1" x14ac:dyDescent="0.2">
      <c r="B198" s="217"/>
      <c r="C198" s="151"/>
      <c r="D198" s="220"/>
    </row>
    <row r="199" spans="2:5" ht="15" x14ac:dyDescent="0.25">
      <c r="B199" s="278" t="s">
        <v>81</v>
      </c>
      <c r="C199" s="279"/>
      <c r="D199" s="280"/>
      <c r="E199" s="1"/>
    </row>
    <row r="200" spans="2:5" s="5" customFormat="1" ht="35.25" customHeight="1" x14ac:dyDescent="0.2">
      <c r="B200" s="217"/>
      <c r="C200" s="150"/>
      <c r="D200" s="220"/>
      <c r="E200" s="27"/>
    </row>
    <row r="201" spans="2:5" s="5" customFormat="1" ht="35.25" customHeight="1" x14ac:dyDescent="0.2">
      <c r="B201" s="217"/>
      <c r="C201" s="150"/>
      <c r="D201" s="220"/>
      <c r="E201" s="27"/>
    </row>
    <row r="202" spans="2:5" s="5" customFormat="1" ht="35.25" customHeight="1" x14ac:dyDescent="0.2">
      <c r="B202" s="217"/>
      <c r="C202" s="150"/>
      <c r="D202" s="220"/>
      <c r="E202" s="27"/>
    </row>
    <row r="203" spans="2:5" s="5" customFormat="1" ht="35.25" customHeight="1" x14ac:dyDescent="0.2">
      <c r="B203" s="217"/>
      <c r="C203" s="150"/>
      <c r="D203" s="220"/>
      <c r="E203" s="27"/>
    </row>
    <row r="204" spans="2:5" s="5" customFormat="1" ht="35.25" customHeight="1" x14ac:dyDescent="0.2">
      <c r="B204" s="217"/>
      <c r="C204" s="150"/>
      <c r="D204" s="220"/>
      <c r="E204" s="27"/>
    </row>
    <row r="205" spans="2:5" s="5" customFormat="1" ht="35.25" customHeight="1" x14ac:dyDescent="0.2">
      <c r="B205" s="217"/>
      <c r="C205" s="150"/>
      <c r="D205" s="220"/>
      <c r="E205" s="27"/>
    </row>
    <row r="206" spans="2:5" s="5" customFormat="1" ht="35.25" customHeight="1" x14ac:dyDescent="0.2">
      <c r="B206" s="217"/>
      <c r="C206" s="150"/>
      <c r="D206" s="220"/>
      <c r="E206" s="27"/>
    </row>
    <row r="207" spans="2:5" s="5" customFormat="1" ht="35.25" customHeight="1" x14ac:dyDescent="0.2">
      <c r="B207" s="217"/>
      <c r="C207" s="150"/>
      <c r="D207" s="220"/>
      <c r="E207" s="27"/>
    </row>
    <row r="208" spans="2:5" s="5" customFormat="1" ht="35.25" customHeight="1" x14ac:dyDescent="0.2">
      <c r="B208" s="217"/>
      <c r="C208" s="150"/>
      <c r="D208" s="220"/>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Errazo, Cristela (NY)</cp:lastModifiedBy>
  <cp:lastPrinted>2015-06-26T18:40:30Z</cp:lastPrinted>
  <dcterms:created xsi:type="dcterms:W3CDTF">2012-03-15T16:14:51Z</dcterms:created>
  <dcterms:modified xsi:type="dcterms:W3CDTF">2015-07-31T17:49:39Z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