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0" yWindow="5160" windowWidth="18120" windowHeight="189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45" i="10" l="1"/>
  <c r="D45" i="10" l="1"/>
  <c r="K17" i="18" l="1"/>
  <c r="J12" i="10"/>
  <c r="I12" i="10"/>
  <c r="J11" i="10"/>
  <c r="P38" i="10" l="1"/>
  <c r="O38" i="10"/>
  <c r="O16" i="10"/>
  <c r="P16" i="10" s="1"/>
  <c r="O15" i="10"/>
  <c r="P15" i="10" s="1"/>
  <c r="O7" i="10"/>
  <c r="O6" i="10"/>
  <c r="J38" i="10"/>
  <c r="K38" i="10" s="1"/>
  <c r="L16" i="10"/>
  <c r="J16" i="10"/>
  <c r="K16" i="10" s="1"/>
  <c r="L15" i="10"/>
  <c r="K15" i="10"/>
  <c r="J15" i="10"/>
  <c r="K11" i="10"/>
  <c r="K12" i="10" s="1"/>
  <c r="L10" i="10"/>
  <c r="J10" i="10"/>
  <c r="L7" i="10"/>
  <c r="J7" i="10"/>
  <c r="K7" i="10" s="1"/>
  <c r="K10" i="10"/>
  <c r="F47" i="10"/>
  <c r="C45" i="10"/>
  <c r="P42" i="10"/>
  <c r="P47" i="10" s="1"/>
  <c r="K42" i="10"/>
  <c r="K47" i="10" s="1"/>
  <c r="F42" i="10"/>
  <c r="F38" i="10"/>
  <c r="E38" i="10"/>
  <c r="L20" i="10"/>
  <c r="G20" i="10"/>
  <c r="G16" i="10"/>
  <c r="E16" i="10"/>
  <c r="E17" i="10" s="1"/>
  <c r="G15" i="10"/>
  <c r="O17" i="10"/>
  <c r="N17" i="10"/>
  <c r="M17" i="10"/>
  <c r="M45" i="10" s="1"/>
  <c r="I17" i="10"/>
  <c r="H17" i="10"/>
  <c r="H45" i="10" s="1"/>
  <c r="D17" i="10"/>
  <c r="C17" i="10"/>
  <c r="F15" i="10"/>
  <c r="E15" i="10"/>
  <c r="G10" i="10"/>
  <c r="G9" i="10"/>
  <c r="G8" i="10"/>
  <c r="G7" i="10"/>
  <c r="E11" i="10"/>
  <c r="E10" i="10"/>
  <c r="F10" i="10" s="1"/>
  <c r="E9" i="10"/>
  <c r="F9" i="10" s="1"/>
  <c r="E8" i="10"/>
  <c r="F8" i="10" s="1"/>
  <c r="P7" i="10"/>
  <c r="F11" i="10"/>
  <c r="E7" i="10"/>
  <c r="F7" i="10" s="1"/>
  <c r="N12" i="10"/>
  <c r="M12" i="10"/>
  <c r="I45" i="10"/>
  <c r="H12" i="10"/>
  <c r="D12" i="10"/>
  <c r="C12" i="10"/>
  <c r="L58" i="10"/>
  <c r="G58" i="10"/>
  <c r="AU60" i="4"/>
  <c r="AT60" i="4"/>
  <c r="AU22" i="4"/>
  <c r="AU55" i="18"/>
  <c r="AT55" i="18"/>
  <c r="AT22" i="4" s="1"/>
  <c r="AU54" i="18"/>
  <c r="AU12" i="4" s="1"/>
  <c r="AT54" i="18"/>
  <c r="AT12" i="4" s="1"/>
  <c r="T54" i="18"/>
  <c r="T12" i="4" s="1"/>
  <c r="S54" i="18"/>
  <c r="S12" i="4" s="1"/>
  <c r="R54" i="18"/>
  <c r="Q54" i="18"/>
  <c r="Q12" i="4" s="1"/>
  <c r="L54" i="18"/>
  <c r="L12" i="4" s="1"/>
  <c r="M54" i="18"/>
  <c r="M12" i="4" s="1"/>
  <c r="N54" i="18"/>
  <c r="N12" i="4" s="1"/>
  <c r="O54" i="18"/>
  <c r="O12" i="4" s="1"/>
  <c r="K54" i="18"/>
  <c r="K12" i="4" s="1"/>
  <c r="F54" i="18"/>
  <c r="G54" i="18"/>
  <c r="H54" i="18"/>
  <c r="I54" i="18"/>
  <c r="G6" i="10" s="1"/>
  <c r="E54" i="18"/>
  <c r="E6" i="10" s="1"/>
  <c r="F6" i="10" s="1"/>
  <c r="E55" i="18"/>
  <c r="F55" i="18"/>
  <c r="G55" i="18"/>
  <c r="H55" i="18"/>
  <c r="I55" i="18"/>
  <c r="J55" i="18"/>
  <c r="K55" i="18"/>
  <c r="L55" i="18"/>
  <c r="M55" i="18"/>
  <c r="N55" i="18"/>
  <c r="O55" i="18"/>
  <c r="P55" i="18"/>
  <c r="Q55" i="18"/>
  <c r="R55" i="18"/>
  <c r="S55" i="18"/>
  <c r="T55" i="18"/>
  <c r="U55" i="18"/>
  <c r="V55" i="18"/>
  <c r="W55" i="18"/>
  <c r="X55" i="18"/>
  <c r="Y55" i="18"/>
  <c r="Z55" i="18"/>
  <c r="AA55" i="18"/>
  <c r="AB55" i="18"/>
  <c r="AC55" i="18"/>
  <c r="D55" i="18"/>
  <c r="J54" i="18"/>
  <c r="J12" i="4" s="1"/>
  <c r="P54" i="18"/>
  <c r="P12" i="4" s="1"/>
  <c r="U54" i="18"/>
  <c r="V54" i="18"/>
  <c r="W54" i="18"/>
  <c r="X54" i="18"/>
  <c r="Y54" i="18"/>
  <c r="Z54" i="18"/>
  <c r="AA54" i="18"/>
  <c r="AB54" i="18"/>
  <c r="AC54" i="18"/>
  <c r="D54" i="18"/>
  <c r="K60" i="4"/>
  <c r="L60" i="4"/>
  <c r="M60" i="4"/>
  <c r="N60" i="4"/>
  <c r="O60" i="4"/>
  <c r="P60" i="4"/>
  <c r="Q60" i="4"/>
  <c r="R60" i="4"/>
  <c r="S60" i="4"/>
  <c r="T60" i="4"/>
  <c r="J60" i="4"/>
  <c r="K5" i="4"/>
  <c r="L5" i="4"/>
  <c r="M5" i="4"/>
  <c r="N5" i="4"/>
  <c r="O5" i="4"/>
  <c r="P5" i="4"/>
  <c r="Q5" i="4"/>
  <c r="R5" i="4"/>
  <c r="S5" i="4"/>
  <c r="T5" i="4"/>
  <c r="J5" i="4"/>
  <c r="R12" i="4"/>
  <c r="J17" i="10" l="1"/>
  <c r="F12" i="10"/>
  <c r="G24" i="10"/>
  <c r="F52" i="10"/>
  <c r="N45" i="10"/>
  <c r="P52" i="10"/>
  <c r="K52" i="10"/>
  <c r="K17" i="10"/>
  <c r="J6" i="10"/>
  <c r="K6" i="10" s="1"/>
  <c r="K45" i="10" s="1"/>
  <c r="K48" i="10" s="1"/>
  <c r="K51" i="10" s="1"/>
  <c r="K53" i="10" s="1"/>
  <c r="L6" i="10"/>
  <c r="G19" i="10"/>
  <c r="G22" i="10" s="1"/>
  <c r="G30" i="10" s="1"/>
  <c r="G31" i="10" s="1"/>
  <c r="G27" i="10"/>
  <c r="G32" i="10"/>
  <c r="G23" i="10"/>
  <c r="P17" i="10"/>
  <c r="O12" i="10"/>
  <c r="O45" i="10" s="1"/>
  <c r="P6" i="10"/>
  <c r="P12" i="10" s="1"/>
  <c r="L23" i="10"/>
  <c r="L24" i="10"/>
  <c r="L32" i="10"/>
  <c r="L27" i="10"/>
  <c r="F16" i="10"/>
  <c r="F17" i="10" s="1"/>
  <c r="F48" i="10" s="1"/>
  <c r="F51" i="10" s="1"/>
  <c r="E12" i="10"/>
  <c r="F53" i="10" l="1"/>
  <c r="P45" i="10"/>
  <c r="P48" i="10" s="1"/>
  <c r="P51" i="10" s="1"/>
  <c r="P53" i="10" s="1"/>
  <c r="J45" i="10"/>
  <c r="G21" i="10"/>
  <c r="G26" i="10" s="1"/>
  <c r="G25" i="10" s="1"/>
  <c r="G28" i="10" s="1"/>
  <c r="G29" i="10"/>
  <c r="G33" i="10" s="1"/>
  <c r="G34" i="10" s="1"/>
  <c r="L19" i="10"/>
  <c r="L22" i="10" s="1"/>
  <c r="L30" i="10" s="1"/>
  <c r="L31" i="10" s="1"/>
  <c r="L29" i="10" s="1"/>
  <c r="L33" i="10" s="1"/>
  <c r="L34" i="10" s="1"/>
  <c r="L21" i="10" l="1"/>
  <c r="L26" i="10" s="1"/>
  <c r="L25" i="10" s="1"/>
  <c r="L28" i="10" s="1"/>
</calcChain>
</file>

<file path=xl/sharedStrings.xml><?xml version="1.0" encoding="utf-8"?>
<sst xmlns="http://schemas.openxmlformats.org/spreadsheetml/2006/main" count="658" uniqueCount="531">
  <si>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</si>
  <si>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</si>
  <si>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</si>
  <si>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</si>
  <si>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</si>
  <si>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</si>
  <si>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</si>
  <si>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</si>
  <si>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</si>
  <si>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</si>
  <si>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</si>
  <si>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</si>
  <si>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</si>
  <si>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</si>
  <si>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</si>
  <si>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</si>
  <si>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</si>
  <si>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</si>
  <si>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</si>
  <si>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</si>
  <si>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</si>
  <si>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</si>
  <si>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</si>
  <si>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</si>
  <si>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</si>
  <si>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</si>
  <si>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</si>
  <si>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</si>
  <si>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</si>
  <si>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</si>
  <si>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</si>
  <si>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</si>
  <si>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</si>
  <si>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</si>
  <si>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</si>
  <si>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</si>
  <si>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</si>
  <si>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</si>
  <si>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</si>
  <si>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</si>
  <si>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</si>
  <si>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</si>
  <si>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</si>
  <si>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</si>
  <si>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</si>
  <si>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</si>
  <si>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</si>
  <si>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</si>
  <si>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</si>
  <si>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</si>
  <si>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</si>
  <si>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</si>
  <si>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</si>
  <si>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</si>
  <si>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</si>
  <si>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</si>
  <si>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</si>
  <si>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</si>
  <si>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</si>
  <si>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</si>
  <si>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</si>
  <si>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</si>
  <si>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</si>
  <si>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</si>
  <si>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</si>
  <si>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</si>
  <si>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</si>
  <si>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</si>
  <si>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</si>
  <si>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</si>
  <si>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</si>
  <si>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</si>
  <si>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</si>
  <si>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</si>
  <si>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</si>
  <si>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</si>
  <si>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</si>
  <si>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</si>
  <si>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</si>
  <si>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</si>
  <si>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</si>
  <si>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</si>
  <si>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</si>
  <si>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</si>
  <si>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</si>
  <si>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</si>
  <si>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</si>
  <si>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</si>
  <si>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</si>
  <si>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</si>
  <si>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</si>
  <si>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</si>
  <si>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</si>
  <si>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</si>
  <si>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</si>
  <si>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</si>
  <si>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</si>
  <si>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</si>
  <si>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</si>
  <si>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</si>
  <si>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</si>
  <si>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</si>
  <si>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</si>
  <si>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</si>
  <si>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</si>
  <si>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</si>
  <si>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</si>
  <si>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</si>
  <si>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</si>
  <si>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</si>
  <si>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</si>
  <si>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</si>
  <si>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</si>
  <si>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</si>
  <si>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</si>
  <si>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</si>
  <si>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</si>
  <si>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</si>
  <si>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</si>
  <si>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</si>
  <si>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</si>
  <si>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</si>
  <si>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</si>
  <si>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</si>
  <si>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</si>
  <si>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</si>
  <si>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</si>
  <si>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</si>
  <si>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</si>
  <si>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</si>
  <si>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</si>
  <si>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</si>
  <si>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</si>
  <si>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</si>
  <si>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</si>
  <si>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</si>
  <si>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</si>
  <si>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</si>
  <si>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</si>
  <si>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</si>
  <si>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</si>
  <si>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</si>
  <si>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</si>
  <si>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</si>
  <si>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</si>
  <si>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</si>
  <si>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</si>
  <si>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</si>
  <si>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</si>
  <si>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</si>
  <si>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</si>
  <si>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</si>
  <si>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</si>
  <si>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</si>
  <si>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</si>
  <si>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</si>
  <si>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</si>
  <si>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</si>
  <si>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</si>
  <si>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</si>
  <si>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</si>
  <si>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</si>
  <si>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</si>
  <si>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</si>
  <si>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</si>
  <si>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</si>
  <si>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</si>
  <si>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</si>
  <si>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</si>
  <si>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</si>
  <si>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</si>
  <si>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</si>
  <si>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</si>
  <si>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</si>
  <si>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</si>
  <si>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</si>
  <si>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</si>
  <si>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</si>
  <si>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</si>
  <si>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</si>
  <si>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</si>
  <si>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</si>
  <si>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</si>
  <si>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</si>
  <si>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</si>
  <si>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</si>
  <si>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</si>
  <si>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</si>
  <si>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</si>
  <si>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</si>
  <si>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</si>
  <si>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</si>
  <si>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</si>
  <si>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</si>
  <si>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</si>
  <si>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</si>
  <si>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</si>
  <si>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</si>
  <si>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</si>
  <si>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</si>
  <si>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</si>
  <si>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</si>
  <si>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</si>
  <si>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</si>
  <si>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</si>
  <si>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</si>
  <si>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</si>
  <si>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</si>
  <si>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</si>
  <si>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</si>
  <si>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</si>
  <si>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</si>
  <si>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</si>
  <si>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</si>
  <si>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</si>
  <si>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</si>
  <si>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</si>
  <si>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</si>
  <si>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</si>
  <si>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</si>
  <si>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</si>
  <si>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</si>
  <si>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</si>
  <si>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</si>
  <si>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</si>
  <si>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</si>
  <si>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</si>
  <si>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</si>
  <si>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</si>
  <si>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</si>
  <si>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</si>
  <si>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</si>
  <si>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</si>
  <si>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</si>
  <si>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</si>
  <si>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</si>
  <si>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</si>
  <si>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</si>
  <si>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</si>
  <si>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</si>
  <si>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</si>
  <si>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</si>
  <si>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</si>
  <si>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</si>
  <si>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</si>
  <si>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</si>
  <si>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</si>
  <si>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</si>
  <si>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</si>
  <si>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</si>
  <si>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</si>
  <si>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</si>
  <si>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</si>
  <si>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</si>
  <si>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</si>
  <si>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</si>
  <si>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</si>
  <si>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</si>
  <si>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</si>
  <si>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</si>
  <si>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</si>
  <si>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</si>
  <si>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</si>
  <si>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</si>
  <si>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</si>
  <si>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</si>
  <si>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</si>
  <si>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</si>
  <si>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</si>
  <si>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</si>
  <si>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</si>
  <si>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</si>
  <si>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</si>
  <si>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</si>
  <si>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</si>
  <si>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</si>
  <si>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</si>
  <si>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</si>
  <si>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</si>
  <si>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</si>
  <si>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</si>
  <si>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</si>
  <si>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</si>
  <si>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</si>
  <si>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</si>
  <si>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</si>
  <si>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</si>
  <si>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</si>
  <si>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</si>
  <si>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</si>
  <si>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</si>
  <si>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</si>
  <si>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</si>
  <si>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</si>
  <si>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</si>
  <si>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</si>
  <si>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</si>
  <si>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</si>
  <si>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</si>
  <si>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</si>
  <si>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</si>
  <si>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</si>
  <si>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</si>
  <si>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</si>
  <si>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</si>
  <si>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</si>
  <si>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</si>
  <si>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</si>
  <si>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</si>
  <si>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</si>
  <si>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</si>
  <si>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</si>
  <si>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</si>
  <si>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</si>
  <si>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</si>
  <si>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</si>
  <si>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</si>
  <si>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</si>
  <si>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</si>
  <si>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</si>
  <si>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</si>
  <si>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</si>
  <si>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</si>
  <si>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</si>
  <si>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</si>
  <si>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</si>
  <si>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</si>
  <si>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</si>
  <si>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</si>
  <si>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</si>
  <si>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</si>
  <si>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</si>
  <si>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</si>
  <si>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</si>
  <si>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</si>
  <si>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</si>
  <si>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</si>
  <si>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</si>
  <si>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</si>
  <si>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</si>
  <si>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</si>
  <si>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</si>
  <si>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</si>
  <si>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</si>
  <si>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</si>
  <si>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</si>
  <si>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</si>
  <si>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</si>
  <si>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</si>
  <si>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</si>
  <si>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</si>
  <si>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</si>
  <si>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</si>
  <si>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</si>
  <si>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</si>
  <si>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</si>
  <si>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</si>
  <si>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</si>
  <si>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</si>
  <si>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</si>
  <si>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</si>
  <si>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</si>
  <si>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</si>
  <si>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</si>
  <si>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</si>
  <si>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</si>
  <si>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</si>
  <si>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</si>
  <si>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</si>
  <si>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</si>
  <si>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</si>
  <si>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</si>
  <si>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</si>
  <si>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</si>
  <si>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</si>
  <si>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</si>
  <si>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</si>
  <si>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</si>
  <si>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</si>
  <si>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</si>
  <si>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</si>
  <si>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</si>
  <si>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</si>
  <si>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</si>
  <si>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</si>
  <si>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</si>
  <si>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</si>
  <si>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</si>
  <si>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</si>
  <si>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</si>
  <si>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</si>
  <si>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</si>
  <si>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</si>
  <si>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</si>
  <si>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</si>
  <si>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</si>
  <si>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</si>
  <si>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</si>
  <si>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</si>
  <si>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</si>
  <si>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</si>
  <si>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</si>
  <si>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</si>
  <si>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</si>
  <si>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</si>
  <si>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</si>
  <si>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</si>
  <si>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</si>
  <si>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</si>
  <si>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</si>
  <si>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</si>
  <si>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</si>
  <si>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</si>
  <si>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</si>
  <si>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</si>
  <si>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</si>
  <si>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</si>
  <si>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</si>
  <si>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</si>
  <si>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</si>
  <si>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</si>
  <si>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</si>
  <si>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</si>
  <si>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</si>
  <si>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</si>
  <si>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</si>
  <si>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</si>
  <si>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</si>
  <si>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</si>
  <si>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</si>
  <si>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</si>
  <si>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</si>
  <si>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</si>
  <si>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</si>
  <si>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</si>
  <si>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</si>
  <si>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</si>
  <si>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</si>
  <si>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</si>
  <si>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</si>
  <si>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</si>
  <si>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</si>
  <si>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</si>
  <si>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</si>
  <si>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</si>
  <si>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</si>
  <si>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</si>
  <si>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</si>
  <si>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</si>
  <si>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</si>
  <si>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</si>
  <si>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</si>
  <si>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</si>
  <si>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</si>
  <si>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</si>
  <si>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</si>
  <si>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</si>
  <si>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</si>
  <si>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</si>
  <si>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</si>
  <si>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</si>
  <si>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</si>
  <si>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</si>
  <si>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</si>
  <si>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</si>
  <si>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</si>
  <si>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</si>
  <si>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</si>
  <si>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</si>
  <si>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</si>
  <si>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</si>
  <si>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</si>
  <si>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</si>
  <si>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</si>
  <si>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</si>
  <si>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</si>
  <si>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</si>
  <si>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</si>
  <si>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</si>
  <si>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</si>
  <si>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</si>
  <si>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</si>
  <si>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</si>
  <si>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</si>
  <si>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</si>
  <si>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</si>
  <si>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</si>
  <si>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</si>
  <si>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</si>
  <si>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</si>
  <si>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</si>
  <si>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</si>
  <si>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</si>
  <si>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</si>
  <si>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</si>
  <si>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</si>
  <si>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Presbyterian Insurance Company, Inc.</t>
  </si>
  <si>
    <t>Presbyterian Hlthcare Serv Grp</t>
  </si>
  <si>
    <t>00481</t>
  </si>
  <si>
    <t>2015</t>
  </si>
  <si>
    <t>9521 San Mateo Blvd NE Albuquerque, NM 87113</t>
  </si>
  <si>
    <t>850484337</t>
  </si>
  <si>
    <t>064748</t>
  </si>
  <si>
    <t>11504</t>
  </si>
  <si>
    <t>52744</t>
  </si>
  <si>
    <t>319</t>
  </si>
  <si>
    <t>Hospital/Medical</t>
  </si>
  <si>
    <t>Expenses are allocated to each health insurance market based off of the direct group or individual experience</t>
  </si>
  <si>
    <t>Other Professional</t>
  </si>
  <si>
    <t>Prescription Drugs</t>
  </si>
  <si>
    <t>Federal Taxes</t>
  </si>
  <si>
    <t>Expenses are allocated to each health insurance market based on net income before taxes</t>
  </si>
  <si>
    <t>Patient Centered Outcomes Research Institute (PCORI) Fee</t>
  </si>
  <si>
    <t>Expenses are allocated to each health insurance market based on member months for the direct group or individual experience</t>
  </si>
  <si>
    <t>Affordable Care Act section 9010 Fee</t>
  </si>
  <si>
    <t>Expenses are allocated to each health insurance market based on revenue for the direct group or individual experience</t>
  </si>
  <si>
    <t>State income, excise, business, and other taxes</t>
  </si>
  <si>
    <t>State premium taxes</t>
  </si>
  <si>
    <t>N/A</t>
  </si>
  <si>
    <t>Federal Transitional Reinsurance Program contributions</t>
  </si>
  <si>
    <t>Other Federal and State regulatory authority licenses and fees</t>
  </si>
  <si>
    <t>Salaries</t>
  </si>
  <si>
    <t xml:space="preserve">The allocation method of these costs varies, and depends on the costs being allocated.  Costs associated with Information Services are allocated on the percentage of member months, Pharmacy costs are allocated solely on the number of encounters, and all other costs are allocated based on member months weighted by number of encounters. </t>
  </si>
  <si>
    <t>Outsourced Services</t>
  </si>
  <si>
    <t>Other Equipment</t>
  </si>
  <si>
    <t>Accreditation and Certification</t>
  </si>
  <si>
    <t>Other Expenses</t>
  </si>
  <si>
    <t>Salaries and Benefits</t>
  </si>
  <si>
    <t>Expenses are allocated to each health insurance market based on the number of FTE's associated with the market</t>
  </si>
  <si>
    <t>Broker Fees and commissions</t>
  </si>
  <si>
    <t>Other general and administrative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</si>
</sst>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2"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44" fontId="31" fillId="0" borderId="0" applyFont="0" applyFill="0" applyBorder="0" applyAlignment="0" applyProtection="0"/>
    <xf numFmtId="43" fontId="31" fillId="0" borderId="0" applyFont="0" applyFill="0" applyBorder="0" applyAlignment="0" applyProtection="0"/>
  </cellStyleXfs>
  <cellXfs count="4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6" applyFont="1" applyAlignment="1"/>
    <xf numFmtId="0" fontId="0" fillId="0" borderId="0" xfId="0" applyFont="1" applyFill="1"/>
    <xf numFmtId="164" fontId="0" fillId="0" borderId="0" xfId="846" applyNumberFormat="1" applyFont="1" applyBorder="1"/>
    <xf numFmtId="0" fontId="0" fillId="0" borderId="0" xfId="0" applyFont="1" applyBorder="1" applyAlignment="1"/>
    <xf numFmtId="0" fontId="0" fillId="0" borderId="0" xfId="0" applyFont="1" applyAlignment="1">
      <alignment horizontal="center"/>
    </xf>
    <xf numFmtId="0" fontId="0" fillId="0" borderId="0" xfId="126" applyFont="1" applyFill="1" applyAlignment="1"/>
    <xf numFmtId="167" fontId="0" fillId="0" borderId="0" xfId="126" applyNumberFormat="1" applyFont="1" applyAlignment="1"/>
    <xf numFmtId="0" fontId="0" fillId="0" borderId="0" xfId="126"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6" applyFont="1" applyAlignment="1" applyProtection="1"/>
    <xf numFmtId="0" fontId="0" fillId="0" borderId="0" xfId="0" applyFont="1" applyAlignment="1" applyProtection="1">
      <alignment horizontal="right"/>
    </xf>
    <xf numFmtId="0" fontId="0" fillId="0" borderId="0" xfId="126" applyFont="1" applyFill="1" applyBorder="1" applyAlignment="1" applyProtection="1">
      <alignment horizontal="right"/>
    </xf>
    <xf numFmtId="0" fontId="20" fillId="0" borderId="0" xfId="131" applyFont="1" applyAlignment="1"/>
    <xf numFmtId="0" fontId="20" fillId="0" borderId="0" xfId="131" applyFont="1" applyFill="1" applyBorder="1" applyAlignment="1">
      <alignment horizontal="left" vertical="top" wrapText="1"/>
    </xf>
    <xf numFmtId="0" fontId="0" fillId="0" borderId="0" xfId="127" applyFont="1" applyAlignment="1"/>
    <xf numFmtId="0" fontId="0" fillId="0" borderId="0" xfId="126" applyNumberFormat="1" applyFont="1" applyFill="1" applyBorder="1" applyAlignment="1" applyProtection="1">
      <alignment horizontal="left"/>
    </xf>
    <xf numFmtId="0" fontId="0" fillId="0" borderId="0" xfId="126" applyFont="1" applyFill="1" applyBorder="1" applyAlignment="1" applyProtection="1"/>
    <xf numFmtId="0" fontId="0" fillId="0" borderId="0" xfId="126"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6" applyNumberFormat="1" applyFont="1" applyFill="1" applyBorder="1" applyAlignment="1" applyProtection="1">
      <alignment horizontal="left" vertical="center"/>
    </xf>
    <xf numFmtId="164" fontId="0" fillId="0" borderId="0" xfId="846"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7" applyFont="1" applyFill="1" applyAlignment="1"/>
    <xf numFmtId="0" fontId="31" fillId="0" borderId="0" xfId="127" applyFill="1"/>
    <xf numFmtId="0" fontId="3" fillId="0" borderId="0" xfId="254" applyFont="1" applyFill="1" applyBorder="1" applyAlignment="1">
      <alignment horizontal="center"/>
    </xf>
    <xf numFmtId="0" fontId="0" fillId="0" borderId="0" xfId="127" applyFont="1" applyFill="1"/>
    <xf numFmtId="0" fontId="31" fillId="0" borderId="0" xfId="127" applyFill="1" applyBorder="1"/>
    <xf numFmtId="0" fontId="0" fillId="0" borderId="0" xfId="0" applyFont="1" applyFill="1" applyProtection="1"/>
    <xf numFmtId="0" fontId="20" fillId="0" borderId="0" xfId="127" applyFont="1" applyFill="1" applyAlignment="1" applyProtection="1"/>
    <xf numFmtId="0" fontId="20" fillId="0" borderId="0" xfId="127"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7" applyNumberFormat="1" applyFont="1" applyFill="1" applyBorder="1" applyAlignment="1">
      <alignment horizontal="center" vertical="top"/>
    </xf>
    <xf numFmtId="0" fontId="31" fillId="0" borderId="0" xfId="127"/>
    <xf numFmtId="0" fontId="0" fillId="0" borderId="0" xfId="127"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5"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7" applyNumberFormat="1" applyFont="1" applyFill="1" applyBorder="1" applyAlignment="1">
      <alignment vertical="top" wrapText="1"/>
    </xf>
    <xf numFmtId="6" fontId="24" fillId="25" borderId="15" xfId="107" applyNumberFormat="1" applyFont="1" applyFill="1" applyBorder="1" applyAlignment="1">
      <alignment vertical="top" wrapText="1"/>
    </xf>
    <xf numFmtId="0" fontId="20" fillId="0" borderId="0" xfId="126" applyFont="1" applyAlignment="1"/>
    <xf numFmtId="0" fontId="20" fillId="26" borderId="13" xfId="0" applyFont="1" applyFill="1" applyBorder="1" applyAlignment="1">
      <alignment horizontal="center" wrapText="1"/>
    </xf>
    <xf numFmtId="0" fontId="25" fillId="26" borderId="11" xfId="105" applyFont="1" applyFill="1" applyBorder="1" applyAlignment="1" applyProtection="1">
      <alignment horizontal="center" vertical="center" wrapText="1"/>
    </xf>
    <xf numFmtId="0" fontId="20" fillId="0" borderId="0" xfId="0" applyFont="1"/>
    <xf numFmtId="0" fontId="31" fillId="0" borderId="0" xfId="127" applyFill="1" applyAlignment="1"/>
    <xf numFmtId="0" fontId="3" fillId="0" borderId="16" xfId="254" applyFont="1" applyFill="1" applyBorder="1" applyAlignment="1">
      <alignment vertical="top" wrapText="1"/>
    </xf>
    <xf numFmtId="0" fontId="27" fillId="26" borderId="17" xfId="105" applyFont="1" applyFill="1" applyBorder="1" applyAlignment="1">
      <alignment vertical="top"/>
    </xf>
    <xf numFmtId="0" fontId="27" fillId="26" borderId="18" xfId="105" applyFont="1" applyFill="1" applyBorder="1" applyAlignment="1">
      <alignment vertical="top" wrapText="1"/>
    </xf>
    <xf numFmtId="0" fontId="31" fillId="0" borderId="0" xfId="127" applyFill="1" applyAlignment="1">
      <alignment vertical="top"/>
    </xf>
    <xf numFmtId="0" fontId="27" fillId="26" borderId="19" xfId="105" applyFont="1" applyFill="1" applyBorder="1" applyAlignment="1">
      <alignment vertical="top" wrapText="1"/>
    </xf>
    <xf numFmtId="0" fontId="31" fillId="0" borderId="16" xfId="127" applyNumberFormat="1" applyFill="1" applyBorder="1" applyAlignment="1">
      <alignment vertical="top"/>
    </xf>
    <xf numFmtId="0" fontId="0" fillId="0" borderId="16" xfId="127" applyFont="1" applyFill="1" applyBorder="1" applyAlignment="1">
      <alignment vertical="top"/>
    </xf>
    <xf numFmtId="0" fontId="3" fillId="0" borderId="20" xfId="254" applyFont="1" applyFill="1" applyBorder="1" applyAlignment="1">
      <alignment vertical="top" wrapText="1"/>
    </xf>
    <xf numFmtId="0" fontId="31" fillId="0" borderId="20" xfId="127" applyNumberFormat="1" applyFill="1" applyBorder="1" applyAlignment="1">
      <alignment vertical="top"/>
    </xf>
    <xf numFmtId="0" fontId="0" fillId="0" borderId="21" xfId="127" applyFont="1" applyFill="1" applyBorder="1" applyAlignment="1">
      <alignment vertical="top"/>
    </xf>
    <xf numFmtId="0" fontId="31" fillId="0" borderId="21" xfId="127" applyNumberFormat="1" applyFill="1" applyBorder="1" applyAlignment="1">
      <alignment vertical="top"/>
    </xf>
    <xf numFmtId="0" fontId="3" fillId="0" borderId="21" xfId="254" applyFont="1" applyFill="1" applyBorder="1" applyAlignment="1">
      <alignment vertical="top" wrapText="1"/>
    </xf>
    <xf numFmtId="0" fontId="3" fillId="0" borderId="11" xfId="254" applyFont="1" applyFill="1" applyBorder="1" applyAlignment="1">
      <alignment vertical="top" wrapText="1"/>
    </xf>
    <xf numFmtId="0" fontId="0" fillId="0" borderId="0" xfId="127" applyFont="1" applyFill="1" applyBorder="1" applyAlignment="1" applyProtection="1">
      <alignment vertical="top"/>
    </xf>
    <xf numFmtId="0" fontId="0" fillId="0" borderId="0" xfId="127" applyFont="1" applyFill="1" applyAlignment="1" applyProtection="1"/>
    <xf numFmtId="0" fontId="10" fillId="27" borderId="22" xfId="105" applyFill="1" applyBorder="1" applyAlignment="1" applyProtection="1">
      <alignment vertical="center"/>
    </xf>
    <xf numFmtId="0" fontId="10" fillId="27" borderId="23" xfId="105" applyFill="1" applyBorder="1" applyAlignment="1" applyProtection="1">
      <alignment vertical="center"/>
    </xf>
    <xf numFmtId="0" fontId="10" fillId="26" borderId="19" xfId="188" applyFont="1" applyFill="1" applyBorder="1" applyAlignment="1">
      <alignment horizontal="center"/>
    </xf>
    <xf numFmtId="0" fontId="10" fillId="27" borderId="24" xfId="188" applyFont="1" applyFill="1" applyBorder="1" applyAlignment="1" applyProtection="1">
      <alignment horizontal="center" vertical="center" wrapText="1"/>
    </xf>
    <xf numFmtId="0" fontId="10" fillId="27" borderId="19" xfId="188"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7" applyAlignment="1">
      <alignment wrapText="1"/>
    </xf>
    <xf numFmtId="6" fontId="0" fillId="0" borderId="26" xfId="113" applyNumberFormat="1" applyFont="1" applyFill="1" applyBorder="1" applyAlignment="1" applyProtection="1">
      <alignment vertical="top"/>
      <protection locked="0"/>
    </xf>
    <xf numFmtId="6" fontId="0" fillId="0" borderId="27" xfId="113" applyNumberFormat="1" applyFont="1" applyFill="1" applyBorder="1" applyAlignment="1" applyProtection="1">
      <alignment vertical="top"/>
      <protection locked="0"/>
    </xf>
    <xf numFmtId="6" fontId="0" fillId="28" borderId="26" xfId="54" applyNumberFormat="1" applyFont="1" applyFill="1" applyBorder="1" applyAlignment="1" applyProtection="1">
      <alignment vertical="top"/>
      <protection locked="0"/>
    </xf>
    <xf numFmtId="6" fontId="0" fillId="28" borderId="28" xfId="54" applyNumberFormat="1" applyFont="1" applyFill="1" applyBorder="1" applyAlignment="1" applyProtection="1">
      <alignment vertical="top"/>
      <protection locked="0"/>
    </xf>
    <xf numFmtId="6" fontId="0" fillId="0" borderId="29" xfId="113" applyNumberFormat="1" applyFont="1" applyFill="1" applyBorder="1" applyAlignment="1" applyProtection="1">
      <alignment vertical="top"/>
      <protection locked="0"/>
    </xf>
    <xf numFmtId="6" fontId="0" fillId="0" borderId="30" xfId="113" applyNumberFormat="1" applyFont="1" applyFill="1" applyBorder="1" applyAlignment="1" applyProtection="1">
      <alignment vertical="top"/>
      <protection locked="0"/>
    </xf>
    <xf numFmtId="38" fontId="0" fillId="0" borderId="30" xfId="113" applyNumberFormat="1" applyFont="1" applyFill="1" applyBorder="1" applyAlignment="1" applyProtection="1">
      <alignment vertical="top"/>
      <protection locked="0"/>
    </xf>
    <xf numFmtId="38" fontId="0" fillId="0" borderId="26" xfId="113" applyNumberFormat="1" applyFont="1" applyFill="1" applyBorder="1" applyAlignment="1" applyProtection="1">
      <alignment vertical="top"/>
      <protection locked="0"/>
    </xf>
    <xf numFmtId="38" fontId="0" fillId="0" borderId="27" xfId="113" applyNumberFormat="1" applyFont="1" applyFill="1" applyBorder="1" applyAlignment="1" applyProtection="1">
      <alignment vertical="top"/>
      <protection locked="0"/>
    </xf>
    <xf numFmtId="38" fontId="0" fillId="28" borderId="26" xfId="54" applyNumberFormat="1" applyFont="1" applyFill="1" applyBorder="1" applyAlignment="1" applyProtection="1">
      <alignment vertical="top"/>
      <protection locked="0"/>
    </xf>
    <xf numFmtId="38" fontId="0" fillId="28" borderId="28" xfId="54" applyNumberFormat="1" applyFont="1" applyFill="1" applyBorder="1" applyAlignment="1" applyProtection="1">
      <alignment vertical="top"/>
      <protection locked="0"/>
    </xf>
    <xf numFmtId="0" fontId="20" fillId="0" borderId="0" xfId="127" applyFont="1" applyFill="1" applyBorder="1" applyAlignment="1" applyProtection="1">
      <alignment vertical="top"/>
    </xf>
    <xf numFmtId="165" fontId="0" fillId="0" borderId="27" xfId="113" applyNumberFormat="1" applyFont="1" applyFill="1" applyBorder="1" applyAlignment="1" applyProtection="1">
      <alignment vertical="top"/>
      <protection locked="0"/>
    </xf>
    <xf numFmtId="0" fontId="0" fillId="0" borderId="0" xfId="126" applyFont="1" applyFill="1" applyAlignment="1" applyProtection="1"/>
    <xf numFmtId="0" fontId="20" fillId="0" borderId="0" xfId="126" applyFont="1" applyFill="1" applyAlignment="1" applyProtection="1"/>
    <xf numFmtId="167" fontId="0" fillId="0" borderId="0" xfId="126" applyNumberFormat="1" applyFont="1" applyFill="1" applyAlignment="1" applyProtection="1"/>
    <xf numFmtId="0" fontId="0" fillId="0" borderId="0" xfId="126" applyFont="1" applyFill="1" applyBorder="1" applyAlignment="1" applyProtection="1">
      <alignment horizontal="left" vertical="top" indent="1"/>
    </xf>
    <xf numFmtId="0" fontId="20" fillId="0" borderId="0" xfId="127" applyFont="1" applyFill="1" applyBorder="1" applyAlignment="1" applyProtection="1">
      <alignment horizontal="left" vertical="top" wrapText="1"/>
    </xf>
    <xf numFmtId="0" fontId="20" fillId="0" borderId="0" xfId="127"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3"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5" applyFont="1" applyFill="1" applyBorder="1" applyAlignment="1">
      <alignment horizontal="center" vertical="center" wrapText="1"/>
    </xf>
    <xf numFmtId="0" fontId="12" fillId="26" borderId="34" xfId="111" applyFont="1" applyFill="1" applyBorder="1" applyAlignment="1">
      <alignment horizontal="center" vertical="center" wrapText="1"/>
    </xf>
    <xf numFmtId="0" fontId="12" fillId="26" borderId="35" xfId="111" applyFont="1" applyFill="1" applyBorder="1" applyAlignment="1">
      <alignment horizontal="center" vertical="center" wrapText="1"/>
    </xf>
    <xf numFmtId="0" fontId="12" fillId="26" borderId="36" xfId="111" applyFont="1" applyFill="1" applyBorder="1" applyAlignment="1">
      <alignment horizontal="center" vertical="center" wrapText="1"/>
    </xf>
    <xf numFmtId="6" fontId="0" fillId="0" borderId="37" xfId="113" applyNumberFormat="1" applyFont="1" applyFill="1" applyBorder="1" applyAlignment="1" applyProtection="1">
      <alignment vertical="top"/>
      <protection locked="0"/>
    </xf>
    <xf numFmtId="0" fontId="11" fillId="26" borderId="14" xfId="107"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1"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3"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3" applyFont="1" applyFill="1" applyBorder="1" applyAlignment="1" applyProtection="1">
      <alignment horizontal="left" wrapText="1" indent="3"/>
      <protection locked="0"/>
    </xf>
    <xf numFmtId="0" fontId="0" fillId="0" borderId="26" xfId="113" applyNumberFormat="1" applyFont="1" applyFill="1" applyBorder="1" applyAlignment="1" applyProtection="1">
      <alignment horizontal="left" wrapText="1" indent="3"/>
      <protection locked="0"/>
    </xf>
    <xf numFmtId="0" fontId="0" fillId="0" borderId="41" xfId="113" applyFont="1" applyFill="1" applyBorder="1" applyAlignment="1" applyProtection="1">
      <alignment wrapText="1"/>
      <protection locked="0"/>
    </xf>
    <xf numFmtId="0" fontId="0" fillId="0" borderId="42" xfId="113" applyFont="1" applyFill="1" applyBorder="1" applyAlignment="1" applyProtection="1">
      <alignment wrapText="1"/>
      <protection locked="0"/>
    </xf>
    <xf numFmtId="0" fontId="0" fillId="0" borderId="43" xfId="113" applyFont="1" applyFill="1" applyBorder="1" applyAlignment="1" applyProtection="1">
      <alignment wrapText="1"/>
      <protection locked="0"/>
    </xf>
    <xf numFmtId="0" fontId="11" fillId="26" borderId="34" xfId="107" applyFill="1" applyBorder="1" applyAlignment="1">
      <alignment horizontal="center" wrapText="1"/>
    </xf>
    <xf numFmtId="0" fontId="11" fillId="26" borderId="44" xfId="107" applyFill="1" applyBorder="1" applyAlignment="1">
      <alignment horizontal="center" wrapText="1"/>
    </xf>
    <xf numFmtId="0" fontId="11" fillId="26" borderId="38" xfId="107" applyFill="1" applyBorder="1" applyAlignment="1">
      <alignment horizontal="center" wrapText="1"/>
    </xf>
    <xf numFmtId="0" fontId="0" fillId="0" borderId="37" xfId="113"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3" applyFont="1" applyFill="1" applyBorder="1" applyAlignment="1" applyProtection="1">
      <alignment wrapText="1"/>
      <protection locked="0"/>
    </xf>
    <xf numFmtId="0" fontId="23" fillId="29" borderId="15" xfId="127" applyFont="1" applyFill="1" applyBorder="1"/>
    <xf numFmtId="0" fontId="22" fillId="0" borderId="16" xfId="114" applyFont="1" applyFill="1" applyBorder="1" applyAlignment="1">
      <alignment horizontal="center"/>
    </xf>
    <xf numFmtId="0" fontId="20" fillId="29" borderId="15" xfId="127" applyNumberFormat="1" applyFont="1" applyFill="1" applyBorder="1" applyAlignment="1">
      <alignment vertical="top"/>
    </xf>
    <xf numFmtId="0" fontId="20" fillId="29" borderId="15" xfId="127" applyNumberFormat="1" applyFont="1" applyFill="1" applyBorder="1" applyAlignment="1">
      <alignment vertical="top" wrapText="1"/>
    </xf>
    <xf numFmtId="0" fontId="20" fillId="29" borderId="12" xfId="127" applyNumberFormat="1" applyFont="1" applyFill="1" applyBorder="1" applyAlignment="1">
      <alignment vertical="top"/>
    </xf>
    <xf numFmtId="166" fontId="0" fillId="0" borderId="20" xfId="67" applyNumberFormat="1" applyFont="1" applyFill="1" applyBorder="1" applyAlignment="1">
      <alignment vertical="top"/>
    </xf>
    <xf numFmtId="165" fontId="0" fillId="0" borderId="47" xfId="172" applyNumberFormat="1" applyFont="1" applyFill="1" applyBorder="1" applyAlignment="1">
      <alignment horizontal="center" vertical="top"/>
    </xf>
    <xf numFmtId="0" fontId="26" fillId="26" borderId="48" xfId="108" applyFont="1" applyFill="1" applyBorder="1" applyAlignment="1">
      <alignment horizontal="center" vertical="top"/>
    </xf>
    <xf numFmtId="0" fontId="26" fillId="26" borderId="49" xfId="108" applyFont="1" applyFill="1" applyBorder="1" applyAlignment="1">
      <alignment horizontal="center" vertical="top"/>
    </xf>
    <xf numFmtId="166" fontId="0" fillId="0" borderId="21" xfId="67" applyNumberFormat="1" applyFont="1" applyFill="1" applyBorder="1" applyAlignment="1">
      <alignment vertical="top"/>
    </xf>
    <xf numFmtId="165" fontId="0" fillId="0" borderId="50" xfId="172" applyNumberFormat="1" applyFont="1" applyFill="1" applyBorder="1" applyAlignment="1">
      <alignment horizontal="center" vertical="top"/>
    </xf>
    <xf numFmtId="6" fontId="31" fillId="0" borderId="16" xfId="127" applyNumberFormat="1" applyFill="1" applyBorder="1" applyAlignment="1">
      <alignment horizontal="right" vertical="top"/>
    </xf>
    <xf numFmtId="6" fontId="31" fillId="0" borderId="20" xfId="127" applyNumberFormat="1" applyFill="1" applyBorder="1" applyAlignment="1">
      <alignment horizontal="right" vertical="top"/>
    </xf>
    <xf numFmtId="168" fontId="31" fillId="0" borderId="51" xfId="127" applyNumberFormat="1" applyFill="1" applyBorder="1" applyAlignment="1">
      <alignment horizontal="center" vertical="top"/>
    </xf>
    <xf numFmtId="0" fontId="31" fillId="0" borderId="47" xfId="127" applyFill="1" applyBorder="1" applyAlignment="1">
      <alignment horizontal="center" vertical="top"/>
    </xf>
    <xf numFmtId="6" fontId="31" fillId="0" borderId="21" xfId="127" applyNumberFormat="1" applyFill="1" applyBorder="1" applyAlignment="1">
      <alignment horizontal="right" vertical="top"/>
    </xf>
    <xf numFmtId="0" fontId="31" fillId="0" borderId="50" xfId="127" applyFill="1" applyBorder="1" applyAlignment="1">
      <alignment horizontal="center" vertical="top"/>
    </xf>
    <xf numFmtId="0" fontId="28" fillId="0" borderId="0" xfId="127" applyFont="1"/>
    <xf numFmtId="38" fontId="24" fillId="25" borderId="14" xfId="107" applyNumberFormat="1" applyFont="1" applyFill="1" applyBorder="1" applyAlignment="1">
      <alignment vertical="top" wrapText="1"/>
    </xf>
    <xf numFmtId="38" fontId="24" fillId="25" borderId="15" xfId="107" applyNumberFormat="1" applyFont="1" applyFill="1" applyBorder="1" applyAlignment="1">
      <alignment vertical="top" wrapText="1"/>
    </xf>
    <xf numFmtId="0" fontId="12" fillId="26" borderId="52" xfId="111" applyFill="1" applyBorder="1" applyAlignment="1">
      <alignment horizontal="left" indent="1"/>
    </xf>
    <xf numFmtId="0" fontId="12" fillId="26" borderId="53" xfId="111" applyFill="1" applyBorder="1" applyAlignment="1"/>
    <xf numFmtId="0" fontId="12" fillId="26" borderId="54" xfId="111" applyFill="1" applyBorder="1" applyAlignment="1"/>
    <xf numFmtId="0" fontId="11" fillId="26" borderId="55" xfId="107" applyFont="1" applyFill="1" applyBorder="1" applyAlignment="1">
      <alignment horizontal="left" indent="1"/>
    </xf>
    <xf numFmtId="0" fontId="11" fillId="26" borderId="56" xfId="107" applyFont="1" applyFill="1" applyBorder="1" applyAlignment="1">
      <alignment horizontal="left" indent="1"/>
    </xf>
    <xf numFmtId="0" fontId="11" fillId="26" borderId="57" xfId="107" applyFont="1" applyFill="1" applyBorder="1" applyAlignment="1"/>
    <xf numFmtId="0" fontId="12" fillId="26" borderId="58" xfId="111" applyFill="1" applyBorder="1" applyAlignment="1">
      <alignment horizontal="left" indent="1"/>
    </xf>
    <xf numFmtId="0" fontId="12" fillId="26" borderId="59" xfId="111" applyFill="1" applyBorder="1" applyAlignment="1"/>
    <xf numFmtId="0" fontId="12" fillId="26" borderId="60" xfId="111" applyFill="1" applyBorder="1" applyAlignment="1"/>
    <xf numFmtId="0" fontId="12" fillId="26" borderId="61" xfId="111" applyFill="1" applyBorder="1" applyAlignment="1">
      <alignment horizontal="left" indent="1"/>
    </xf>
    <xf numFmtId="0" fontId="12" fillId="26" borderId="62" xfId="111" applyFill="1" applyBorder="1" applyAlignment="1"/>
    <xf numFmtId="0" fontId="12" fillId="26" borderId="63" xfId="111"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3" applyNumberFormat="1" applyFont="1" applyFill="1" applyBorder="1" applyAlignment="1" applyProtection="1">
      <alignment vertical="top"/>
      <protection locked="0"/>
    </xf>
    <xf numFmtId="165" fontId="0" fillId="0" borderId="26" xfId="113"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7" applyNumberFormat="1" applyFont="1" applyFill="1" applyBorder="1" applyAlignment="1">
      <alignment vertical="top" wrapText="1"/>
    </xf>
    <xf numFmtId="38" fontId="0" fillId="0" borderId="66" xfId="113"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7"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3" applyNumberFormat="1" applyFont="1" applyFill="1" applyBorder="1" applyAlignment="1" applyProtection="1">
      <alignment vertical="top"/>
      <protection locked="0"/>
    </xf>
    <xf numFmtId="165" fontId="0" fillId="0" borderId="66" xfId="113"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3" applyNumberFormat="1" applyFont="1" applyFill="1" applyBorder="1" applyAlignment="1" applyProtection="1">
      <alignment vertical="top"/>
      <protection locked="0"/>
    </xf>
    <xf numFmtId="0" fontId="11" fillId="26" borderId="0" xfId="107"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7" applyFont="1" applyFill="1" applyBorder="1" applyAlignment="1">
      <alignment vertical="top" wrapText="1"/>
    </xf>
    <xf numFmtId="0" fontId="0" fillId="26" borderId="69" xfId="107" applyFont="1" applyFill="1" applyBorder="1" applyAlignment="1">
      <alignment vertical="top" wrapText="1"/>
    </xf>
    <xf numFmtId="6" fontId="0" fillId="25" borderId="28" xfId="0" applyNumberFormat="1" applyFont="1" applyFill="1" applyBorder="1"/>
    <xf numFmtId="6" fontId="24" fillId="25" borderId="70" xfId="107" applyNumberFormat="1" applyFont="1" applyFill="1" applyBorder="1" applyAlignment="1">
      <alignment vertical="top" wrapText="1"/>
    </xf>
    <xf numFmtId="6" fontId="24" fillId="25" borderId="14" xfId="107" applyNumberFormat="1" applyFont="1" applyFill="1" applyBorder="1" applyAlignment="1">
      <alignment vertical="top" wrapText="1"/>
    </xf>
    <xf numFmtId="6" fontId="0" fillId="25" borderId="26" xfId="0" applyNumberFormat="1" applyFont="1" applyFill="1" applyBorder="1"/>
    <xf numFmtId="6" fontId="24" fillId="25" borderId="15" xfId="107" applyNumberFormat="1" applyFont="1" applyFill="1" applyBorder="1" applyAlignment="1">
      <alignment vertical="top" wrapText="1"/>
    </xf>
    <xf numFmtId="6" fontId="0" fillId="25" borderId="27" xfId="0" applyNumberFormat="1" applyFont="1" applyFill="1" applyBorder="1"/>
    <xf numFmtId="6" fontId="0" fillId="28" borderId="29" xfId="845" applyNumberFormat="1" applyFont="1" applyFill="1" applyBorder="1" applyAlignment="1" applyProtection="1">
      <alignment vertical="top"/>
      <protection locked="0"/>
    </xf>
    <xf numFmtId="6" fontId="0" fillId="28" borderId="71" xfId="845" applyNumberFormat="1" applyFont="1" applyFill="1" applyBorder="1" applyAlignment="1" applyProtection="1">
      <alignment vertical="top"/>
      <protection locked="0"/>
    </xf>
    <xf numFmtId="6" fontId="0" fillId="28" borderId="30" xfId="845"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7" applyNumberFormat="1" applyFont="1" applyFill="1" applyBorder="1" applyAlignment="1" applyProtection="1">
      <alignment vertical="top"/>
      <protection locked="0"/>
    </xf>
    <xf numFmtId="6" fontId="0" fillId="0" borderId="28" xfId="837" applyNumberFormat="1" applyFont="1" applyFill="1" applyBorder="1" applyAlignment="1" applyProtection="1">
      <alignment vertical="top"/>
      <protection locked="0"/>
    </xf>
    <xf numFmtId="6" fontId="0" fillId="0" borderId="28" xfId="837" applyNumberFormat="1" applyFont="1" applyFill="1" applyBorder="1" applyAlignment="1" applyProtection="1">
      <protection locked="0"/>
    </xf>
    <xf numFmtId="6" fontId="0" fillId="0" borderId="26" xfId="837" applyNumberFormat="1" applyFont="1" applyFill="1" applyBorder="1" applyAlignment="1" applyProtection="1">
      <protection locked="0"/>
    </xf>
    <xf numFmtId="6" fontId="0" fillId="0" borderId="27" xfId="837" applyNumberFormat="1" applyFont="1" applyFill="1" applyBorder="1" applyAlignment="1" applyProtection="1">
      <alignment vertical="top"/>
      <protection locked="0"/>
    </xf>
    <xf numFmtId="6" fontId="0" fillId="28" borderId="26" xfId="845" applyNumberFormat="1" applyFont="1" applyFill="1" applyBorder="1" applyAlignment="1" applyProtection="1">
      <alignment vertical="top"/>
      <protection locked="0"/>
    </xf>
    <xf numFmtId="6" fontId="0" fillId="28" borderId="28" xfId="845" applyNumberFormat="1" applyFont="1" applyFill="1" applyBorder="1" applyAlignment="1" applyProtection="1">
      <alignment vertical="top"/>
      <protection locked="0"/>
    </xf>
    <xf numFmtId="6" fontId="0" fillId="0" borderId="29" xfId="837" applyNumberFormat="1" applyFont="1" applyFill="1" applyBorder="1" applyAlignment="1" applyProtection="1">
      <alignment vertical="top"/>
      <protection locked="0"/>
    </xf>
    <xf numFmtId="6" fontId="0" fillId="0" borderId="71" xfId="837" applyNumberFormat="1" applyFont="1" applyFill="1" applyBorder="1" applyAlignment="1" applyProtection="1">
      <alignment vertical="top"/>
      <protection locked="0"/>
    </xf>
    <xf numFmtId="6" fontId="0" fillId="0" borderId="30" xfId="837" applyNumberFormat="1" applyFont="1" applyFill="1" applyBorder="1" applyAlignment="1" applyProtection="1">
      <alignment vertical="top"/>
      <protection locked="0"/>
    </xf>
    <xf numFmtId="6" fontId="0" fillId="0" borderId="12" xfId="837" applyNumberFormat="1" applyFont="1" applyFill="1" applyBorder="1" applyAlignment="1" applyProtection="1">
      <alignment vertical="top" wrapText="1"/>
      <protection locked="0"/>
    </xf>
    <xf numFmtId="38" fontId="0" fillId="0" borderId="29" xfId="837" applyNumberFormat="1" applyFont="1" applyFill="1" applyBorder="1" applyAlignment="1" applyProtection="1">
      <alignment vertical="top"/>
      <protection locked="0"/>
    </xf>
    <xf numFmtId="38" fontId="0" fillId="0" borderId="71" xfId="837" applyNumberFormat="1" applyFont="1" applyFill="1" applyBorder="1" applyAlignment="1" applyProtection="1">
      <alignment vertical="top"/>
      <protection locked="0"/>
    </xf>
    <xf numFmtId="38" fontId="0" fillId="0" borderId="30" xfId="837" applyNumberFormat="1" applyFont="1" applyFill="1" applyBorder="1" applyAlignment="1" applyProtection="1">
      <alignment vertical="top"/>
      <protection locked="0"/>
    </xf>
    <xf numFmtId="38" fontId="0" fillId="0" borderId="26" xfId="837" applyNumberFormat="1" applyFont="1" applyFill="1" applyBorder="1" applyAlignment="1" applyProtection="1">
      <alignment vertical="top"/>
      <protection locked="0"/>
    </xf>
    <xf numFmtId="38" fontId="0" fillId="0" borderId="28" xfId="837" applyNumberFormat="1" applyFont="1" applyFill="1" applyBorder="1" applyAlignment="1" applyProtection="1">
      <alignment vertical="top"/>
      <protection locked="0"/>
    </xf>
    <xf numFmtId="38" fontId="0" fillId="0" borderId="27" xfId="837" applyNumberFormat="1" applyFont="1" applyFill="1" applyBorder="1" applyAlignment="1" applyProtection="1">
      <alignment vertical="top"/>
      <protection locked="0"/>
    </xf>
    <xf numFmtId="38" fontId="0" fillId="28" borderId="26" xfId="845" applyNumberFormat="1" applyFont="1" applyFill="1" applyBorder="1" applyAlignment="1" applyProtection="1">
      <alignment vertical="top"/>
      <protection locked="0"/>
    </xf>
    <xf numFmtId="38" fontId="0" fillId="28" borderId="28" xfId="845" applyNumberFormat="1" applyFont="1" applyFill="1" applyBorder="1" applyAlignment="1" applyProtection="1">
      <alignment vertical="top"/>
      <protection locked="0"/>
    </xf>
    <xf numFmtId="38" fontId="0" fillId="28" borderId="27" xfId="845" applyNumberFormat="1" applyFont="1" applyFill="1" applyBorder="1" applyAlignment="1" applyProtection="1">
      <alignment vertical="top"/>
      <protection locked="0"/>
    </xf>
    <xf numFmtId="0" fontId="11" fillId="26" borderId="33" xfId="107"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7" applyFont="1" applyFill="1" applyBorder="1" applyAlignment="1">
      <alignment vertical="top" wrapText="1"/>
    </xf>
    <xf numFmtId="0" fontId="20" fillId="0" borderId="29" xfId="127" applyNumberFormat="1" applyFont="1" applyFill="1" applyBorder="1" applyAlignment="1">
      <alignment horizontal="left" vertical="top" wrapText="1" indent="1"/>
    </xf>
    <xf numFmtId="0" fontId="0" fillId="0" borderId="33" xfId="127" applyNumberFormat="1" applyFont="1" applyFill="1" applyBorder="1" applyAlignment="1">
      <alignment horizontal="left" vertical="top" wrapText="1" indent="1"/>
    </xf>
    <xf numFmtId="0" fontId="20" fillId="0" borderId="33" xfId="127"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7" applyNumberFormat="1" applyFont="1" applyFill="1" applyBorder="1" applyAlignment="1">
      <alignment vertical="top" wrapText="1"/>
    </xf>
    <xf numFmtId="6" fontId="0" fillId="0" borderId="72" xfId="837" applyNumberFormat="1" applyFont="1" applyFill="1" applyBorder="1" applyAlignment="1" applyProtection="1">
      <alignment vertical="top"/>
      <protection locked="0"/>
    </xf>
    <xf numFmtId="0" fontId="10" fillId="26" borderId="34" xfId="105" applyFont="1" applyFill="1" applyBorder="1" applyAlignment="1">
      <alignment horizontal="center" vertical="center" wrapText="1"/>
    </xf>
    <xf numFmtId="49" fontId="11" fillId="26" borderId="36" xfId="108" applyNumberFormat="1" applyFont="1" applyFill="1" applyBorder="1" applyAlignment="1">
      <alignment horizontal="center" vertical="center" wrapText="1"/>
    </xf>
    <xf numFmtId="0" fontId="12" fillId="26" borderId="34" xfId="111" applyFont="1" applyFill="1" applyBorder="1" applyAlignment="1">
      <alignment horizontal="center" vertical="center" wrapText="1"/>
    </xf>
    <xf numFmtId="0" fontId="12" fillId="26" borderId="35" xfId="111" applyFont="1" applyFill="1" applyBorder="1" applyAlignment="1">
      <alignment horizontal="center" vertical="center" wrapText="1"/>
    </xf>
    <xf numFmtId="0" fontId="12" fillId="26" borderId="36" xfId="111" applyFont="1" applyFill="1" applyBorder="1" applyAlignment="1">
      <alignment horizontal="center" vertical="center" wrapText="1"/>
    </xf>
    <xf numFmtId="0" fontId="12" fillId="26" borderId="73" xfId="111" applyFont="1" applyFill="1" applyBorder="1" applyAlignment="1">
      <alignment horizontal="center" vertical="center" wrapText="1"/>
    </xf>
    <xf numFmtId="0" fontId="11" fillId="26" borderId="74" xfId="107" applyFont="1" applyFill="1" applyBorder="1" applyAlignment="1">
      <alignment vertical="top" wrapText="1"/>
    </xf>
    <xf numFmtId="0" fontId="0" fillId="26" borderId="75" xfId="107" applyFont="1" applyFill="1" applyBorder="1" applyAlignment="1">
      <alignment vertical="top" wrapText="1"/>
    </xf>
    <xf numFmtId="6" fontId="0" fillId="0" borderId="25" xfId="837" applyNumberFormat="1" applyFont="1" applyFill="1" applyBorder="1" applyAlignment="1" applyProtection="1">
      <alignment vertical="top"/>
      <protection locked="0"/>
    </xf>
    <xf numFmtId="6" fontId="24" fillId="25" borderId="35" xfId="107" applyNumberFormat="1" applyFont="1" applyFill="1" applyBorder="1" applyAlignment="1">
      <alignment vertical="top" wrapText="1"/>
    </xf>
    <xf numFmtId="6" fontId="24" fillId="25" borderId="34" xfId="107" applyNumberFormat="1" applyFont="1" applyFill="1" applyBorder="1" applyAlignment="1">
      <alignment vertical="top" wrapText="1"/>
    </xf>
    <xf numFmtId="6" fontId="24" fillId="25" borderId="36" xfId="107" applyNumberFormat="1" applyFont="1" applyFill="1" applyBorder="1" applyAlignment="1">
      <alignment vertical="top" wrapText="1"/>
    </xf>
    <xf numFmtId="6" fontId="24" fillId="25" borderId="73" xfId="107" applyNumberFormat="1" applyFont="1" applyFill="1" applyBorder="1" applyAlignment="1">
      <alignment vertical="top" wrapText="1"/>
    </xf>
    <xf numFmtId="164" fontId="0" fillId="25" borderId="33" xfId="107" applyNumberFormat="1" applyFont="1" applyFill="1" applyBorder="1" applyAlignment="1">
      <alignment vertical="top" wrapText="1"/>
    </xf>
    <xf numFmtId="164" fontId="0" fillId="25" borderId="76" xfId="107" applyNumberFormat="1" applyFont="1" applyFill="1" applyBorder="1" applyAlignment="1">
      <alignment vertical="top" wrapText="1"/>
    </xf>
    <xf numFmtId="164" fontId="0" fillId="25" borderId="10" xfId="107" applyNumberFormat="1" applyFont="1" applyFill="1" applyBorder="1" applyAlignment="1">
      <alignment vertical="top" wrapText="1"/>
    </xf>
    <xf numFmtId="164" fontId="0" fillId="25" borderId="77" xfId="107" applyNumberFormat="1" applyFont="1" applyFill="1" applyBorder="1" applyAlignment="1">
      <alignment vertical="top" wrapText="1"/>
    </xf>
    <xf numFmtId="6" fontId="0" fillId="25" borderId="78" xfId="107"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7" applyNumberFormat="1" applyFont="1" applyFill="1" applyBorder="1" applyAlignment="1" applyProtection="1">
      <alignment vertical="top"/>
      <protection locked="0"/>
    </xf>
    <xf numFmtId="164" fontId="0" fillId="25" borderId="88" xfId="107" applyNumberFormat="1" applyFont="1" applyFill="1" applyBorder="1" applyAlignment="1" applyProtection="1">
      <alignment vertical="top"/>
      <protection locked="0"/>
    </xf>
    <xf numFmtId="164" fontId="0" fillId="25" borderId="64" xfId="107"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7"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7" applyNumberFormat="1" applyFont="1" applyFill="1" applyBorder="1" applyAlignment="1" applyProtection="1">
      <alignment vertical="top"/>
      <protection locked="0"/>
    </xf>
    <xf numFmtId="164" fontId="0" fillId="25" borderId="78" xfId="107" applyNumberFormat="1" applyFont="1" applyFill="1" applyBorder="1" applyAlignment="1" applyProtection="1">
      <alignment vertical="top"/>
      <protection locked="0"/>
    </xf>
    <xf numFmtId="164" fontId="0" fillId="25" borderId="12" xfId="107" applyNumberFormat="1" applyFont="1" applyFill="1" applyBorder="1" applyAlignment="1" applyProtection="1">
      <alignment vertical="top"/>
      <protection locked="0"/>
    </xf>
    <xf numFmtId="164" fontId="0" fillId="25" borderId="92" xfId="107"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7" applyNumberFormat="1" applyFont="1" applyFill="1" applyBorder="1" applyAlignment="1" applyProtection="1">
      <alignment vertical="top"/>
      <protection locked="0"/>
    </xf>
    <xf numFmtId="6" fontId="0" fillId="25" borderId="78" xfId="107"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7" applyNumberFormat="1" applyFont="1" applyFill="1" applyBorder="1" applyAlignment="1" applyProtection="1">
      <alignment vertical="top"/>
      <protection locked="0"/>
    </xf>
    <xf numFmtId="6" fontId="24" fillId="25" borderId="70" xfId="107" applyNumberFormat="1" applyFont="1" applyFill="1" applyBorder="1" applyAlignment="1">
      <alignment vertical="top" wrapText="1"/>
    </xf>
    <xf numFmtId="6" fontId="24" fillId="25" borderId="14" xfId="107"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7" applyNumberFormat="1" applyFont="1" applyFill="1" applyBorder="1" applyAlignment="1">
      <alignment vertical="top" wrapText="1"/>
    </xf>
    <xf numFmtId="6" fontId="0" fillId="0" borderId="26" xfId="837" applyNumberFormat="1" applyFont="1" applyFill="1" applyBorder="1" applyAlignment="1" applyProtection="1">
      <alignment vertical="top"/>
      <protection locked="0"/>
    </xf>
    <xf numFmtId="6" fontId="0" fillId="0" borderId="28" xfId="837" applyNumberFormat="1" applyFont="1" applyFill="1" applyBorder="1" applyAlignment="1" applyProtection="1">
      <alignment vertical="top"/>
      <protection locked="0"/>
    </xf>
    <xf numFmtId="6" fontId="0" fillId="0" borderId="28" xfId="837" applyNumberFormat="1" applyFont="1" applyFill="1" applyBorder="1" applyAlignment="1" applyProtection="1">
      <protection locked="0"/>
    </xf>
    <xf numFmtId="6" fontId="0" fillId="0" borderId="27" xfId="837" applyNumberFormat="1" applyFont="1" applyFill="1" applyBorder="1" applyAlignment="1" applyProtection="1">
      <alignment vertical="top"/>
      <protection locked="0"/>
    </xf>
    <xf numFmtId="6" fontId="0" fillId="28" borderId="26" xfId="845" applyNumberFormat="1" applyFont="1" applyFill="1" applyBorder="1" applyAlignment="1" applyProtection="1">
      <alignment vertical="top"/>
      <protection locked="0"/>
    </xf>
    <xf numFmtId="6" fontId="0" fillId="28" borderId="28" xfId="845" applyNumberFormat="1" applyFont="1" applyFill="1" applyBorder="1" applyAlignment="1" applyProtection="1">
      <alignment vertical="top"/>
      <protection locked="0"/>
    </xf>
    <xf numFmtId="6" fontId="0" fillId="0" borderId="29" xfId="837" applyNumberFormat="1" applyFont="1" applyFill="1" applyBorder="1" applyAlignment="1" applyProtection="1">
      <alignment vertical="top"/>
      <protection locked="0"/>
    </xf>
    <xf numFmtId="6" fontId="0" fillId="0" borderId="71" xfId="837" applyNumberFormat="1" applyFont="1" applyFill="1" applyBorder="1" applyAlignment="1" applyProtection="1">
      <alignment vertical="top"/>
      <protection locked="0"/>
    </xf>
    <xf numFmtId="6" fontId="0" fillId="0" borderId="30" xfId="837" applyNumberFormat="1" applyFont="1" applyFill="1" applyBorder="1" applyAlignment="1" applyProtection="1">
      <alignment vertical="top"/>
      <protection locked="0"/>
    </xf>
    <xf numFmtId="6" fontId="0" fillId="0" borderId="71" xfId="837" applyNumberFormat="1" applyFont="1" applyFill="1" applyBorder="1" applyAlignment="1" applyProtection="1">
      <protection locked="0"/>
    </xf>
    <xf numFmtId="0" fontId="11" fillId="26" borderId="95" xfId="107"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7"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7" applyNumberFormat="1" applyFont="1" applyFill="1" applyBorder="1" applyAlignment="1">
      <alignment vertical="top" wrapText="1"/>
    </xf>
    <xf numFmtId="0" fontId="12" fillId="26" borderId="34" xfId="111" applyFont="1" applyFill="1" applyBorder="1" applyAlignment="1">
      <alignment horizontal="center" vertical="center" wrapText="1"/>
    </xf>
    <xf numFmtId="0" fontId="12" fillId="26" borderId="35" xfId="111" applyFont="1" applyFill="1" applyBorder="1" applyAlignment="1">
      <alignment horizontal="center" vertical="center" wrapText="1"/>
    </xf>
    <xf numFmtId="0" fontId="12" fillId="26" borderId="36" xfId="111" applyFont="1" applyFill="1" applyBorder="1" applyAlignment="1">
      <alignment horizontal="center" vertical="center" wrapText="1"/>
    </xf>
    <xf numFmtId="0" fontId="12" fillId="26" borderId="73" xfId="111" applyFont="1" applyFill="1" applyBorder="1" applyAlignment="1">
      <alignment horizontal="center" vertical="center" wrapText="1"/>
    </xf>
    <xf numFmtId="0" fontId="11" fillId="26" borderId="33" xfId="107"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7"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5" applyFont="1" applyFill="1" applyBorder="1" applyAlignment="1" applyProtection="1">
      <alignment horizontal="center" vertical="center" wrapText="1"/>
    </xf>
    <xf numFmtId="49" fontId="11" fillId="26" borderId="36" xfId="108"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7" applyNumberFormat="1" applyFont="1" applyFill="1" applyBorder="1" applyAlignment="1" applyProtection="1">
      <alignment vertical="top"/>
      <protection locked="0"/>
    </xf>
    <xf numFmtId="6" fontId="0" fillId="0" borderId="96" xfId="837"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7" applyNumberFormat="1" applyFont="1" applyFill="1" applyBorder="1" applyAlignment="1">
      <alignment vertical="top" wrapText="1"/>
    </xf>
    <xf numFmtId="6" fontId="24" fillId="25" borderId="34" xfId="107" applyNumberFormat="1" applyFont="1" applyFill="1" applyBorder="1" applyAlignment="1">
      <alignment vertical="top" wrapText="1"/>
    </xf>
    <xf numFmtId="6" fontId="24" fillId="25" borderId="36" xfId="107" applyNumberFormat="1" applyFont="1" applyFill="1" applyBorder="1" applyAlignment="1">
      <alignment vertical="top" wrapText="1"/>
    </xf>
    <xf numFmtId="6" fontId="24" fillId="25" borderId="73" xfId="107" applyNumberFormat="1" applyFont="1" applyFill="1" applyBorder="1" applyAlignment="1">
      <alignment vertical="top" wrapText="1"/>
    </xf>
    <xf numFmtId="6" fontId="0" fillId="0" borderId="28" xfId="845"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7" applyNumberFormat="1" applyFont="1" applyFill="1" applyBorder="1" applyAlignment="1">
      <alignment vertical="top" wrapText="1"/>
    </xf>
    <xf numFmtId="6" fontId="24" fillId="25" borderId="14" xfId="107" applyNumberFormat="1" applyFont="1" applyFill="1" applyBorder="1" applyAlignment="1">
      <alignment vertical="top" wrapText="1"/>
    </xf>
    <xf numFmtId="6" fontId="24" fillId="25" borderId="15" xfId="107" applyNumberFormat="1" applyFont="1" applyFill="1" applyBorder="1" applyAlignment="1">
      <alignment vertical="top" wrapText="1"/>
    </xf>
    <xf numFmtId="6" fontId="0" fillId="28" borderId="71" xfId="845" applyNumberFormat="1" applyFont="1" applyFill="1" applyBorder="1" applyAlignment="1" applyProtection="1">
      <alignment vertical="top"/>
      <protection locked="0"/>
    </xf>
    <xf numFmtId="6" fontId="0" fillId="28" borderId="30" xfId="845" applyNumberFormat="1" applyFont="1" applyFill="1" applyBorder="1" applyAlignment="1" applyProtection="1">
      <alignment vertical="top"/>
      <protection locked="0"/>
    </xf>
    <xf numFmtId="6" fontId="0" fillId="0" borderId="26" xfId="837" applyNumberFormat="1" applyFont="1" applyFill="1" applyBorder="1" applyAlignment="1" applyProtection="1">
      <alignment vertical="top"/>
      <protection locked="0"/>
    </xf>
    <xf numFmtId="6" fontId="0" fillId="0" borderId="28" xfId="837" applyNumberFormat="1" applyFont="1" applyFill="1" applyBorder="1" applyAlignment="1" applyProtection="1">
      <alignment vertical="top"/>
      <protection locked="0"/>
    </xf>
    <xf numFmtId="6" fontId="0" fillId="28" borderId="26" xfId="845" applyNumberFormat="1" applyFont="1" applyFill="1" applyBorder="1" applyAlignment="1" applyProtection="1">
      <alignment vertical="top"/>
      <protection locked="0"/>
    </xf>
    <xf numFmtId="6" fontId="0" fillId="28" borderId="28" xfId="845" applyNumberFormat="1" applyFont="1" applyFill="1" applyBorder="1" applyAlignment="1" applyProtection="1">
      <alignment vertical="top"/>
      <protection locked="0"/>
    </xf>
    <xf numFmtId="6" fontId="0" fillId="28" borderId="27" xfId="845" applyNumberFormat="1" applyFont="1" applyFill="1" applyBorder="1" applyAlignment="1" applyProtection="1">
      <alignment vertical="top"/>
      <protection locked="0"/>
    </xf>
    <xf numFmtId="6" fontId="0" fillId="0" borderId="29" xfId="837" applyNumberFormat="1" applyFont="1" applyFill="1" applyBorder="1" applyAlignment="1" applyProtection="1">
      <alignment vertical="top"/>
      <protection locked="0"/>
    </xf>
    <xf numFmtId="6" fontId="0" fillId="0" borderId="71" xfId="837" applyNumberFormat="1" applyFont="1" applyFill="1" applyBorder="1" applyAlignment="1" applyProtection="1">
      <alignment vertical="top"/>
      <protection locked="0"/>
    </xf>
    <xf numFmtId="38" fontId="0" fillId="0" borderId="29" xfId="837" applyNumberFormat="1" applyFont="1" applyFill="1" applyBorder="1" applyAlignment="1" applyProtection="1">
      <alignment vertical="top"/>
      <protection locked="0"/>
    </xf>
    <xf numFmtId="38" fontId="0" fillId="0" borderId="71" xfId="837" applyNumberFormat="1" applyFont="1" applyFill="1" applyBorder="1" applyAlignment="1" applyProtection="1">
      <alignment vertical="top"/>
      <protection locked="0"/>
    </xf>
    <xf numFmtId="165" fontId="0" fillId="0" borderId="29" xfId="837" applyNumberFormat="1" applyFont="1" applyFill="1" applyBorder="1" applyAlignment="1" applyProtection="1">
      <alignment vertical="top"/>
      <protection locked="0"/>
    </xf>
    <xf numFmtId="165" fontId="0" fillId="0" borderId="71" xfId="837" applyNumberFormat="1" applyFont="1" applyFill="1" applyBorder="1" applyAlignment="1" applyProtection="1">
      <alignment vertical="top"/>
      <protection locked="0"/>
    </xf>
    <xf numFmtId="0" fontId="12" fillId="26" borderId="34" xfId="111" applyFont="1" applyFill="1" applyBorder="1" applyAlignment="1">
      <alignment horizontal="center" vertical="center" wrapText="1"/>
    </xf>
    <xf numFmtId="0" fontId="12" fillId="26" borderId="35" xfId="111" applyFont="1" applyFill="1" applyBorder="1" applyAlignment="1">
      <alignment horizontal="center" vertical="center" wrapText="1"/>
    </xf>
    <xf numFmtId="0" fontId="12" fillId="26" borderId="36" xfId="111" applyFont="1" applyFill="1" applyBorder="1" applyAlignment="1">
      <alignment horizontal="center" vertical="center" wrapText="1"/>
    </xf>
    <xf numFmtId="0" fontId="11" fillId="26" borderId="14" xfId="107" applyFont="1" applyFill="1" applyBorder="1" applyAlignment="1" applyProtection="1">
      <alignment wrapText="1"/>
    </xf>
    <xf numFmtId="0" fontId="10" fillId="26" borderId="34" xfId="105" applyFont="1" applyFill="1" applyBorder="1" applyAlignment="1" applyProtection="1">
      <alignment horizontal="center" vertical="center" wrapText="1"/>
    </xf>
    <xf numFmtId="6" fontId="0" fillId="0" borderId="96" xfId="837" applyNumberFormat="1" applyFont="1" applyFill="1" applyBorder="1" applyAlignment="1" applyProtection="1">
      <alignment vertical="top"/>
      <protection locked="0"/>
    </xf>
    <xf numFmtId="0" fontId="0" fillId="0" borderId="29" xfId="127" applyNumberFormat="1" applyFont="1" applyFill="1" applyBorder="1" applyAlignment="1" applyProtection="1">
      <alignment horizontal="left" vertical="top" indent="1"/>
    </xf>
    <xf numFmtId="0" fontId="0" fillId="0" borderId="33" xfId="127" applyNumberFormat="1" applyFont="1" applyFill="1" applyBorder="1" applyAlignment="1" applyProtection="1">
      <alignment horizontal="left" vertical="top" wrapText="1" indent="1"/>
    </xf>
    <xf numFmtId="0" fontId="20" fillId="0" borderId="33" xfId="127" applyNumberFormat="1" applyFont="1" applyFill="1" applyBorder="1" applyAlignment="1" applyProtection="1">
      <alignment horizontal="left" vertical="top" wrapText="1" indent="1"/>
    </xf>
    <xf numFmtId="0" fontId="0" fillId="0" borderId="29" xfId="127" applyNumberFormat="1" applyFont="1" applyFill="1" applyBorder="1" applyAlignment="1" applyProtection="1">
      <alignment horizontal="left" vertical="top" wrapText="1" indent="1"/>
    </xf>
    <xf numFmtId="0" fontId="20" fillId="0" borderId="29" xfId="127" applyNumberFormat="1" applyFont="1" applyFill="1" applyBorder="1" applyAlignment="1" applyProtection="1">
      <alignment horizontal="left" vertical="top" wrapText="1" indent="1"/>
    </xf>
    <xf numFmtId="0" fontId="0" fillId="0" borderId="33" xfId="127" applyNumberFormat="1" applyFont="1" applyFill="1" applyBorder="1" applyAlignment="1" applyProtection="1">
      <alignment horizontal="left" vertical="top" wrapText="1" indent="1"/>
    </xf>
    <xf numFmtId="0" fontId="20" fillId="0" borderId="33" xfId="127" applyNumberFormat="1" applyFont="1" applyFill="1" applyBorder="1" applyAlignment="1" applyProtection="1">
      <alignment horizontal="left" vertical="top" wrapText="1" indent="1"/>
    </xf>
    <xf numFmtId="0" fontId="0" fillId="0" borderId="33" xfId="127" applyNumberFormat="1" applyFont="1" applyFill="1" applyBorder="1" applyAlignment="1" applyProtection="1">
      <alignment horizontal="left" vertical="top" indent="1"/>
    </xf>
    <xf numFmtId="0" fontId="20" fillId="0" borderId="29" xfId="127" applyNumberFormat="1" applyFont="1" applyFill="1" applyBorder="1" applyAlignment="1" applyProtection="1">
      <alignment horizontal="left" vertical="top" indent="1"/>
    </xf>
    <xf numFmtId="0" fontId="20" fillId="0" borderId="33" xfId="127" applyNumberFormat="1" applyFont="1" applyFill="1" applyBorder="1" applyAlignment="1" applyProtection="1">
      <alignment horizontal="left" vertical="top" indent="1"/>
    </xf>
    <xf numFmtId="0" fontId="20" fillId="0" borderId="29" xfId="127" applyNumberFormat="1" applyFont="1" applyFill="1" applyBorder="1" applyAlignment="1" applyProtection="1">
      <alignment horizontal="left" vertical="top" wrapText="1" indent="1"/>
    </xf>
    <xf numFmtId="6" fontId="0" fillId="0" borderId="42" xfId="837" applyNumberFormat="1" applyFont="1" applyFill="1" applyBorder="1" applyAlignment="1" applyProtection="1">
      <alignment vertical="top"/>
      <protection locked="0"/>
    </xf>
    <xf numFmtId="165" fontId="0" fillId="0" borderId="41" xfId="837" applyNumberFormat="1" applyFont="1" applyFill="1" applyBorder="1" applyAlignment="1" applyProtection="1">
      <alignment vertical="top"/>
      <protection locked="0"/>
    </xf>
    <xf numFmtId="0" fontId="12" fillId="26" borderId="101" xfId="111" applyFont="1" applyFill="1" applyBorder="1" applyAlignment="1">
      <alignment horizontal="center" vertical="center" wrapText="1"/>
    </xf>
    <xf numFmtId="0" fontId="0" fillId="0" borderId="39" xfId="127" applyNumberFormat="1" applyFont="1" applyFill="1" applyBorder="1" applyAlignment="1" applyProtection="1">
      <alignment horizontal="left" vertical="top" wrapText="1" indent="1"/>
    </xf>
    <xf numFmtId="6" fontId="24" fillId="25" borderId="102" xfId="107" applyNumberFormat="1" applyFont="1" applyFill="1" applyBorder="1" applyAlignment="1">
      <alignment vertical="top" wrapText="1"/>
    </xf>
    <xf numFmtId="6" fontId="0" fillId="28" borderId="42" xfId="845" applyNumberFormat="1" applyFont="1" applyFill="1" applyBorder="1" applyAlignment="1" applyProtection="1">
      <alignment vertical="top"/>
      <protection locked="0"/>
    </xf>
    <xf numFmtId="6" fontId="0" fillId="28" borderId="41" xfId="845" applyNumberFormat="1" applyFont="1" applyFill="1" applyBorder="1" applyAlignment="1" applyProtection="1">
      <alignment vertical="top"/>
      <protection locked="0"/>
    </xf>
    <xf numFmtId="38" fontId="0" fillId="28" borderId="71" xfId="845" applyNumberFormat="1" applyFont="1" applyFill="1" applyBorder="1" applyAlignment="1" applyProtection="1">
      <alignment vertical="top"/>
      <protection locked="0"/>
    </xf>
    <xf numFmtId="38" fontId="0" fillId="28" borderId="41" xfId="845" applyNumberFormat="1" applyFont="1" applyFill="1" applyBorder="1" applyAlignment="1" applyProtection="1">
      <alignment vertical="top"/>
      <protection locked="0"/>
    </xf>
    <xf numFmtId="169" fontId="0" fillId="28" borderId="28" xfId="845" applyNumberFormat="1" applyFont="1" applyFill="1" applyBorder="1" applyAlignment="1" applyProtection="1">
      <alignment vertical="top"/>
      <protection locked="0"/>
    </xf>
    <xf numFmtId="169" fontId="0" fillId="28" borderId="42" xfId="845" applyNumberFormat="1" applyFont="1" applyFill="1" applyBorder="1" applyAlignment="1" applyProtection="1">
      <alignment vertical="top"/>
      <protection locked="0"/>
    </xf>
    <xf numFmtId="165" fontId="0" fillId="28" borderId="28" xfId="845" applyNumberFormat="1" applyFont="1" applyFill="1" applyBorder="1" applyAlignment="1" applyProtection="1">
      <alignment vertical="top"/>
      <protection locked="0"/>
    </xf>
    <xf numFmtId="165" fontId="0" fillId="28" borderId="42" xfId="845" applyNumberFormat="1" applyFont="1" applyFill="1" applyBorder="1" applyAlignment="1" applyProtection="1">
      <alignment vertical="top"/>
      <protection locked="0"/>
    </xf>
    <xf numFmtId="165" fontId="0" fillId="28" borderId="26" xfId="845" applyNumberFormat="1" applyFont="1" applyFill="1" applyBorder="1" applyAlignment="1" applyProtection="1">
      <alignment vertical="top"/>
      <protection locked="0"/>
    </xf>
    <xf numFmtId="165" fontId="0" fillId="28" borderId="28" xfId="170" applyNumberFormat="1" applyFont="1" applyFill="1" applyBorder="1" applyAlignment="1" applyProtection="1">
      <alignment vertical="top"/>
      <protection locked="0"/>
    </xf>
    <xf numFmtId="165" fontId="0" fillId="28" borderId="42" xfId="170"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0"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5"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5" applyNumberFormat="1" applyFont="1" applyFill="1" applyBorder="1" applyAlignment="1" applyProtection="1">
      <alignment vertical="top"/>
      <protection locked="0"/>
    </xf>
    <xf numFmtId="6" fontId="20" fillId="0" borderId="27" xfId="845" applyNumberFormat="1" applyFont="1" applyFill="1" applyBorder="1" applyAlignment="1" applyProtection="1">
      <alignment vertical="top"/>
      <protection locked="0"/>
    </xf>
    <xf numFmtId="0" fontId="13" fillId="0" borderId="16" xfId="114" applyFont="1" applyFill="1" applyBorder="1" applyAlignment="1" applyProtection="1">
      <alignment vertical="top"/>
      <protection locked="0"/>
    </xf>
    <xf numFmtId="0" fontId="29" fillId="0" borderId="11" xfId="114" applyFont="1" applyFill="1" applyBorder="1" applyAlignment="1" applyProtection="1">
      <alignment vertical="top"/>
    </xf>
    <xf numFmtId="0" fontId="30" fillId="0" borderId="47" xfId="127" applyFont="1" applyBorder="1" applyProtection="1"/>
    <xf numFmtId="0" fontId="29" fillId="0" borderId="11" xfId="114" applyFont="1" applyFill="1" applyBorder="1" applyAlignment="1" applyProtection="1">
      <alignment vertical="top"/>
      <protection locked="0"/>
    </xf>
    <xf numFmtId="0" fontId="0" fillId="0" borderId="55" xfId="113" applyNumberFormat="1" applyFont="1" applyFill="1" applyBorder="1" applyAlignment="1" applyProtection="1">
      <alignment horizontal="left" vertical="top"/>
      <protection locked="0"/>
    </xf>
    <xf numFmtId="0" fontId="0" fillId="0" borderId="56" xfId="113" applyNumberFormat="1" applyFont="1" applyFill="1" applyBorder="1" applyAlignment="1" applyProtection="1">
      <alignment horizontal="left" vertical="top"/>
      <protection locked="0"/>
    </xf>
    <xf numFmtId="0" fontId="0" fillId="0" borderId="106" xfId="113" applyNumberFormat="1" applyFont="1" applyFill="1" applyBorder="1" applyAlignment="1" applyProtection="1">
      <alignment horizontal="left" vertical="top"/>
      <protection locked="0"/>
    </xf>
    <xf numFmtId="0" fontId="0" fillId="0" borderId="74" xfId="113" applyNumberFormat="1" applyFont="1" applyFill="1" applyBorder="1" applyAlignment="1" applyProtection="1">
      <alignment horizontal="left" vertical="top"/>
      <protection locked="0"/>
    </xf>
    <xf numFmtId="0" fontId="0" fillId="0" borderId="75" xfId="113" applyNumberFormat="1" applyFont="1" applyFill="1" applyBorder="1" applyAlignment="1" applyProtection="1">
      <alignment horizontal="left" vertical="top"/>
      <protection locked="0"/>
    </xf>
    <xf numFmtId="0" fontId="0" fillId="0" borderId="107" xfId="113" applyNumberFormat="1" applyFont="1" applyFill="1" applyBorder="1" applyAlignment="1" applyProtection="1">
      <alignment horizontal="left" vertical="top"/>
      <protection locked="0"/>
    </xf>
  </cellXfs>
  <cellStyles count="848">
    <cellStyle name="20% - Accent1" xfId="4"/>
    <cellStyle name="20% - Accent1 2" xfId="5"/>
    <cellStyle name="20% - Accent2" xfId="6"/>
    <cellStyle name="20% - Accent2 2" xfId="7"/>
    <cellStyle name="20% - Accent3" xfId="8"/>
    <cellStyle name="20% - Accent3 2" xfId="9"/>
    <cellStyle name="20% - Accent4" xfId="10"/>
    <cellStyle name="20% - Accent4 2" xfId="11"/>
    <cellStyle name="20% - Accent5" xfId="12"/>
    <cellStyle name="20% - Accent5 2" xfId="13"/>
    <cellStyle name="20% - Accent6" xfId="14"/>
    <cellStyle name="20% - Accent6 2" xfId="15"/>
    <cellStyle name="40% - Accent1" xfId="16"/>
    <cellStyle name="40% - Accent1 2" xfId="17"/>
    <cellStyle name="40% - Accent2" xfId="18"/>
    <cellStyle name="40% - Accent2 2" xfId="19"/>
    <cellStyle name="40% - Accent3" xfId="20"/>
    <cellStyle name="40% - Accent3 2" xfId="21"/>
    <cellStyle name="40% - Accent4" xfId="22"/>
    <cellStyle name="40% - Accent4 2" xfId="23"/>
    <cellStyle name="40% - Accent5" xfId="24"/>
    <cellStyle name="40% - Accent5 2" xfId="25"/>
    <cellStyle name="40% - Accent6" xfId="26"/>
    <cellStyle name="40% - Accent6 2" xfId="27"/>
    <cellStyle name="60% - Accent1" xfId="28"/>
    <cellStyle name="60% - Accent1 2" xfId="29"/>
    <cellStyle name="60% - Accent2" xfId="30"/>
    <cellStyle name="60% - Accent2 2" xfId="31"/>
    <cellStyle name="60% - Accent3" xfId="32"/>
    <cellStyle name="60% - Accent3 2" xfId="33"/>
    <cellStyle name="60% - Accent4" xfId="34"/>
    <cellStyle name="60% - Accent4 2" xfId="35"/>
    <cellStyle name="60% - Accent5" xfId="36"/>
    <cellStyle name="60% - Accent5 2" xfId="37"/>
    <cellStyle name="60% - Accent6" xfId="38"/>
    <cellStyle name="60% - Accent6 2" xfId="39"/>
    <cellStyle name="Accent1" xfId="40"/>
    <cellStyle name="Accent1 2" xfId="41"/>
    <cellStyle name="Accent2" xfId="42"/>
    <cellStyle name="Accent2 2" xfId="43"/>
    <cellStyle name="Accent3" xfId="44"/>
    <cellStyle name="Accent3 2" xfId="45"/>
    <cellStyle name="Accent4" xfId="46"/>
    <cellStyle name="Accent4 2" xfId="47"/>
    <cellStyle name="Accent5" xfId="48"/>
    <cellStyle name="Accent5 2" xfId="49"/>
    <cellStyle name="Accent6" xfId="50"/>
    <cellStyle name="Accent6 2" xfId="51"/>
    <cellStyle name="Bad" xfId="52"/>
    <cellStyle name="Bad 2" xfId="53"/>
    <cellStyle name="Calculation" xfId="54"/>
    <cellStyle name="Calculation 10" xfId="845"/>
    <cellStyle name="Calculation 11" xfId="513"/>
    <cellStyle name="Calculation 2" xfId="55"/>
    <cellStyle name="Calculation 2 2" xfId="844"/>
    <cellStyle name="Calculation 2 3" xfId="512"/>
    <cellStyle name="Calculation 3" xfId="56"/>
    <cellStyle name="Calculation 3 2" xfId="467"/>
    <cellStyle name="Calculation 3 3" xfId="511"/>
    <cellStyle name="Calculation 4" xfId="57"/>
    <cellStyle name="Calculation 4 2" xfId="843"/>
    <cellStyle name="Calculation 4 3" xfId="510"/>
    <cellStyle name="Calculation 5" xfId="58"/>
    <cellStyle name="Calculation 5 2" xfId="842"/>
    <cellStyle name="Calculation 5 3" xfId="509"/>
    <cellStyle name="Calculation 6" xfId="59"/>
    <cellStyle name="Calculation 6 2" xfId="841"/>
    <cellStyle name="Calculation 6 3" xfId="804"/>
    <cellStyle name="Calculation 7" xfId="60"/>
    <cellStyle name="Calculation 7 2" xfId="840"/>
    <cellStyle name="Calculation 7 3" xfId="808"/>
    <cellStyle name="Calculation 8" xfId="61"/>
    <cellStyle name="Calculation 8 2" xfId="839"/>
    <cellStyle name="Calculation 8 3" xfId="802"/>
    <cellStyle name="Calculation 9" xfId="62"/>
    <cellStyle name="Calculation 9 2" xfId="838"/>
    <cellStyle name="Calculation 9 3" xfId="508"/>
    <cellStyle name="Check Cell" xfId="63"/>
    <cellStyle name="Check Cell 2" xfId="64"/>
    <cellStyle name="Comma" xfId="847"/>
    <cellStyle name="Comma [0]" xfId="3"/>
    <cellStyle name="Comma 2" xfId="65"/>
    <cellStyle name="Comma 2 2" xfId="66"/>
    <cellStyle name="Comma 2 2 2" xfId="67"/>
    <cellStyle name="Comma 2 2 3" xfId="68"/>
    <cellStyle name="Comma 2 2 4" xfId="69"/>
    <cellStyle name="Comma 2 2 5" xfId="70"/>
    <cellStyle name="Comma 2 2 6" xfId="71"/>
    <cellStyle name="Comma 2 2 7" xfId="72"/>
    <cellStyle name="Comma 2 2 8" xfId="73"/>
    <cellStyle name="Comma 3" xfId="74"/>
    <cellStyle name="Comma 3 2" xfId="75"/>
    <cellStyle name="Comma 3 3" xfId="76"/>
    <cellStyle name="Comma 3 4" xfId="77"/>
    <cellStyle name="Comma 3 5" xfId="78"/>
    <cellStyle name="Comma 3 6" xfId="79"/>
    <cellStyle name="Comma 3 7" xfId="80"/>
    <cellStyle name="Comma 3 8" xfId="81"/>
    <cellStyle name="Comma 4" xfId="82"/>
    <cellStyle name="Currency" xfId="846"/>
    <cellStyle name="Currency [0]" xfId="2"/>
    <cellStyle name="Currency 2" xfId="83"/>
    <cellStyle name="Currency 2 2" xfId="84"/>
    <cellStyle name="Currency 2 2 2" xfId="85"/>
    <cellStyle name="Currency 2 2 3" xfId="86"/>
    <cellStyle name="Currency 2 2 4" xfId="87"/>
    <cellStyle name="Currency 2 2 5" xfId="88"/>
    <cellStyle name="Currency 2 2 6" xfId="89"/>
    <cellStyle name="Currency 2 2 7" xfId="90"/>
    <cellStyle name="Currency 2 2 8" xfId="91"/>
    <cellStyle name="Currency 3" xfId="92"/>
    <cellStyle name="Currency 3 2" xfId="93"/>
    <cellStyle name="Currency 3 3" xfId="94"/>
    <cellStyle name="Currency 3 4" xfId="95"/>
    <cellStyle name="Currency 3 5" xfId="96"/>
    <cellStyle name="Currency 3 6" xfId="97"/>
    <cellStyle name="Currency 3 7" xfId="98"/>
    <cellStyle name="Currency 3 8" xfId="99"/>
    <cellStyle name="Currency 4" xfId="100"/>
    <cellStyle name="Explanatory Text" xfId="101"/>
    <cellStyle name="Explanatory Text 2" xfId="102"/>
    <cellStyle name="Good" xfId="103"/>
    <cellStyle name="Good 2" xfId="104"/>
    <cellStyle name="Heading 1" xfId="105"/>
    <cellStyle name="Heading 1 2" xfId="106"/>
    <cellStyle name="Heading 2" xfId="107"/>
    <cellStyle name="Heading 2 2" xfId="108"/>
    <cellStyle name="Heading 3" xfId="109"/>
    <cellStyle name="Heading 3 2" xfId="110"/>
    <cellStyle name="Heading 4" xfId="111"/>
    <cellStyle name="Heading 4 2" xfId="112"/>
    <cellStyle name="Input" xfId="113"/>
    <cellStyle name="Input 10" xfId="837"/>
    <cellStyle name="Input 11" xfId="490"/>
    <cellStyle name="Input 2" xfId="114"/>
    <cellStyle name="Input 2 2" xfId="836"/>
    <cellStyle name="Input 2 3" xfId="489"/>
    <cellStyle name="Input 3" xfId="115"/>
    <cellStyle name="Input 3 2" xfId="835"/>
    <cellStyle name="Input 3 3" xfId="807"/>
    <cellStyle name="Input 4" xfId="116"/>
    <cellStyle name="Input 4 2" xfId="834"/>
    <cellStyle name="Input 4 3" xfId="488"/>
    <cellStyle name="Input 5" xfId="117"/>
    <cellStyle name="Input 5 2" xfId="803"/>
    <cellStyle name="Input 5 3" xfId="487"/>
    <cellStyle name="Input 6" xfId="118"/>
    <cellStyle name="Input 6 2" xfId="797"/>
    <cellStyle name="Input 6 3" xfId="486"/>
    <cellStyle name="Input 7" xfId="119"/>
    <cellStyle name="Input 7 2" xfId="468"/>
    <cellStyle name="Input 7 3" xfId="485"/>
    <cellStyle name="Input 8" xfId="120"/>
    <cellStyle name="Input 8 2" xfId="833"/>
    <cellStyle name="Input 8 3" xfId="484"/>
    <cellStyle name="Input 9" xfId="121"/>
    <cellStyle name="Input 9 2" xfId="832"/>
    <cellStyle name="Input 9 3" xfId="483"/>
    <cellStyle name="Linked Cell" xfId="122"/>
    <cellStyle name="Linked Cell 2" xfId="123"/>
    <cellStyle name="Neutral" xfId="124"/>
    <cellStyle name="Neutral 2" xfId="125"/>
    <cellStyle name="Normal" xfId="0" builtinId="0"/>
    <cellStyle name="Normal 2" xfId="126"/>
    <cellStyle name="Normal 2 2" xfId="127"/>
    <cellStyle name="Normal 2 3" xfId="128"/>
    <cellStyle name="Normal 2 4" xfId="129"/>
    <cellStyle name="Normal 2 5" xfId="130"/>
    <cellStyle name="Normal 2 6" xfId="131"/>
    <cellStyle name="Normal 2 7" xfId="132"/>
    <cellStyle name="Normal 2 8" xfId="133"/>
    <cellStyle name="Normal 3" xfId="134"/>
    <cellStyle name="Normal 3 10" xfId="201"/>
    <cellStyle name="Normal 3 10 2" xfId="235"/>
    <cellStyle name="Normal 3 10 2 2" xfId="255"/>
    <cellStyle name="Normal 3 10 2 2 2" xfId="256"/>
    <cellStyle name="Normal 3 10 2 2 2 2" xfId="586"/>
    <cellStyle name="Normal 3 10 2 2 3" xfId="585"/>
    <cellStyle name="Normal 3 10 2 3" xfId="257"/>
    <cellStyle name="Normal 3 10 2 3 2" xfId="587"/>
    <cellStyle name="Normal 3 10 2 4" xfId="566"/>
    <cellStyle name="Normal 3 10 3" xfId="258"/>
    <cellStyle name="Normal 3 10 3 2" xfId="259"/>
    <cellStyle name="Normal 3 10 3 2 2" xfId="589"/>
    <cellStyle name="Normal 3 10 3 3" xfId="588"/>
    <cellStyle name="Normal 3 10 4" xfId="260"/>
    <cellStyle name="Normal 3 10 4 2" xfId="590"/>
    <cellStyle name="Normal 3 10 5" xfId="532"/>
    <cellStyle name="Normal 3 11" xfId="252"/>
    <cellStyle name="Normal 3 11 2" xfId="261"/>
    <cellStyle name="Normal 3 11 2 2" xfId="262"/>
    <cellStyle name="Normal 3 11 2 2 2" xfId="592"/>
    <cellStyle name="Normal 3 11 2 3" xfId="591"/>
    <cellStyle name="Normal 3 11 3" xfId="263"/>
    <cellStyle name="Normal 3 11 3 2" xfId="593"/>
    <cellStyle name="Normal 3 11 4" xfId="583"/>
    <cellStyle name="Normal 3 12" xfId="218"/>
    <cellStyle name="Normal 3 12 2" xfId="264"/>
    <cellStyle name="Normal 3 12 2 2" xfId="265"/>
    <cellStyle name="Normal 3 12 2 2 2" xfId="595"/>
    <cellStyle name="Normal 3 12 2 3" xfId="594"/>
    <cellStyle name="Normal 3 12 3" xfId="266"/>
    <cellStyle name="Normal 3 12 3 2" xfId="596"/>
    <cellStyle name="Normal 3 12 4" xfId="549"/>
    <cellStyle name="Normal 3 13" xfId="267"/>
    <cellStyle name="Normal 3 13 2" xfId="268"/>
    <cellStyle name="Normal 3 13 2 2" xfId="598"/>
    <cellStyle name="Normal 3 13 3" xfId="597"/>
    <cellStyle name="Normal 3 14" xfId="269"/>
    <cellStyle name="Normal 3 14 2" xfId="599"/>
    <cellStyle name="Normal 3 15" xfId="491"/>
    <cellStyle name="Normal 3 2" xfId="135"/>
    <cellStyle name="Normal 3 2 10" xfId="253"/>
    <cellStyle name="Normal 3 2 10 2" xfId="270"/>
    <cellStyle name="Normal 3 2 10 2 2" xfId="271"/>
    <cellStyle name="Normal 3 2 10 2 2 2" xfId="601"/>
    <cellStyle name="Normal 3 2 10 2 3" xfId="600"/>
    <cellStyle name="Normal 3 2 10 3" xfId="272"/>
    <cellStyle name="Normal 3 2 10 3 2" xfId="602"/>
    <cellStyle name="Normal 3 2 10 4" xfId="584"/>
    <cellStyle name="Normal 3 2 11" xfId="219"/>
    <cellStyle name="Normal 3 2 11 2" xfId="273"/>
    <cellStyle name="Normal 3 2 11 2 2" xfId="274"/>
    <cellStyle name="Normal 3 2 11 2 2 2" xfId="604"/>
    <cellStyle name="Normal 3 2 11 2 3" xfId="603"/>
    <cellStyle name="Normal 3 2 11 3" xfId="275"/>
    <cellStyle name="Normal 3 2 11 3 2" xfId="605"/>
    <cellStyle name="Normal 3 2 11 4" xfId="550"/>
    <cellStyle name="Normal 3 2 12" xfId="276"/>
    <cellStyle name="Normal 3 2 12 2" xfId="277"/>
    <cellStyle name="Normal 3 2 12 2 2" xfId="607"/>
    <cellStyle name="Normal 3 2 12 3" xfId="606"/>
    <cellStyle name="Normal 3 2 13" xfId="278"/>
    <cellStyle name="Normal 3 2 13 2" xfId="608"/>
    <cellStyle name="Normal 3 2 14" xfId="492"/>
    <cellStyle name="Normal 3 2 2" xfId="136"/>
    <cellStyle name="Normal 3 2 2 2" xfId="203"/>
    <cellStyle name="Normal 3 2 2 2 2" xfId="237"/>
    <cellStyle name="Normal 3 2 2 2 2 2" xfId="279"/>
    <cellStyle name="Normal 3 2 2 2 2 2 2" xfId="280"/>
    <cellStyle name="Normal 3 2 2 2 2 2 2 2" xfId="610"/>
    <cellStyle name="Normal 3 2 2 2 2 2 3" xfId="609"/>
    <cellStyle name="Normal 3 2 2 2 2 3" xfId="281"/>
    <cellStyle name="Normal 3 2 2 2 2 3 2" xfId="611"/>
    <cellStyle name="Normal 3 2 2 2 2 4" xfId="568"/>
    <cellStyle name="Normal 3 2 2 2 3" xfId="282"/>
    <cellStyle name="Normal 3 2 2 2 3 2" xfId="283"/>
    <cellStyle name="Normal 3 2 2 2 3 2 2" xfId="613"/>
    <cellStyle name="Normal 3 2 2 2 3 3" xfId="612"/>
    <cellStyle name="Normal 3 2 2 2 4" xfId="284"/>
    <cellStyle name="Normal 3 2 2 2 4 2" xfId="614"/>
    <cellStyle name="Normal 3 2 2 2 5" xfId="534"/>
    <cellStyle name="Normal 3 2 2 3" xfId="220"/>
    <cellStyle name="Normal 3 2 2 3 2" xfId="285"/>
    <cellStyle name="Normal 3 2 2 3 2 2" xfId="286"/>
    <cellStyle name="Normal 3 2 2 3 2 2 2" xfId="616"/>
    <cellStyle name="Normal 3 2 2 3 2 3" xfId="615"/>
    <cellStyle name="Normal 3 2 2 3 3" xfId="287"/>
    <cellStyle name="Normal 3 2 2 3 3 2" xfId="617"/>
    <cellStyle name="Normal 3 2 2 3 4" xfId="551"/>
    <cellStyle name="Normal 3 2 2 4" xfId="288"/>
    <cellStyle name="Normal 3 2 2 4 2" xfId="289"/>
    <cellStyle name="Normal 3 2 2 4 2 2" xfId="619"/>
    <cellStyle name="Normal 3 2 2 4 3" xfId="618"/>
    <cellStyle name="Normal 3 2 2 5" xfId="290"/>
    <cellStyle name="Normal 3 2 2 5 2" xfId="620"/>
    <cellStyle name="Normal 3 2 2 6" xfId="493"/>
    <cellStyle name="Normal 3 2 3" xfId="137"/>
    <cellStyle name="Normal 3 2 3 2" xfId="204"/>
    <cellStyle name="Normal 3 2 3 2 2" xfId="238"/>
    <cellStyle name="Normal 3 2 3 2 2 2" xfId="291"/>
    <cellStyle name="Normal 3 2 3 2 2 2 2" xfId="292"/>
    <cellStyle name="Normal 3 2 3 2 2 2 2 2" xfId="622"/>
    <cellStyle name="Normal 3 2 3 2 2 2 3" xfId="621"/>
    <cellStyle name="Normal 3 2 3 2 2 3" xfId="293"/>
    <cellStyle name="Normal 3 2 3 2 2 3 2" xfId="623"/>
    <cellStyle name="Normal 3 2 3 2 2 4" xfId="569"/>
    <cellStyle name="Normal 3 2 3 2 3" xfId="294"/>
    <cellStyle name="Normal 3 2 3 2 3 2" xfId="295"/>
    <cellStyle name="Normal 3 2 3 2 3 2 2" xfId="625"/>
    <cellStyle name="Normal 3 2 3 2 3 3" xfId="624"/>
    <cellStyle name="Normal 3 2 3 2 4" xfId="296"/>
    <cellStyle name="Normal 3 2 3 2 4 2" xfId="626"/>
    <cellStyle name="Normal 3 2 3 2 5" xfId="535"/>
    <cellStyle name="Normal 3 2 3 3" xfId="221"/>
    <cellStyle name="Normal 3 2 3 3 2" xfId="297"/>
    <cellStyle name="Normal 3 2 3 3 2 2" xfId="298"/>
    <cellStyle name="Normal 3 2 3 3 2 2 2" xfId="628"/>
    <cellStyle name="Normal 3 2 3 3 2 3" xfId="627"/>
    <cellStyle name="Normal 3 2 3 3 3" xfId="299"/>
    <cellStyle name="Normal 3 2 3 3 3 2" xfId="629"/>
    <cellStyle name="Normal 3 2 3 3 4" xfId="552"/>
    <cellStyle name="Normal 3 2 3 4" xfId="300"/>
    <cellStyle name="Normal 3 2 3 4 2" xfId="301"/>
    <cellStyle name="Normal 3 2 3 4 2 2" xfId="631"/>
    <cellStyle name="Normal 3 2 3 4 3" xfId="630"/>
    <cellStyle name="Normal 3 2 3 5" xfId="302"/>
    <cellStyle name="Normal 3 2 3 5 2" xfId="632"/>
    <cellStyle name="Normal 3 2 3 6" xfId="494"/>
    <cellStyle name="Normal 3 2 4" xfId="138"/>
    <cellStyle name="Normal 3 2 4 2" xfId="205"/>
    <cellStyle name="Normal 3 2 4 2 2" xfId="239"/>
    <cellStyle name="Normal 3 2 4 2 2 2" xfId="303"/>
    <cellStyle name="Normal 3 2 4 2 2 2 2" xfId="304"/>
    <cellStyle name="Normal 3 2 4 2 2 2 2 2" xfId="634"/>
    <cellStyle name="Normal 3 2 4 2 2 2 3" xfId="633"/>
    <cellStyle name="Normal 3 2 4 2 2 3" xfId="305"/>
    <cellStyle name="Normal 3 2 4 2 2 3 2" xfId="635"/>
    <cellStyle name="Normal 3 2 4 2 2 4" xfId="570"/>
    <cellStyle name="Normal 3 2 4 2 3" xfId="306"/>
    <cellStyle name="Normal 3 2 4 2 3 2" xfId="307"/>
    <cellStyle name="Normal 3 2 4 2 3 2 2" xfId="637"/>
    <cellStyle name="Normal 3 2 4 2 3 3" xfId="636"/>
    <cellStyle name="Normal 3 2 4 2 4" xfId="308"/>
    <cellStyle name="Normal 3 2 4 2 4 2" xfId="638"/>
    <cellStyle name="Normal 3 2 4 2 5" xfId="536"/>
    <cellStyle name="Normal 3 2 4 3" xfId="222"/>
    <cellStyle name="Normal 3 2 4 3 2" xfId="309"/>
    <cellStyle name="Normal 3 2 4 3 2 2" xfId="310"/>
    <cellStyle name="Normal 3 2 4 3 2 2 2" xfId="640"/>
    <cellStyle name="Normal 3 2 4 3 2 3" xfId="639"/>
    <cellStyle name="Normal 3 2 4 3 3" xfId="311"/>
    <cellStyle name="Normal 3 2 4 3 3 2" xfId="641"/>
    <cellStyle name="Normal 3 2 4 3 4" xfId="553"/>
    <cellStyle name="Normal 3 2 4 4" xfId="312"/>
    <cellStyle name="Normal 3 2 4 4 2" xfId="313"/>
    <cellStyle name="Normal 3 2 4 4 2 2" xfId="643"/>
    <cellStyle name="Normal 3 2 4 4 3" xfId="642"/>
    <cellStyle name="Normal 3 2 4 5" xfId="314"/>
    <cellStyle name="Normal 3 2 4 5 2" xfId="644"/>
    <cellStyle name="Normal 3 2 4 6" xfId="495"/>
    <cellStyle name="Normal 3 2 5" xfId="139"/>
    <cellStyle name="Normal 3 2 5 2" xfId="206"/>
    <cellStyle name="Normal 3 2 5 2 2" xfId="240"/>
    <cellStyle name="Normal 3 2 5 2 2 2" xfId="315"/>
    <cellStyle name="Normal 3 2 5 2 2 2 2" xfId="316"/>
    <cellStyle name="Normal 3 2 5 2 2 2 2 2" xfId="646"/>
    <cellStyle name="Normal 3 2 5 2 2 2 3" xfId="645"/>
    <cellStyle name="Normal 3 2 5 2 2 3" xfId="317"/>
    <cellStyle name="Normal 3 2 5 2 2 3 2" xfId="647"/>
    <cellStyle name="Normal 3 2 5 2 2 4" xfId="571"/>
    <cellStyle name="Normal 3 2 5 2 3" xfId="318"/>
    <cellStyle name="Normal 3 2 5 2 3 2" xfId="319"/>
    <cellStyle name="Normal 3 2 5 2 3 2 2" xfId="649"/>
    <cellStyle name="Normal 3 2 5 2 3 3" xfId="648"/>
    <cellStyle name="Normal 3 2 5 2 4" xfId="320"/>
    <cellStyle name="Normal 3 2 5 2 4 2" xfId="650"/>
    <cellStyle name="Normal 3 2 5 2 5" xfId="537"/>
    <cellStyle name="Normal 3 2 5 3" xfId="223"/>
    <cellStyle name="Normal 3 2 5 3 2" xfId="321"/>
    <cellStyle name="Normal 3 2 5 3 2 2" xfId="322"/>
    <cellStyle name="Normal 3 2 5 3 2 2 2" xfId="652"/>
    <cellStyle name="Normal 3 2 5 3 2 3" xfId="651"/>
    <cellStyle name="Normal 3 2 5 3 3" xfId="323"/>
    <cellStyle name="Normal 3 2 5 3 3 2" xfId="653"/>
    <cellStyle name="Normal 3 2 5 3 4" xfId="554"/>
    <cellStyle name="Normal 3 2 5 4" xfId="324"/>
    <cellStyle name="Normal 3 2 5 4 2" xfId="325"/>
    <cellStyle name="Normal 3 2 5 4 2 2" xfId="655"/>
    <cellStyle name="Normal 3 2 5 4 3" xfId="654"/>
    <cellStyle name="Normal 3 2 5 5" xfId="326"/>
    <cellStyle name="Normal 3 2 5 5 2" xfId="656"/>
    <cellStyle name="Normal 3 2 5 6" xfId="496"/>
    <cellStyle name="Normal 3 2 6" xfId="140"/>
    <cellStyle name="Normal 3 2 6 2" xfId="207"/>
    <cellStyle name="Normal 3 2 6 2 2" xfId="241"/>
    <cellStyle name="Normal 3 2 6 2 2 2" xfId="327"/>
    <cellStyle name="Normal 3 2 6 2 2 2 2" xfId="328"/>
    <cellStyle name="Normal 3 2 6 2 2 2 2 2" xfId="658"/>
    <cellStyle name="Normal 3 2 6 2 2 2 3" xfId="657"/>
    <cellStyle name="Normal 3 2 6 2 2 3" xfId="329"/>
    <cellStyle name="Normal 3 2 6 2 2 3 2" xfId="659"/>
    <cellStyle name="Normal 3 2 6 2 2 4" xfId="572"/>
    <cellStyle name="Normal 3 2 6 2 3" xfId="330"/>
    <cellStyle name="Normal 3 2 6 2 3 2" xfId="331"/>
    <cellStyle name="Normal 3 2 6 2 3 2 2" xfId="661"/>
    <cellStyle name="Normal 3 2 6 2 3 3" xfId="660"/>
    <cellStyle name="Normal 3 2 6 2 4" xfId="332"/>
    <cellStyle name="Normal 3 2 6 2 4 2" xfId="662"/>
    <cellStyle name="Normal 3 2 6 2 5" xfId="538"/>
    <cellStyle name="Normal 3 2 6 3" xfId="224"/>
    <cellStyle name="Normal 3 2 6 3 2" xfId="333"/>
    <cellStyle name="Normal 3 2 6 3 2 2" xfId="334"/>
    <cellStyle name="Normal 3 2 6 3 2 2 2" xfId="664"/>
    <cellStyle name="Normal 3 2 6 3 2 3" xfId="663"/>
    <cellStyle name="Normal 3 2 6 3 3" xfId="335"/>
    <cellStyle name="Normal 3 2 6 3 3 2" xfId="665"/>
    <cellStyle name="Normal 3 2 6 3 4" xfId="555"/>
    <cellStyle name="Normal 3 2 6 4" xfId="336"/>
    <cellStyle name="Normal 3 2 6 4 2" xfId="337"/>
    <cellStyle name="Normal 3 2 6 4 2 2" xfId="667"/>
    <cellStyle name="Normal 3 2 6 4 3" xfId="666"/>
    <cellStyle name="Normal 3 2 6 5" xfId="338"/>
    <cellStyle name="Normal 3 2 6 5 2" xfId="668"/>
    <cellStyle name="Normal 3 2 6 6" xfId="497"/>
    <cellStyle name="Normal 3 2 7" xfId="141"/>
    <cellStyle name="Normal 3 2 7 2" xfId="208"/>
    <cellStyle name="Normal 3 2 7 2 2" xfId="242"/>
    <cellStyle name="Normal 3 2 7 2 2 2" xfId="339"/>
    <cellStyle name="Normal 3 2 7 2 2 2 2" xfId="340"/>
    <cellStyle name="Normal 3 2 7 2 2 2 2 2" xfId="670"/>
    <cellStyle name="Normal 3 2 7 2 2 2 3" xfId="669"/>
    <cellStyle name="Normal 3 2 7 2 2 3" xfId="341"/>
    <cellStyle name="Normal 3 2 7 2 2 3 2" xfId="671"/>
    <cellStyle name="Normal 3 2 7 2 2 4" xfId="573"/>
    <cellStyle name="Normal 3 2 7 2 3" xfId="342"/>
    <cellStyle name="Normal 3 2 7 2 3 2" xfId="343"/>
    <cellStyle name="Normal 3 2 7 2 3 2 2" xfId="673"/>
    <cellStyle name="Normal 3 2 7 2 3 3" xfId="672"/>
    <cellStyle name="Normal 3 2 7 2 4" xfId="344"/>
    <cellStyle name="Normal 3 2 7 2 4 2" xfId="674"/>
    <cellStyle name="Normal 3 2 7 2 5" xfId="539"/>
    <cellStyle name="Normal 3 2 7 3" xfId="225"/>
    <cellStyle name="Normal 3 2 7 3 2" xfId="345"/>
    <cellStyle name="Normal 3 2 7 3 2 2" xfId="346"/>
    <cellStyle name="Normal 3 2 7 3 2 2 2" xfId="676"/>
    <cellStyle name="Normal 3 2 7 3 2 3" xfId="675"/>
    <cellStyle name="Normal 3 2 7 3 3" xfId="347"/>
    <cellStyle name="Normal 3 2 7 3 3 2" xfId="677"/>
    <cellStyle name="Normal 3 2 7 3 4" xfId="556"/>
    <cellStyle name="Normal 3 2 7 4" xfId="348"/>
    <cellStyle name="Normal 3 2 7 4 2" xfId="349"/>
    <cellStyle name="Normal 3 2 7 4 2 2" xfId="679"/>
    <cellStyle name="Normal 3 2 7 4 3" xfId="678"/>
    <cellStyle name="Normal 3 2 7 5" xfId="350"/>
    <cellStyle name="Normal 3 2 7 5 2" xfId="680"/>
    <cellStyle name="Normal 3 2 7 6" xfId="498"/>
    <cellStyle name="Normal 3 2 8" xfId="142"/>
    <cellStyle name="Normal 3 2 8 2" xfId="209"/>
    <cellStyle name="Normal 3 2 8 2 2" xfId="243"/>
    <cellStyle name="Normal 3 2 8 2 2 2" xfId="351"/>
    <cellStyle name="Normal 3 2 8 2 2 2 2" xfId="352"/>
    <cellStyle name="Normal 3 2 8 2 2 2 2 2" xfId="682"/>
    <cellStyle name="Normal 3 2 8 2 2 2 3" xfId="681"/>
    <cellStyle name="Normal 3 2 8 2 2 3" xfId="353"/>
    <cellStyle name="Normal 3 2 8 2 2 3 2" xfId="683"/>
    <cellStyle name="Normal 3 2 8 2 2 4" xfId="574"/>
    <cellStyle name="Normal 3 2 8 2 3" xfId="354"/>
    <cellStyle name="Normal 3 2 8 2 3 2" xfId="355"/>
    <cellStyle name="Normal 3 2 8 2 3 2 2" xfId="685"/>
    <cellStyle name="Normal 3 2 8 2 3 3" xfId="684"/>
    <cellStyle name="Normal 3 2 8 2 4" xfId="356"/>
    <cellStyle name="Normal 3 2 8 2 4 2" xfId="686"/>
    <cellStyle name="Normal 3 2 8 2 5" xfId="540"/>
    <cellStyle name="Normal 3 2 8 3" xfId="226"/>
    <cellStyle name="Normal 3 2 8 3 2" xfId="357"/>
    <cellStyle name="Normal 3 2 8 3 2 2" xfId="358"/>
    <cellStyle name="Normal 3 2 8 3 2 2 2" xfId="688"/>
    <cellStyle name="Normal 3 2 8 3 2 3" xfId="687"/>
    <cellStyle name="Normal 3 2 8 3 3" xfId="359"/>
    <cellStyle name="Normal 3 2 8 3 3 2" xfId="689"/>
    <cellStyle name="Normal 3 2 8 3 4" xfId="557"/>
    <cellStyle name="Normal 3 2 8 4" xfId="360"/>
    <cellStyle name="Normal 3 2 8 4 2" xfId="361"/>
    <cellStyle name="Normal 3 2 8 4 2 2" xfId="691"/>
    <cellStyle name="Normal 3 2 8 4 3" xfId="690"/>
    <cellStyle name="Normal 3 2 8 5" xfId="362"/>
    <cellStyle name="Normal 3 2 8 5 2" xfId="692"/>
    <cellStyle name="Normal 3 2 8 6" xfId="499"/>
    <cellStyle name="Normal 3 2 9" xfId="202"/>
    <cellStyle name="Normal 3 2 9 2" xfId="236"/>
    <cellStyle name="Normal 3 2 9 2 2" xfId="363"/>
    <cellStyle name="Normal 3 2 9 2 2 2" xfId="364"/>
    <cellStyle name="Normal 3 2 9 2 2 2 2" xfId="694"/>
    <cellStyle name="Normal 3 2 9 2 2 3" xfId="693"/>
    <cellStyle name="Normal 3 2 9 2 3" xfId="365"/>
    <cellStyle name="Normal 3 2 9 2 3 2" xfId="695"/>
    <cellStyle name="Normal 3 2 9 2 4" xfId="567"/>
    <cellStyle name="Normal 3 2 9 3" xfId="366"/>
    <cellStyle name="Normal 3 2 9 3 2" xfId="367"/>
    <cellStyle name="Normal 3 2 9 3 2 2" xfId="697"/>
    <cellStyle name="Normal 3 2 9 3 3" xfId="696"/>
    <cellStyle name="Normal 3 2 9 4" xfId="368"/>
    <cellStyle name="Normal 3 2 9 4 2" xfId="698"/>
    <cellStyle name="Normal 3 2 9 5" xfId="533"/>
    <cellStyle name="Normal 3 3" xfId="143"/>
    <cellStyle name="Normal 3 3 2" xfId="210"/>
    <cellStyle name="Normal 3 3 2 2" xfId="244"/>
    <cellStyle name="Normal 3 3 2 2 2" xfId="369"/>
    <cellStyle name="Normal 3 3 2 2 2 2" xfId="370"/>
    <cellStyle name="Normal 3 3 2 2 2 2 2" xfId="700"/>
    <cellStyle name="Normal 3 3 2 2 2 3" xfId="699"/>
    <cellStyle name="Normal 3 3 2 2 3" xfId="371"/>
    <cellStyle name="Normal 3 3 2 2 3 2" xfId="701"/>
    <cellStyle name="Normal 3 3 2 2 4" xfId="575"/>
    <cellStyle name="Normal 3 3 2 3" xfId="372"/>
    <cellStyle name="Normal 3 3 2 3 2" xfId="373"/>
    <cellStyle name="Normal 3 3 2 3 2 2" xfId="703"/>
    <cellStyle name="Normal 3 3 2 3 3" xfId="702"/>
    <cellStyle name="Normal 3 3 2 4" xfId="374"/>
    <cellStyle name="Normal 3 3 2 4 2" xfId="704"/>
    <cellStyle name="Normal 3 3 2 5" xfId="541"/>
    <cellStyle name="Normal 3 3 3" xfId="227"/>
    <cellStyle name="Normal 3 3 3 2" xfId="375"/>
    <cellStyle name="Normal 3 3 3 2 2" xfId="376"/>
    <cellStyle name="Normal 3 3 3 2 2 2" xfId="706"/>
    <cellStyle name="Normal 3 3 3 2 3" xfId="705"/>
    <cellStyle name="Normal 3 3 3 3" xfId="377"/>
    <cellStyle name="Normal 3 3 3 3 2" xfId="707"/>
    <cellStyle name="Normal 3 3 3 4" xfId="558"/>
    <cellStyle name="Normal 3 3 4" xfId="378"/>
    <cellStyle name="Normal 3 3 4 2" xfId="379"/>
    <cellStyle name="Normal 3 3 4 2 2" xfId="709"/>
    <cellStyle name="Normal 3 3 4 3" xfId="708"/>
    <cellStyle name="Normal 3 3 5" xfId="380"/>
    <cellStyle name="Normal 3 3 5 2" xfId="710"/>
    <cellStyle name="Normal 3 3 6" xfId="500"/>
    <cellStyle name="Normal 3 4" xfId="144"/>
    <cellStyle name="Normal 3 4 2" xfId="211"/>
    <cellStyle name="Normal 3 4 2 2" xfId="245"/>
    <cellStyle name="Normal 3 4 2 2 2" xfId="381"/>
    <cellStyle name="Normal 3 4 2 2 2 2" xfId="382"/>
    <cellStyle name="Normal 3 4 2 2 2 2 2" xfId="712"/>
    <cellStyle name="Normal 3 4 2 2 2 3" xfId="711"/>
    <cellStyle name="Normal 3 4 2 2 3" xfId="383"/>
    <cellStyle name="Normal 3 4 2 2 3 2" xfId="713"/>
    <cellStyle name="Normal 3 4 2 2 4" xfId="576"/>
    <cellStyle name="Normal 3 4 2 3" xfId="384"/>
    <cellStyle name="Normal 3 4 2 3 2" xfId="385"/>
    <cellStyle name="Normal 3 4 2 3 2 2" xfId="715"/>
    <cellStyle name="Normal 3 4 2 3 3" xfId="714"/>
    <cellStyle name="Normal 3 4 2 4" xfId="386"/>
    <cellStyle name="Normal 3 4 2 4 2" xfId="716"/>
    <cellStyle name="Normal 3 4 2 5" xfId="542"/>
    <cellStyle name="Normal 3 4 3" xfId="228"/>
    <cellStyle name="Normal 3 4 3 2" xfId="387"/>
    <cellStyle name="Normal 3 4 3 2 2" xfId="388"/>
    <cellStyle name="Normal 3 4 3 2 2 2" xfId="718"/>
    <cellStyle name="Normal 3 4 3 2 3" xfId="717"/>
    <cellStyle name="Normal 3 4 3 3" xfId="389"/>
    <cellStyle name="Normal 3 4 3 3 2" xfId="719"/>
    <cellStyle name="Normal 3 4 3 4" xfId="559"/>
    <cellStyle name="Normal 3 4 4" xfId="390"/>
    <cellStyle name="Normal 3 4 4 2" xfId="391"/>
    <cellStyle name="Normal 3 4 4 2 2" xfId="721"/>
    <cellStyle name="Normal 3 4 4 3" xfId="720"/>
    <cellStyle name="Normal 3 4 5" xfId="392"/>
    <cellStyle name="Normal 3 4 5 2" xfId="722"/>
    <cellStyle name="Normal 3 4 6" xfId="501"/>
    <cellStyle name="Normal 3 5" xfId="145"/>
    <cellStyle name="Normal 3 5 2" xfId="212"/>
    <cellStyle name="Normal 3 5 2 2" xfId="246"/>
    <cellStyle name="Normal 3 5 2 2 2" xfId="393"/>
    <cellStyle name="Normal 3 5 2 2 2 2" xfId="394"/>
    <cellStyle name="Normal 3 5 2 2 2 2 2" xfId="724"/>
    <cellStyle name="Normal 3 5 2 2 2 3" xfId="723"/>
    <cellStyle name="Normal 3 5 2 2 3" xfId="395"/>
    <cellStyle name="Normal 3 5 2 2 3 2" xfId="725"/>
    <cellStyle name="Normal 3 5 2 2 4" xfId="577"/>
    <cellStyle name="Normal 3 5 2 3" xfId="396"/>
    <cellStyle name="Normal 3 5 2 3 2" xfId="397"/>
    <cellStyle name="Normal 3 5 2 3 2 2" xfId="727"/>
    <cellStyle name="Normal 3 5 2 3 3" xfId="726"/>
    <cellStyle name="Normal 3 5 2 4" xfId="398"/>
    <cellStyle name="Normal 3 5 2 4 2" xfId="728"/>
    <cellStyle name="Normal 3 5 2 5" xfId="543"/>
    <cellStyle name="Normal 3 5 3" xfId="229"/>
    <cellStyle name="Normal 3 5 3 2" xfId="399"/>
    <cellStyle name="Normal 3 5 3 2 2" xfId="400"/>
    <cellStyle name="Normal 3 5 3 2 2 2" xfId="730"/>
    <cellStyle name="Normal 3 5 3 2 3" xfId="729"/>
    <cellStyle name="Normal 3 5 3 3" xfId="401"/>
    <cellStyle name="Normal 3 5 3 3 2" xfId="731"/>
    <cellStyle name="Normal 3 5 3 4" xfId="560"/>
    <cellStyle name="Normal 3 5 4" xfId="402"/>
    <cellStyle name="Normal 3 5 4 2" xfId="403"/>
    <cellStyle name="Normal 3 5 4 2 2" xfId="733"/>
    <cellStyle name="Normal 3 5 4 3" xfId="732"/>
    <cellStyle name="Normal 3 5 5" xfId="404"/>
    <cellStyle name="Normal 3 5 5 2" xfId="734"/>
    <cellStyle name="Normal 3 5 6" xfId="502"/>
    <cellStyle name="Normal 3 6" xfId="146"/>
    <cellStyle name="Normal 3 6 2" xfId="213"/>
    <cellStyle name="Normal 3 6 2 2" xfId="247"/>
    <cellStyle name="Normal 3 6 2 2 2" xfId="405"/>
    <cellStyle name="Normal 3 6 2 2 2 2" xfId="406"/>
    <cellStyle name="Normal 3 6 2 2 2 2 2" xfId="736"/>
    <cellStyle name="Normal 3 6 2 2 2 3" xfId="735"/>
    <cellStyle name="Normal 3 6 2 2 3" xfId="407"/>
    <cellStyle name="Normal 3 6 2 2 3 2" xfId="737"/>
    <cellStyle name="Normal 3 6 2 2 4" xfId="578"/>
    <cellStyle name="Normal 3 6 2 3" xfId="408"/>
    <cellStyle name="Normal 3 6 2 3 2" xfId="409"/>
    <cellStyle name="Normal 3 6 2 3 2 2" xfId="739"/>
    <cellStyle name="Normal 3 6 2 3 3" xfId="738"/>
    <cellStyle name="Normal 3 6 2 4" xfId="410"/>
    <cellStyle name="Normal 3 6 2 4 2" xfId="740"/>
    <cellStyle name="Normal 3 6 2 5" xfId="544"/>
    <cellStyle name="Normal 3 6 3" xfId="230"/>
    <cellStyle name="Normal 3 6 3 2" xfId="411"/>
    <cellStyle name="Normal 3 6 3 2 2" xfId="412"/>
    <cellStyle name="Normal 3 6 3 2 2 2" xfId="742"/>
    <cellStyle name="Normal 3 6 3 2 3" xfId="741"/>
    <cellStyle name="Normal 3 6 3 3" xfId="413"/>
    <cellStyle name="Normal 3 6 3 3 2" xfId="743"/>
    <cellStyle name="Normal 3 6 3 4" xfId="561"/>
    <cellStyle name="Normal 3 6 4" xfId="414"/>
    <cellStyle name="Normal 3 6 4 2" xfId="415"/>
    <cellStyle name="Normal 3 6 4 2 2" xfId="745"/>
    <cellStyle name="Normal 3 6 4 3" xfId="744"/>
    <cellStyle name="Normal 3 6 5" xfId="416"/>
    <cellStyle name="Normal 3 6 5 2" xfId="746"/>
    <cellStyle name="Normal 3 6 6" xfId="503"/>
    <cellStyle name="Normal 3 7" xfId="147"/>
    <cellStyle name="Normal 3 7 2" xfId="214"/>
    <cellStyle name="Normal 3 7 2 2" xfId="248"/>
    <cellStyle name="Normal 3 7 2 2 2" xfId="417"/>
    <cellStyle name="Normal 3 7 2 2 2 2" xfId="418"/>
    <cellStyle name="Normal 3 7 2 2 2 2 2" xfId="748"/>
    <cellStyle name="Normal 3 7 2 2 2 3" xfId="747"/>
    <cellStyle name="Normal 3 7 2 2 3" xfId="419"/>
    <cellStyle name="Normal 3 7 2 2 3 2" xfId="749"/>
    <cellStyle name="Normal 3 7 2 2 4" xfId="579"/>
    <cellStyle name="Normal 3 7 2 3" xfId="420"/>
    <cellStyle name="Normal 3 7 2 3 2" xfId="421"/>
    <cellStyle name="Normal 3 7 2 3 2 2" xfId="751"/>
    <cellStyle name="Normal 3 7 2 3 3" xfId="750"/>
    <cellStyle name="Normal 3 7 2 4" xfId="422"/>
    <cellStyle name="Normal 3 7 2 4 2" xfId="752"/>
    <cellStyle name="Normal 3 7 2 5" xfId="545"/>
    <cellStyle name="Normal 3 7 3" xfId="231"/>
    <cellStyle name="Normal 3 7 3 2" xfId="423"/>
    <cellStyle name="Normal 3 7 3 2 2" xfId="424"/>
    <cellStyle name="Normal 3 7 3 2 2 2" xfId="754"/>
    <cellStyle name="Normal 3 7 3 2 3" xfId="753"/>
    <cellStyle name="Normal 3 7 3 3" xfId="425"/>
    <cellStyle name="Normal 3 7 3 3 2" xfId="755"/>
    <cellStyle name="Normal 3 7 3 4" xfId="562"/>
    <cellStyle name="Normal 3 7 4" xfId="426"/>
    <cellStyle name="Normal 3 7 4 2" xfId="427"/>
    <cellStyle name="Normal 3 7 4 2 2" xfId="757"/>
    <cellStyle name="Normal 3 7 4 3" xfId="756"/>
    <cellStyle name="Normal 3 7 5" xfId="428"/>
    <cellStyle name="Normal 3 7 5 2" xfId="758"/>
    <cellStyle name="Normal 3 7 6" xfId="504"/>
    <cellStyle name="Normal 3 8" xfId="148"/>
    <cellStyle name="Normal 3 8 2" xfId="215"/>
    <cellStyle name="Normal 3 8 2 2" xfId="249"/>
    <cellStyle name="Normal 3 8 2 2 2" xfId="429"/>
    <cellStyle name="Normal 3 8 2 2 2 2" xfId="430"/>
    <cellStyle name="Normal 3 8 2 2 2 2 2" xfId="760"/>
    <cellStyle name="Normal 3 8 2 2 2 3" xfId="759"/>
    <cellStyle name="Normal 3 8 2 2 3" xfId="431"/>
    <cellStyle name="Normal 3 8 2 2 3 2" xfId="761"/>
    <cellStyle name="Normal 3 8 2 2 4" xfId="580"/>
    <cellStyle name="Normal 3 8 2 3" xfId="432"/>
    <cellStyle name="Normal 3 8 2 3 2" xfId="433"/>
    <cellStyle name="Normal 3 8 2 3 2 2" xfId="763"/>
    <cellStyle name="Normal 3 8 2 3 3" xfId="762"/>
    <cellStyle name="Normal 3 8 2 4" xfId="434"/>
    <cellStyle name="Normal 3 8 2 4 2" xfId="764"/>
    <cellStyle name="Normal 3 8 2 5" xfId="546"/>
    <cellStyle name="Normal 3 8 3" xfId="232"/>
    <cellStyle name="Normal 3 8 3 2" xfId="435"/>
    <cellStyle name="Normal 3 8 3 2 2" xfId="436"/>
    <cellStyle name="Normal 3 8 3 2 2 2" xfId="766"/>
    <cellStyle name="Normal 3 8 3 2 3" xfId="765"/>
    <cellStyle name="Normal 3 8 3 3" xfId="437"/>
    <cellStyle name="Normal 3 8 3 3 2" xfId="767"/>
    <cellStyle name="Normal 3 8 3 4" xfId="563"/>
    <cellStyle name="Normal 3 8 4" xfId="438"/>
    <cellStyle name="Normal 3 8 4 2" xfId="439"/>
    <cellStyle name="Normal 3 8 4 2 2" xfId="769"/>
    <cellStyle name="Normal 3 8 4 3" xfId="768"/>
    <cellStyle name="Normal 3 8 5" xfId="440"/>
    <cellStyle name="Normal 3 8 5 2" xfId="770"/>
    <cellStyle name="Normal 3 8 6" xfId="505"/>
    <cellStyle name="Normal 3 9" xfId="149"/>
    <cellStyle name="Normal 3 9 2" xfId="216"/>
    <cellStyle name="Normal 3 9 2 2" xfId="250"/>
    <cellStyle name="Normal 3 9 2 2 2" xfId="441"/>
    <cellStyle name="Normal 3 9 2 2 2 2" xfId="442"/>
    <cellStyle name="Normal 3 9 2 2 2 2 2" xfId="772"/>
    <cellStyle name="Normal 3 9 2 2 2 3" xfId="771"/>
    <cellStyle name="Normal 3 9 2 2 3" xfId="443"/>
    <cellStyle name="Normal 3 9 2 2 3 2" xfId="773"/>
    <cellStyle name="Normal 3 9 2 2 4" xfId="581"/>
    <cellStyle name="Normal 3 9 2 3" xfId="444"/>
    <cellStyle name="Normal 3 9 2 3 2" xfId="445"/>
    <cellStyle name="Normal 3 9 2 3 2 2" xfId="775"/>
    <cellStyle name="Normal 3 9 2 3 3" xfId="774"/>
    <cellStyle name="Normal 3 9 2 4" xfId="446"/>
    <cellStyle name="Normal 3 9 2 4 2" xfId="776"/>
    <cellStyle name="Normal 3 9 2 5" xfId="547"/>
    <cellStyle name="Normal 3 9 3" xfId="233"/>
    <cellStyle name="Normal 3 9 3 2" xfId="447"/>
    <cellStyle name="Normal 3 9 3 2 2" xfId="448"/>
    <cellStyle name="Normal 3 9 3 2 2 2" xfId="778"/>
    <cellStyle name="Normal 3 9 3 2 3" xfId="777"/>
    <cellStyle name="Normal 3 9 3 3" xfId="449"/>
    <cellStyle name="Normal 3 9 3 3 2" xfId="779"/>
    <cellStyle name="Normal 3 9 3 4" xfId="564"/>
    <cellStyle name="Normal 3 9 4" xfId="450"/>
    <cellStyle name="Normal 3 9 4 2" xfId="451"/>
    <cellStyle name="Normal 3 9 4 2 2" xfId="781"/>
    <cellStyle name="Normal 3 9 4 3" xfId="780"/>
    <cellStyle name="Normal 3 9 5" xfId="452"/>
    <cellStyle name="Normal 3 9 5 2" xfId="782"/>
    <cellStyle name="Normal 3 9 6" xfId="506"/>
    <cellStyle name="Normal 4" xfId="150"/>
    <cellStyle name="Normal 4 2" xfId="217"/>
    <cellStyle name="Normal 4 2 2" xfId="251"/>
    <cellStyle name="Normal 4 2 2 2" xfId="453"/>
    <cellStyle name="Normal 4 2 2 2 2" xfId="454"/>
    <cellStyle name="Normal 4 2 2 2 2 2" xfId="784"/>
    <cellStyle name="Normal 4 2 2 2 3" xfId="783"/>
    <cellStyle name="Normal 4 2 2 3" xfId="455"/>
    <cellStyle name="Normal 4 2 2 3 2" xfId="785"/>
    <cellStyle name="Normal 4 2 2 4" xfId="582"/>
    <cellStyle name="Normal 4 2 3" xfId="456"/>
    <cellStyle name="Normal 4 2 3 2" xfId="457"/>
    <cellStyle name="Normal 4 2 3 2 2" xfId="787"/>
    <cellStyle name="Normal 4 2 3 3" xfId="786"/>
    <cellStyle name="Normal 4 2 4" xfId="458"/>
    <cellStyle name="Normal 4 2 4 2" xfId="788"/>
    <cellStyle name="Normal 4 2 5" xfId="548"/>
    <cellStyle name="Normal 4 3" xfId="234"/>
    <cellStyle name="Normal 4 3 2" xfId="459"/>
    <cellStyle name="Normal 4 3 2 2" xfId="460"/>
    <cellStyle name="Normal 4 3 2 2 2" xfId="790"/>
    <cellStyle name="Normal 4 3 2 3" xfId="789"/>
    <cellStyle name="Normal 4 3 3" xfId="461"/>
    <cellStyle name="Normal 4 3 3 2" xfId="791"/>
    <cellStyle name="Normal 4 3 4" xfId="565"/>
    <cellStyle name="Normal 4 4" xfId="462"/>
    <cellStyle name="Normal 4 4 2" xfId="463"/>
    <cellStyle name="Normal 4 4 2 2" xfId="793"/>
    <cellStyle name="Normal 4 4 3" xfId="792"/>
    <cellStyle name="Normal 4 5" xfId="464"/>
    <cellStyle name="Normal 4 5 2" xfId="794"/>
    <cellStyle name="Normal 4 6" xfId="507"/>
    <cellStyle name="Normal 5" xfId="151"/>
    <cellStyle name="Normal 6" xfId="465"/>
    <cellStyle name="Normal 6 2" xfId="466"/>
    <cellStyle name="Normal_Tables" xfId="254"/>
    <cellStyle name="Note" xfId="152"/>
    <cellStyle name="Note 10" xfId="830"/>
    <cellStyle name="Note 2" xfId="153"/>
    <cellStyle name="Note 2 2" xfId="829"/>
    <cellStyle name="Note 3" xfId="154"/>
    <cellStyle name="Note 3 2" xfId="828"/>
    <cellStyle name="Note 4" xfId="155"/>
    <cellStyle name="Note 4 2" xfId="827"/>
    <cellStyle name="Note 5" xfId="156"/>
    <cellStyle name="Note 5 2" xfId="826"/>
    <cellStyle name="Note 6" xfId="157"/>
    <cellStyle name="Note 6 2" xfId="825"/>
    <cellStyle name="Note 7" xfId="158"/>
    <cellStyle name="Note 7 2" xfId="799"/>
    <cellStyle name="Note 8" xfId="159"/>
    <cellStyle name="Note 8 2" xfId="824"/>
    <cellStyle name="Note 9" xfId="160"/>
    <cellStyle name="Note 9 2" xfId="823"/>
    <cellStyle name="Output" xfId="161"/>
    <cellStyle name="Output 10" xfId="514"/>
    <cellStyle name="Output 11" xfId="822"/>
    <cellStyle name="Output 12" xfId="482"/>
    <cellStyle name="Output 2" xfId="162"/>
    <cellStyle name="Output 2 2" xfId="515"/>
    <cellStyle name="Output 2 3" xfId="821"/>
    <cellStyle name="Output 2 4" xfId="481"/>
    <cellStyle name="Output 3" xfId="163"/>
    <cellStyle name="Output 3 2" xfId="516"/>
    <cellStyle name="Output 3 3" xfId="820"/>
    <cellStyle name="Output 3 4" xfId="806"/>
    <cellStyle name="Output 4" xfId="164"/>
    <cellStyle name="Output 4 2" xfId="517"/>
    <cellStyle name="Output 4 3" xfId="819"/>
    <cellStyle name="Output 4 4" xfId="810"/>
    <cellStyle name="Output 5" xfId="165"/>
    <cellStyle name="Output 5 2" xfId="518"/>
    <cellStyle name="Output 5 3" xfId="801"/>
    <cellStyle name="Output 5 4" xfId="480"/>
    <cellStyle name="Output 6" xfId="166"/>
    <cellStyle name="Output 6 2" xfId="519"/>
    <cellStyle name="Output 6 3" xfId="796"/>
    <cellStyle name="Output 6 4" xfId="479"/>
    <cellStyle name="Output 7" xfId="167"/>
    <cellStyle name="Output 7 2" xfId="520"/>
    <cellStyle name="Output 7 3" xfId="469"/>
    <cellStyle name="Output 7 4" xfId="478"/>
    <cellStyle name="Output 8" xfId="168"/>
    <cellStyle name="Output 8 2" xfId="521"/>
    <cellStyle name="Output 8 3" xfId="818"/>
    <cellStyle name="Output 8 4" xfId="477"/>
    <cellStyle name="Output 9" xfId="169"/>
    <cellStyle name="Output 9 2" xfId="522"/>
    <cellStyle name="Output 9 3" xfId="817"/>
    <cellStyle name="Output 9 4" xfId="476"/>
    <cellStyle name="Percent" xfId="1"/>
    <cellStyle name="Percent 2" xfId="170"/>
    <cellStyle name="Percent 2 2" xfId="171"/>
    <cellStyle name="Percent 2 2 2" xfId="172"/>
    <cellStyle name="Percent 2 2 3" xfId="173"/>
    <cellStyle name="Percent 2 2 4" xfId="174"/>
    <cellStyle name="Percent 2 2 5" xfId="175"/>
    <cellStyle name="Percent 2 2 6" xfId="176"/>
    <cellStyle name="Percent 2 2 7" xfId="177"/>
    <cellStyle name="Percent 2 2 8" xfId="178"/>
    <cellStyle name="Percent 3" xfId="179"/>
    <cellStyle name="Percent 3 2" xfId="180"/>
    <cellStyle name="Percent 3 3" xfId="181"/>
    <cellStyle name="Percent 3 4" xfId="182"/>
    <cellStyle name="Percent 3 5" xfId="183"/>
    <cellStyle name="Percent 3 6" xfId="184"/>
    <cellStyle name="Percent 3 7" xfId="185"/>
    <cellStyle name="Percent 3 8" xfId="186"/>
    <cellStyle name="Percent 4" xfId="187"/>
    <cellStyle name="Title" xfId="188"/>
    <cellStyle name="Title 2" xfId="189"/>
    <cellStyle name="Total" xfId="190"/>
    <cellStyle name="Total 10" xfId="523"/>
    <cellStyle name="Total 11" xfId="800"/>
    <cellStyle name="Total 12" xfId="475"/>
    <cellStyle name="Total 2" xfId="191"/>
    <cellStyle name="Total 2 2" xfId="524"/>
    <cellStyle name="Total 2 3" xfId="795"/>
    <cellStyle name="Total 2 4" xfId="474"/>
    <cellStyle name="Total 3" xfId="192"/>
    <cellStyle name="Total 3 2" xfId="525"/>
    <cellStyle name="Total 3 3" xfId="816"/>
    <cellStyle name="Total 3 4" xfId="473"/>
    <cellStyle name="Total 4" xfId="193"/>
    <cellStyle name="Total 4 2" xfId="526"/>
    <cellStyle name="Total 4 3" xfId="815"/>
    <cellStyle name="Total 4 4" xfId="472"/>
    <cellStyle name="Total 5" xfId="194"/>
    <cellStyle name="Total 5 2" xfId="527"/>
    <cellStyle name="Total 5 3" xfId="814"/>
    <cellStyle name="Total 5 4" xfId="805"/>
    <cellStyle name="Total 6" xfId="195"/>
    <cellStyle name="Total 6 2" xfId="528"/>
    <cellStyle name="Total 6 3" xfId="813"/>
    <cellStyle name="Total 6 4" xfId="809"/>
    <cellStyle name="Total 7" xfId="196"/>
    <cellStyle name="Total 7 2" xfId="529"/>
    <cellStyle name="Total 7 3" xfId="812"/>
    <cellStyle name="Total 7 4" xfId="831"/>
    <cellStyle name="Total 8" xfId="197"/>
    <cellStyle name="Total 8 2" xfId="530"/>
    <cellStyle name="Total 8 3" xfId="811"/>
    <cellStyle name="Total 8 4" xfId="471"/>
    <cellStyle name="Total 9" xfId="198"/>
    <cellStyle name="Total 9 2" xfId="531"/>
    <cellStyle name="Total 9 3" xfId="798"/>
    <cellStyle name="Total 9 4" xfId="470"/>
    <cellStyle name="Warning Text" xfId="199"/>
    <cellStyle name="Warning Text 2" xfId="200"/>
  </cellStyles>
  <dxfs count="58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8"/>
      <tableStyleElement type="secondRowStripe" dxfId="587"/>
      <tableStyleElement type="firstColumnStripe" dxfId="586"/>
      <tableStyleElement type="secondColumnStripe" dxfId="58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79" t="s">
        <v>505</v>
      </c>
      <c r="B4" s="147" t="s">
        <v>45</v>
      </c>
      <c r="C4" s="478" t="s">
        <v>496</v>
      </c>
    </row>
    <row r="5" spans="1:6" x14ac:dyDescent="0.2">
      <c r="B5" s="147" t="s">
        <v>215</v>
      </c>
      <c r="C5" s="478" t="s">
        <v>497</v>
      </c>
    </row>
    <row r="6" spans="1:6" x14ac:dyDescent="0.2">
      <c r="B6" s="147" t="s">
        <v>216</v>
      </c>
      <c r="C6" s="478" t="s">
        <v>501</v>
      </c>
    </row>
    <row r="7" spans="1:6" x14ac:dyDescent="0.2">
      <c r="B7" s="147" t="s">
        <v>128</v>
      </c>
      <c r="C7" s="478" t="s">
        <v>502</v>
      </c>
    </row>
    <row r="8" spans="1:6" x14ac:dyDescent="0.2">
      <c r="B8" s="147" t="s">
        <v>36</v>
      </c>
      <c r="C8" s="478" t="s">
        <v>498</v>
      </c>
    </row>
    <row r="9" spans="1:6" x14ac:dyDescent="0.2">
      <c r="B9" s="147" t="s">
        <v>41</v>
      </c>
      <c r="C9" s="478" t="s">
        <v>503</v>
      </c>
    </row>
    <row r="10" spans="1:6" x14ac:dyDescent="0.2">
      <c r="B10" s="147" t="s">
        <v>58</v>
      </c>
      <c r="C10" s="478" t="s">
        <v>496</v>
      </c>
    </row>
    <row r="11" spans="1:6" x14ac:dyDescent="0.2">
      <c r="B11" s="147" t="s">
        <v>349</v>
      </c>
      <c r="C11" s="478" t="s">
        <v>504</v>
      </c>
    </row>
    <row r="12" spans="1:6" x14ac:dyDescent="0.2">
      <c r="B12" s="147" t="s">
        <v>35</v>
      </c>
      <c r="C12" s="478" t="s">
        <v>173</v>
      </c>
    </row>
    <row r="13" spans="1:6" x14ac:dyDescent="0.2">
      <c r="B13" s="147" t="s">
        <v>50</v>
      </c>
      <c r="C13" s="478" t="s">
        <v>173</v>
      </c>
    </row>
    <row r="14" spans="1:6" x14ac:dyDescent="0.2">
      <c r="B14" s="147" t="s">
        <v>51</v>
      </c>
      <c r="C14" s="478" t="s">
        <v>500</v>
      </c>
    </row>
    <row r="15" spans="1:6" x14ac:dyDescent="0.2">
      <c r="B15" s="147" t="s">
        <v>217</v>
      </c>
      <c r="C15" s="478" t="s">
        <v>135</v>
      </c>
    </row>
    <row r="16" spans="1:6" x14ac:dyDescent="0.2">
      <c r="B16" s="147" t="s">
        <v>434</v>
      </c>
      <c r="C16" s="477" t="s">
        <v>135</v>
      </c>
    </row>
    <row r="17" spans="1:3" x14ac:dyDescent="0.2">
      <c r="B17" s="148" t="s">
        <v>219</v>
      </c>
      <c r="C17" s="480" t="s">
        <v>135</v>
      </c>
    </row>
    <row r="18" spans="1:3" x14ac:dyDescent="0.2">
      <c r="B18" s="147" t="s">
        <v>218</v>
      </c>
      <c r="C18" s="478" t="s">
        <v>135</v>
      </c>
    </row>
    <row r="19" spans="1:3" x14ac:dyDescent="0.2">
      <c r="A19" s="162"/>
      <c r="B19" s="149" t="s">
        <v>53</v>
      </c>
      <c r="C19" s="478"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5" sqref="K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1"/>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2"/>
      <c r="D5" s="212">
        <v>0</v>
      </c>
      <c r="E5" s="213">
        <v>0</v>
      </c>
      <c r="F5" s="213">
        <v>0</v>
      </c>
      <c r="G5" s="213">
        <v>0</v>
      </c>
      <c r="H5" s="213">
        <v>0</v>
      </c>
      <c r="I5" s="212">
        <v>0</v>
      </c>
      <c r="J5" s="212">
        <f>'Pt 2 Premium and Claims'!J5+'Pt 2 Premium and Claims'!J6-'Pt 2 Premium and Claims'!J7-'Pt 2 Premium and Claims'!J13+'Pt 2 Premium and Claims'!J14+'Pt 2 Premium and Claims'!J16+'Pt 2 Premium and Claims'!J17</f>
        <v>48481491</v>
      </c>
      <c r="K5" s="213">
        <f>'Pt 2 Premium and Claims'!K5+'Pt 2 Premium and Claims'!K6-'Pt 2 Premium and Claims'!K7-'Pt 2 Premium and Claims'!K13+'Pt 2 Premium and Claims'!K14+'Pt 2 Premium and Claims'!K16+'Pt 2 Premium and Claims'!K17</f>
        <v>47595094</v>
      </c>
      <c r="L5" s="213">
        <f>'Pt 2 Premium and Claims'!L5+'Pt 2 Premium and Claims'!L6-'Pt 2 Premium and Claims'!L7-'Pt 2 Premium and Claims'!L13+'Pt 2 Premium and Claims'!L14+'Pt 2 Premium and Claims'!L16+'Pt 2 Premium and Claims'!L17</f>
        <v>0</v>
      </c>
      <c r="M5" s="213">
        <f>'Pt 2 Premium and Claims'!M5+'Pt 2 Premium and Claims'!M6-'Pt 2 Premium and Claims'!M7-'Pt 2 Premium and Claims'!M13+'Pt 2 Premium and Claims'!M14+'Pt 2 Premium and Claims'!M16+'Pt 2 Premium and Claims'!M17</f>
        <v>0</v>
      </c>
      <c r="N5" s="213">
        <f>'Pt 2 Premium and Claims'!N5+'Pt 2 Premium and Claims'!N6-'Pt 2 Premium and Claims'!N7-'Pt 2 Premium and Claims'!N13+'Pt 2 Premium and Claims'!N14+'Pt 2 Premium and Claims'!N16+'Pt 2 Premium and Claims'!N17</f>
        <v>0</v>
      </c>
      <c r="O5" s="212">
        <f>'Pt 2 Premium and Claims'!O5+'Pt 2 Premium and Claims'!O6-'Pt 2 Premium and Claims'!O7-'Pt 2 Premium and Claims'!O13+'Pt 2 Premium and Claims'!O14+'Pt 2 Premium and Claims'!O16+'Pt 2 Premium and Claims'!O17</f>
        <v>13640561</v>
      </c>
      <c r="P5" s="212">
        <f>'Pt 2 Premium and Claims'!P5+'Pt 2 Premium and Claims'!P6-'Pt 2 Premium and Claims'!P7-'Pt 2 Premium and Claims'!P13+'Pt 2 Premium and Claims'!P14+'Pt 2 Premium and Claims'!P16+'Pt 2 Premium and Claims'!P17</f>
        <v>27224972</v>
      </c>
      <c r="Q5" s="213">
        <f>'Pt 2 Premium and Claims'!Q5+'Pt 2 Premium and Claims'!Q6-'Pt 2 Premium and Claims'!Q7-'Pt 2 Premium and Claims'!Q13+'Pt 2 Premium and Claims'!Q14+'Pt 2 Premium and Claims'!Q16+'Pt 2 Premium and Claims'!Q17</f>
        <v>27224972</v>
      </c>
      <c r="R5" s="213">
        <f>'Pt 2 Premium and Claims'!R5+'Pt 2 Premium and Claims'!R6-'Pt 2 Premium and Claims'!R7-'Pt 2 Premium and Claims'!R13+'Pt 2 Premium and Claims'!R14+'Pt 2 Premium and Claims'!R16+'Pt 2 Premium and Claims'!R17</f>
        <v>0</v>
      </c>
      <c r="S5" s="213">
        <f>'Pt 2 Premium and Claims'!S5+'Pt 2 Premium and Claims'!S6-'Pt 2 Premium and Claims'!S7-'Pt 2 Premium and Claims'!S13+'Pt 2 Premium and Claims'!S14+'Pt 2 Premium and Claims'!S16+'Pt 2 Premium and Claims'!S17</f>
        <v>0</v>
      </c>
      <c r="T5" s="213">
        <f>'Pt 2 Premium and Claims'!T5+'Pt 2 Premium and Claims'!T6-'Pt 2 Premium and Claims'!T7-'Pt 2 Premium and Claims'!T13+'Pt 2 Premium and Claims'!T14+'Pt 2 Premium and Claims'!T16+'Pt 2 Premium and Claims'!T17</f>
        <v>0</v>
      </c>
      <c r="U5" s="212">
        <v>0</v>
      </c>
      <c r="V5" s="213">
        <v>0</v>
      </c>
      <c r="W5" s="213">
        <v>0</v>
      </c>
      <c r="X5" s="212">
        <v>0</v>
      </c>
      <c r="Y5" s="213">
        <v>0</v>
      </c>
      <c r="Z5" s="213">
        <v>0</v>
      </c>
      <c r="AA5" s="212">
        <v>0</v>
      </c>
      <c r="AB5" s="213">
        <v>0</v>
      </c>
      <c r="AC5" s="213">
        <v>0</v>
      </c>
      <c r="AD5" s="212"/>
      <c r="AE5" s="273"/>
      <c r="AF5" s="273"/>
      <c r="AG5" s="273"/>
      <c r="AH5" s="274"/>
      <c r="AI5" s="212"/>
      <c r="AJ5" s="273"/>
      <c r="AK5" s="273"/>
      <c r="AL5" s="273"/>
      <c r="AM5" s="274"/>
      <c r="AN5" s="212"/>
      <c r="AO5" s="213"/>
      <c r="AP5" s="213"/>
      <c r="AQ5" s="213"/>
      <c r="AR5" s="213"/>
      <c r="AS5" s="212">
        <v>0</v>
      </c>
      <c r="AT5" s="214">
        <v>10270539</v>
      </c>
      <c r="AU5" s="214">
        <v>83387122</v>
      </c>
      <c r="AV5" s="215"/>
      <c r="AW5" s="295"/>
    </row>
    <row r="6" spans="1:49" x14ac:dyDescent="0.2">
      <c r="B6" s="238"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69"/>
      <c r="AF6" s="269"/>
      <c r="AG6" s="269"/>
      <c r="AH6" s="269"/>
      <c r="AI6" s="216"/>
      <c r="AJ6" s="269"/>
      <c r="AK6" s="269"/>
      <c r="AL6" s="269"/>
      <c r="AM6" s="269"/>
      <c r="AN6" s="216"/>
      <c r="AO6" s="217"/>
      <c r="AP6" s="217"/>
      <c r="AQ6" s="218"/>
      <c r="AR6" s="218"/>
      <c r="AS6" s="216">
        <v>0</v>
      </c>
      <c r="AT6" s="220">
        <v>0</v>
      </c>
      <c r="AU6" s="220">
        <v>0</v>
      </c>
      <c r="AV6" s="289"/>
      <c r="AW6" s="296"/>
    </row>
    <row r="7" spans="1:49" x14ac:dyDescent="0.2">
      <c r="B7" s="238"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69"/>
      <c r="AF7" s="269"/>
      <c r="AG7" s="269"/>
      <c r="AH7" s="269"/>
      <c r="AI7" s="216"/>
      <c r="AJ7" s="269"/>
      <c r="AK7" s="269"/>
      <c r="AL7" s="269"/>
      <c r="AM7" s="269"/>
      <c r="AN7" s="216"/>
      <c r="AO7" s="217"/>
      <c r="AP7" s="217"/>
      <c r="AQ7" s="217"/>
      <c r="AR7" s="217"/>
      <c r="AS7" s="216">
        <v>0</v>
      </c>
      <c r="AT7" s="220">
        <v>0</v>
      </c>
      <c r="AU7" s="220">
        <v>0</v>
      </c>
      <c r="AV7" s="289"/>
      <c r="AW7" s="296"/>
    </row>
    <row r="8" spans="1:49" ht="25.5" x14ac:dyDescent="0.2">
      <c r="B8" s="238" t="s">
        <v>225</v>
      </c>
      <c r="C8" s="203" t="s">
        <v>59</v>
      </c>
      <c r="D8" s="216">
        <v>0</v>
      </c>
      <c r="E8" s="267"/>
      <c r="F8" s="268"/>
      <c r="G8" s="268"/>
      <c r="H8" s="268"/>
      <c r="I8" s="271"/>
      <c r="J8" s="216">
        <v>-726420</v>
      </c>
      <c r="K8" s="267"/>
      <c r="L8" s="268"/>
      <c r="M8" s="268"/>
      <c r="N8" s="268"/>
      <c r="O8" s="271"/>
      <c r="P8" s="216">
        <v>-404756</v>
      </c>
      <c r="Q8" s="267"/>
      <c r="R8" s="268"/>
      <c r="S8" s="268"/>
      <c r="T8" s="268"/>
      <c r="U8" s="216">
        <v>0</v>
      </c>
      <c r="V8" s="268"/>
      <c r="W8" s="268"/>
      <c r="X8" s="216">
        <v>0</v>
      </c>
      <c r="Y8" s="268"/>
      <c r="Z8" s="268"/>
      <c r="AA8" s="216">
        <v>0</v>
      </c>
      <c r="AB8" s="268"/>
      <c r="AC8" s="268"/>
      <c r="AD8" s="216"/>
      <c r="AE8" s="269"/>
      <c r="AF8" s="269"/>
      <c r="AG8" s="269"/>
      <c r="AH8" s="272"/>
      <c r="AI8" s="216"/>
      <c r="AJ8" s="269"/>
      <c r="AK8" s="269"/>
      <c r="AL8" s="269"/>
      <c r="AM8" s="272"/>
      <c r="AN8" s="216"/>
      <c r="AO8" s="267"/>
      <c r="AP8" s="268"/>
      <c r="AQ8" s="268"/>
      <c r="AR8" s="268"/>
      <c r="AS8" s="216">
        <v>0</v>
      </c>
      <c r="AT8" s="220">
        <v>-213892</v>
      </c>
      <c r="AU8" s="220">
        <v>-47248</v>
      </c>
      <c r="AV8" s="289"/>
      <c r="AW8" s="296"/>
    </row>
    <row r="9" spans="1:49" x14ac:dyDescent="0.2">
      <c r="B9" s="238" t="s">
        <v>226</v>
      </c>
      <c r="C9" s="203" t="s">
        <v>60</v>
      </c>
      <c r="D9" s="216">
        <v>0</v>
      </c>
      <c r="E9" s="266"/>
      <c r="F9" s="269"/>
      <c r="G9" s="269"/>
      <c r="H9" s="269"/>
      <c r="I9" s="270"/>
      <c r="J9" s="216">
        <v>0</v>
      </c>
      <c r="K9" s="266"/>
      <c r="L9" s="269"/>
      <c r="M9" s="269"/>
      <c r="N9" s="269"/>
      <c r="O9" s="270"/>
      <c r="P9" s="216">
        <v>0</v>
      </c>
      <c r="Q9" s="266"/>
      <c r="R9" s="269"/>
      <c r="S9" s="269"/>
      <c r="T9" s="269"/>
      <c r="U9" s="216">
        <v>0</v>
      </c>
      <c r="V9" s="269"/>
      <c r="W9" s="269"/>
      <c r="X9" s="216">
        <v>0</v>
      </c>
      <c r="Y9" s="269"/>
      <c r="Z9" s="269"/>
      <c r="AA9" s="216">
        <v>0</v>
      </c>
      <c r="AB9" s="269"/>
      <c r="AC9" s="269"/>
      <c r="AD9" s="216"/>
      <c r="AE9" s="269"/>
      <c r="AF9" s="269"/>
      <c r="AG9" s="269"/>
      <c r="AH9" s="272"/>
      <c r="AI9" s="216"/>
      <c r="AJ9" s="269"/>
      <c r="AK9" s="269"/>
      <c r="AL9" s="269"/>
      <c r="AM9" s="272"/>
      <c r="AN9" s="216"/>
      <c r="AO9" s="266"/>
      <c r="AP9" s="269"/>
      <c r="AQ9" s="269"/>
      <c r="AR9" s="269"/>
      <c r="AS9" s="216">
        <v>0</v>
      </c>
      <c r="AT9" s="220">
        <v>0</v>
      </c>
      <c r="AU9" s="220">
        <v>0</v>
      </c>
      <c r="AV9" s="289"/>
      <c r="AW9" s="296"/>
    </row>
    <row r="10" spans="1:49" x14ac:dyDescent="0.2">
      <c r="B10" s="238" t="s">
        <v>227</v>
      </c>
      <c r="C10" s="203" t="s">
        <v>52</v>
      </c>
      <c r="D10" s="216">
        <v>0</v>
      </c>
      <c r="E10" s="266"/>
      <c r="F10" s="269"/>
      <c r="G10" s="269"/>
      <c r="H10" s="269"/>
      <c r="I10" s="270"/>
      <c r="J10" s="216">
        <v>0</v>
      </c>
      <c r="K10" s="266"/>
      <c r="L10" s="269"/>
      <c r="M10" s="269"/>
      <c r="N10" s="269"/>
      <c r="O10" s="270"/>
      <c r="P10" s="216">
        <v>0</v>
      </c>
      <c r="Q10" s="266"/>
      <c r="R10" s="269"/>
      <c r="S10" s="269"/>
      <c r="T10" s="269"/>
      <c r="U10" s="216">
        <v>0</v>
      </c>
      <c r="V10" s="269"/>
      <c r="W10" s="269"/>
      <c r="X10" s="216">
        <v>0</v>
      </c>
      <c r="Y10" s="269"/>
      <c r="Z10" s="269"/>
      <c r="AA10" s="216">
        <v>0</v>
      </c>
      <c r="AB10" s="269"/>
      <c r="AC10" s="269"/>
      <c r="AD10" s="216"/>
      <c r="AE10" s="269"/>
      <c r="AF10" s="269"/>
      <c r="AG10" s="269"/>
      <c r="AH10" s="269"/>
      <c r="AI10" s="216"/>
      <c r="AJ10" s="269"/>
      <c r="AK10" s="269"/>
      <c r="AL10" s="269"/>
      <c r="AM10" s="269"/>
      <c r="AN10" s="216"/>
      <c r="AO10" s="266"/>
      <c r="AP10" s="269"/>
      <c r="AQ10" s="269"/>
      <c r="AR10" s="269"/>
      <c r="AS10" s="216">
        <v>0</v>
      </c>
      <c r="AT10" s="220">
        <v>0</v>
      </c>
      <c r="AU10" s="220">
        <v>0</v>
      </c>
      <c r="AV10" s="289"/>
      <c r="AW10" s="296"/>
    </row>
    <row r="11" spans="1:49" s="5" customFormat="1" ht="16.5" x14ac:dyDescent="0.2">
      <c r="A11" s="35"/>
      <c r="B11" s="239"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6"/>
    </row>
    <row r="12" spans="1:49" s="5" customFormat="1" ht="13.5" thickTop="1" x14ac:dyDescent="0.2">
      <c r="A12" s="35"/>
      <c r="B12" s="237" t="s">
        <v>229</v>
      </c>
      <c r="C12" s="202"/>
      <c r="D12" s="212">
        <v>0</v>
      </c>
      <c r="E12" s="213">
        <v>0</v>
      </c>
      <c r="F12" s="213">
        <v>0</v>
      </c>
      <c r="G12" s="213">
        <v>0</v>
      </c>
      <c r="H12" s="213">
        <v>0</v>
      </c>
      <c r="I12" s="212">
        <v>0</v>
      </c>
      <c r="J12" s="212">
        <f>'Pt 2 Premium and Claims'!J54</f>
        <v>37046017</v>
      </c>
      <c r="K12" s="213">
        <f>'Pt 2 Premium and Claims'!K54</f>
        <v>36528934</v>
      </c>
      <c r="L12" s="213">
        <f>'Pt 2 Premium and Claims'!L54</f>
        <v>0</v>
      </c>
      <c r="M12" s="213">
        <f>'Pt 2 Premium and Claims'!M54</f>
        <v>0</v>
      </c>
      <c r="N12" s="213">
        <f>'Pt 2 Premium and Claims'!N54</f>
        <v>0</v>
      </c>
      <c r="O12" s="212">
        <f>'Pt 2 Premium and Claims'!O54</f>
        <v>8270148</v>
      </c>
      <c r="P12" s="212">
        <f>'Pt 2 Premium and Claims'!P54</f>
        <v>20636738</v>
      </c>
      <c r="Q12" s="213">
        <f>'Pt 2 Premium and Claims'!Q54</f>
        <v>20350224.66</v>
      </c>
      <c r="R12" s="213">
        <f>'Pt 2 Premium and Claims'!R54</f>
        <v>0</v>
      </c>
      <c r="S12" s="213">
        <f>'Pt 2 Premium and Claims'!S54</f>
        <v>0</v>
      </c>
      <c r="T12" s="213">
        <f>'Pt 2 Premium and Claims'!T54</f>
        <v>0</v>
      </c>
      <c r="U12" s="212">
        <v>0</v>
      </c>
      <c r="V12" s="213">
        <v>0</v>
      </c>
      <c r="W12" s="213">
        <v>0</v>
      </c>
      <c r="X12" s="212">
        <v>0</v>
      </c>
      <c r="Y12" s="213">
        <v>0</v>
      </c>
      <c r="Z12" s="213">
        <v>0</v>
      </c>
      <c r="AA12" s="212">
        <v>0</v>
      </c>
      <c r="AB12" s="213">
        <v>0</v>
      </c>
      <c r="AC12" s="213">
        <v>0</v>
      </c>
      <c r="AD12" s="212"/>
      <c r="AE12" s="273"/>
      <c r="AF12" s="273"/>
      <c r="AG12" s="273"/>
      <c r="AH12" s="274"/>
      <c r="AI12" s="212"/>
      <c r="AJ12" s="273"/>
      <c r="AK12" s="273"/>
      <c r="AL12" s="273"/>
      <c r="AM12" s="274"/>
      <c r="AN12" s="212"/>
      <c r="AO12" s="213"/>
      <c r="AP12" s="213"/>
      <c r="AQ12" s="213"/>
      <c r="AR12" s="213"/>
      <c r="AS12" s="212">
        <v>0</v>
      </c>
      <c r="AT12" s="393">
        <f>'Pt 2 Premium and Claims'!AT54</f>
        <v>9232796</v>
      </c>
      <c r="AU12" s="393">
        <f>'Pt 2 Premium and Claims'!AU54</f>
        <v>70239533</v>
      </c>
      <c r="AV12" s="290"/>
      <c r="AW12" s="295"/>
    </row>
    <row r="13" spans="1:49" ht="25.5" x14ac:dyDescent="0.2">
      <c r="B13" s="238" t="s">
        <v>230</v>
      </c>
      <c r="C13" s="203" t="s">
        <v>37</v>
      </c>
      <c r="D13" s="216">
        <v>0</v>
      </c>
      <c r="E13" s="217">
        <v>0</v>
      </c>
      <c r="F13" s="217">
        <v>0</v>
      </c>
      <c r="G13" s="267"/>
      <c r="H13" s="268"/>
      <c r="I13" s="216">
        <v>0</v>
      </c>
      <c r="J13" s="216">
        <v>4667558</v>
      </c>
      <c r="K13" s="217">
        <v>4667558</v>
      </c>
      <c r="L13" s="217">
        <v>0</v>
      </c>
      <c r="M13" s="267"/>
      <c r="N13" s="268"/>
      <c r="O13" s="216">
        <v>1152634</v>
      </c>
      <c r="P13" s="216">
        <v>3026687</v>
      </c>
      <c r="Q13" s="217">
        <v>3026687</v>
      </c>
      <c r="R13" s="217">
        <v>0</v>
      </c>
      <c r="S13" s="267"/>
      <c r="T13" s="268"/>
      <c r="U13" s="216">
        <v>0</v>
      </c>
      <c r="V13" s="217">
        <v>0</v>
      </c>
      <c r="W13" s="217">
        <v>0</v>
      </c>
      <c r="X13" s="216">
        <v>0</v>
      </c>
      <c r="Y13" s="217">
        <v>0</v>
      </c>
      <c r="Z13" s="217">
        <v>0</v>
      </c>
      <c r="AA13" s="216">
        <v>0</v>
      </c>
      <c r="AB13" s="217">
        <v>0</v>
      </c>
      <c r="AC13" s="217">
        <v>0</v>
      </c>
      <c r="AD13" s="216"/>
      <c r="AE13" s="269"/>
      <c r="AF13" s="269"/>
      <c r="AG13" s="269"/>
      <c r="AH13" s="269"/>
      <c r="AI13" s="216"/>
      <c r="AJ13" s="269"/>
      <c r="AK13" s="269"/>
      <c r="AL13" s="269"/>
      <c r="AM13" s="269"/>
      <c r="AN13" s="216"/>
      <c r="AO13" s="217"/>
      <c r="AP13" s="217"/>
      <c r="AQ13" s="267"/>
      <c r="AR13" s="268"/>
      <c r="AS13" s="216">
        <v>0</v>
      </c>
      <c r="AT13" s="220">
        <v>0</v>
      </c>
      <c r="AU13" s="220">
        <v>15490219</v>
      </c>
      <c r="AV13" s="289"/>
      <c r="AW13" s="296"/>
    </row>
    <row r="14" spans="1:49" ht="25.5" x14ac:dyDescent="0.2">
      <c r="B14" s="238" t="s">
        <v>231</v>
      </c>
      <c r="C14" s="203" t="s">
        <v>6</v>
      </c>
      <c r="D14" s="216">
        <v>0</v>
      </c>
      <c r="E14" s="217">
        <v>0</v>
      </c>
      <c r="F14" s="217">
        <v>0</v>
      </c>
      <c r="G14" s="266"/>
      <c r="H14" s="269"/>
      <c r="I14" s="216">
        <v>0</v>
      </c>
      <c r="J14" s="216">
        <v>387857</v>
      </c>
      <c r="K14" s="217">
        <v>387857</v>
      </c>
      <c r="L14" s="217">
        <v>0</v>
      </c>
      <c r="M14" s="266"/>
      <c r="N14" s="269"/>
      <c r="O14" s="216">
        <v>95780</v>
      </c>
      <c r="P14" s="216">
        <v>251506</v>
      </c>
      <c r="Q14" s="217">
        <v>251506</v>
      </c>
      <c r="R14" s="217">
        <v>0</v>
      </c>
      <c r="S14" s="266"/>
      <c r="T14" s="269"/>
      <c r="U14" s="216">
        <v>0</v>
      </c>
      <c r="V14" s="217">
        <v>0</v>
      </c>
      <c r="W14" s="217">
        <v>0</v>
      </c>
      <c r="X14" s="216">
        <v>0</v>
      </c>
      <c r="Y14" s="217">
        <v>0</v>
      </c>
      <c r="Z14" s="217">
        <v>0</v>
      </c>
      <c r="AA14" s="216">
        <v>0</v>
      </c>
      <c r="AB14" s="217">
        <v>0</v>
      </c>
      <c r="AC14" s="217">
        <v>0</v>
      </c>
      <c r="AD14" s="216"/>
      <c r="AE14" s="269"/>
      <c r="AF14" s="269"/>
      <c r="AG14" s="269"/>
      <c r="AH14" s="269"/>
      <c r="AI14" s="216"/>
      <c r="AJ14" s="269"/>
      <c r="AK14" s="269"/>
      <c r="AL14" s="269"/>
      <c r="AM14" s="269"/>
      <c r="AN14" s="216"/>
      <c r="AO14" s="217"/>
      <c r="AP14" s="217"/>
      <c r="AQ14" s="266"/>
      <c r="AR14" s="269"/>
      <c r="AS14" s="216">
        <v>0</v>
      </c>
      <c r="AT14" s="220">
        <v>0</v>
      </c>
      <c r="AU14" s="220">
        <v>6151155</v>
      </c>
      <c r="AV14" s="289"/>
      <c r="AW14" s="296"/>
    </row>
    <row r="15" spans="1:49" ht="38.25" x14ac:dyDescent="0.2">
      <c r="B15" s="238" t="s">
        <v>232</v>
      </c>
      <c r="C15" s="203" t="s">
        <v>7</v>
      </c>
      <c r="D15" s="216">
        <v>0</v>
      </c>
      <c r="E15" s="217">
        <v>0</v>
      </c>
      <c r="F15" s="217">
        <v>0</v>
      </c>
      <c r="G15" s="266"/>
      <c r="H15" s="272"/>
      <c r="I15" s="216">
        <v>0</v>
      </c>
      <c r="J15" s="216">
        <v>0</v>
      </c>
      <c r="K15" s="217">
        <v>0</v>
      </c>
      <c r="L15" s="217">
        <v>0</v>
      </c>
      <c r="M15" s="266"/>
      <c r="N15" s="272"/>
      <c r="O15" s="216">
        <v>0</v>
      </c>
      <c r="P15" s="216">
        <v>0</v>
      </c>
      <c r="Q15" s="217">
        <v>0</v>
      </c>
      <c r="R15" s="217">
        <v>0</v>
      </c>
      <c r="S15" s="266"/>
      <c r="T15" s="272"/>
      <c r="U15" s="216">
        <v>0</v>
      </c>
      <c r="V15" s="217">
        <v>0</v>
      </c>
      <c r="W15" s="217">
        <v>0</v>
      </c>
      <c r="X15" s="216">
        <v>0</v>
      </c>
      <c r="Y15" s="217">
        <v>0</v>
      </c>
      <c r="Z15" s="217">
        <v>0</v>
      </c>
      <c r="AA15" s="216">
        <v>0</v>
      </c>
      <c r="AB15" s="217">
        <v>0</v>
      </c>
      <c r="AC15" s="217">
        <v>0</v>
      </c>
      <c r="AD15" s="216"/>
      <c r="AE15" s="269"/>
      <c r="AF15" s="269"/>
      <c r="AG15" s="269"/>
      <c r="AH15" s="272"/>
      <c r="AI15" s="216"/>
      <c r="AJ15" s="269"/>
      <c r="AK15" s="269"/>
      <c r="AL15" s="269"/>
      <c r="AM15" s="272"/>
      <c r="AN15" s="216"/>
      <c r="AO15" s="217"/>
      <c r="AP15" s="217"/>
      <c r="AQ15" s="266"/>
      <c r="AR15" s="272"/>
      <c r="AS15" s="216">
        <v>0</v>
      </c>
      <c r="AT15" s="220">
        <v>0</v>
      </c>
      <c r="AU15" s="220">
        <v>0</v>
      </c>
      <c r="AV15" s="289"/>
      <c r="AW15" s="296"/>
    </row>
    <row r="16" spans="1:49" ht="25.5" x14ac:dyDescent="0.2">
      <c r="B16" s="238" t="s">
        <v>233</v>
      </c>
      <c r="C16" s="203" t="s">
        <v>61</v>
      </c>
      <c r="D16" s="216">
        <v>0</v>
      </c>
      <c r="E16" s="267"/>
      <c r="F16" s="268"/>
      <c r="G16" s="269"/>
      <c r="H16" s="269"/>
      <c r="I16" s="271"/>
      <c r="J16" s="216">
        <v>-393177</v>
      </c>
      <c r="K16" s="267"/>
      <c r="L16" s="268"/>
      <c r="M16" s="269"/>
      <c r="N16" s="269"/>
      <c r="O16" s="271"/>
      <c r="P16" s="216">
        <v>-213766</v>
      </c>
      <c r="Q16" s="267"/>
      <c r="R16" s="268"/>
      <c r="S16" s="269"/>
      <c r="T16" s="269"/>
      <c r="U16" s="216">
        <v>0</v>
      </c>
      <c r="V16" s="267"/>
      <c r="W16" s="268"/>
      <c r="X16" s="216">
        <v>0</v>
      </c>
      <c r="Y16" s="267"/>
      <c r="Z16" s="268"/>
      <c r="AA16" s="216">
        <v>0</v>
      </c>
      <c r="AB16" s="267"/>
      <c r="AC16" s="268"/>
      <c r="AD16" s="216"/>
      <c r="AE16" s="269"/>
      <c r="AF16" s="269"/>
      <c r="AG16" s="269"/>
      <c r="AH16" s="269"/>
      <c r="AI16" s="216"/>
      <c r="AJ16" s="269"/>
      <c r="AK16" s="269"/>
      <c r="AL16" s="269"/>
      <c r="AM16" s="269"/>
      <c r="AN16" s="216"/>
      <c r="AO16" s="267"/>
      <c r="AP16" s="268"/>
      <c r="AQ16" s="269"/>
      <c r="AR16" s="269"/>
      <c r="AS16" s="216">
        <v>0</v>
      </c>
      <c r="AT16" s="220">
        <v>0</v>
      </c>
      <c r="AU16" s="220">
        <v>-71523</v>
      </c>
      <c r="AV16" s="289"/>
      <c r="AW16" s="296"/>
    </row>
    <row r="17" spans="1:49" x14ac:dyDescent="0.2">
      <c r="B17" s="238" t="s">
        <v>234</v>
      </c>
      <c r="C17" s="203" t="s">
        <v>62</v>
      </c>
      <c r="D17" s="216">
        <v>0</v>
      </c>
      <c r="E17" s="266"/>
      <c r="F17" s="269"/>
      <c r="G17" s="269"/>
      <c r="H17" s="269"/>
      <c r="I17" s="270"/>
      <c r="J17" s="216">
        <v>0</v>
      </c>
      <c r="K17" s="266"/>
      <c r="L17" s="269"/>
      <c r="M17" s="269"/>
      <c r="N17" s="269"/>
      <c r="O17" s="270"/>
      <c r="P17" s="216"/>
      <c r="Q17" s="266"/>
      <c r="R17" s="269"/>
      <c r="S17" s="269"/>
      <c r="T17" s="269"/>
      <c r="U17" s="216">
        <v>0</v>
      </c>
      <c r="V17" s="266"/>
      <c r="W17" s="269"/>
      <c r="X17" s="216">
        <v>0</v>
      </c>
      <c r="Y17" s="266"/>
      <c r="Z17" s="269"/>
      <c r="AA17" s="216">
        <v>0</v>
      </c>
      <c r="AB17" s="266"/>
      <c r="AC17" s="269"/>
      <c r="AD17" s="216"/>
      <c r="AE17" s="269"/>
      <c r="AF17" s="269"/>
      <c r="AG17" s="269"/>
      <c r="AH17" s="269"/>
      <c r="AI17" s="216"/>
      <c r="AJ17" s="269"/>
      <c r="AK17" s="269"/>
      <c r="AL17" s="269"/>
      <c r="AM17" s="269"/>
      <c r="AN17" s="216"/>
      <c r="AO17" s="266"/>
      <c r="AP17" s="269"/>
      <c r="AQ17" s="269"/>
      <c r="AR17" s="269"/>
      <c r="AS17" s="216">
        <v>0</v>
      </c>
      <c r="AT17" s="220">
        <v>0</v>
      </c>
      <c r="AU17" s="220">
        <v>0</v>
      </c>
      <c r="AV17" s="289"/>
      <c r="AW17" s="296"/>
    </row>
    <row r="18" spans="1:49" x14ac:dyDescent="0.2">
      <c r="B18" s="238" t="s">
        <v>235</v>
      </c>
      <c r="C18" s="203" t="s">
        <v>63</v>
      </c>
      <c r="D18" s="216">
        <v>0</v>
      </c>
      <c r="E18" s="266"/>
      <c r="F18" s="269"/>
      <c r="G18" s="269"/>
      <c r="H18" s="272"/>
      <c r="I18" s="270"/>
      <c r="J18" s="216">
        <v>0</v>
      </c>
      <c r="K18" s="266"/>
      <c r="L18" s="269"/>
      <c r="M18" s="269"/>
      <c r="N18" s="272"/>
      <c r="O18" s="270"/>
      <c r="P18" s="216"/>
      <c r="Q18" s="266"/>
      <c r="R18" s="269"/>
      <c r="S18" s="269"/>
      <c r="T18" s="272"/>
      <c r="U18" s="216">
        <v>0</v>
      </c>
      <c r="V18" s="310"/>
      <c r="W18" s="269"/>
      <c r="X18" s="216">
        <v>0</v>
      </c>
      <c r="Y18" s="310"/>
      <c r="Z18" s="269"/>
      <c r="AA18" s="216">
        <v>0</v>
      </c>
      <c r="AB18" s="310"/>
      <c r="AC18" s="269"/>
      <c r="AD18" s="216"/>
      <c r="AE18" s="269"/>
      <c r="AF18" s="269"/>
      <c r="AG18" s="269"/>
      <c r="AH18" s="272"/>
      <c r="AI18" s="216"/>
      <c r="AJ18" s="269"/>
      <c r="AK18" s="269"/>
      <c r="AL18" s="269"/>
      <c r="AM18" s="272"/>
      <c r="AN18" s="216"/>
      <c r="AO18" s="266"/>
      <c r="AP18" s="269"/>
      <c r="AQ18" s="269"/>
      <c r="AR18" s="272"/>
      <c r="AS18" s="216">
        <v>0</v>
      </c>
      <c r="AT18" s="220">
        <v>0</v>
      </c>
      <c r="AU18" s="220">
        <v>0</v>
      </c>
      <c r="AV18" s="289"/>
      <c r="AW18" s="296"/>
    </row>
    <row r="19" spans="1:49" x14ac:dyDescent="0.2">
      <c r="B19" s="238" t="s">
        <v>236</v>
      </c>
      <c r="C19" s="203" t="s">
        <v>64</v>
      </c>
      <c r="D19" s="216">
        <v>0</v>
      </c>
      <c r="E19" s="266"/>
      <c r="F19" s="269"/>
      <c r="G19" s="269"/>
      <c r="H19" s="269"/>
      <c r="I19" s="270"/>
      <c r="J19" s="216">
        <v>0</v>
      </c>
      <c r="K19" s="266"/>
      <c r="L19" s="269"/>
      <c r="M19" s="269"/>
      <c r="N19" s="269"/>
      <c r="O19" s="270"/>
      <c r="P19" s="216"/>
      <c r="Q19" s="266"/>
      <c r="R19" s="269"/>
      <c r="S19" s="269"/>
      <c r="T19" s="269"/>
      <c r="U19" s="216">
        <v>0</v>
      </c>
      <c r="V19" s="266"/>
      <c r="W19" s="269"/>
      <c r="X19" s="216">
        <v>0</v>
      </c>
      <c r="Y19" s="266"/>
      <c r="Z19" s="269"/>
      <c r="AA19" s="216">
        <v>0</v>
      </c>
      <c r="AB19" s="266"/>
      <c r="AC19" s="269"/>
      <c r="AD19" s="216"/>
      <c r="AE19" s="269"/>
      <c r="AF19" s="269"/>
      <c r="AG19" s="269"/>
      <c r="AH19" s="269"/>
      <c r="AI19" s="216"/>
      <c r="AJ19" s="269"/>
      <c r="AK19" s="269"/>
      <c r="AL19" s="269"/>
      <c r="AM19" s="269"/>
      <c r="AN19" s="216"/>
      <c r="AO19" s="266"/>
      <c r="AP19" s="269"/>
      <c r="AQ19" s="269"/>
      <c r="AR19" s="269"/>
      <c r="AS19" s="216">
        <v>0</v>
      </c>
      <c r="AT19" s="220">
        <v>0</v>
      </c>
      <c r="AU19" s="220">
        <v>0</v>
      </c>
      <c r="AV19" s="289"/>
      <c r="AW19" s="296"/>
    </row>
    <row r="20" spans="1:49" x14ac:dyDescent="0.2">
      <c r="B20" s="238" t="s">
        <v>237</v>
      </c>
      <c r="C20" s="203" t="s">
        <v>65</v>
      </c>
      <c r="D20" s="216">
        <v>0</v>
      </c>
      <c r="E20" s="266"/>
      <c r="F20" s="269"/>
      <c r="G20" s="269"/>
      <c r="H20" s="269"/>
      <c r="I20" s="270"/>
      <c r="J20" s="216">
        <v>0</v>
      </c>
      <c r="K20" s="266"/>
      <c r="L20" s="269"/>
      <c r="M20" s="269"/>
      <c r="N20" s="269"/>
      <c r="O20" s="270"/>
      <c r="P20" s="216"/>
      <c r="Q20" s="266"/>
      <c r="R20" s="269"/>
      <c r="S20" s="269"/>
      <c r="T20" s="269"/>
      <c r="U20" s="216">
        <v>0</v>
      </c>
      <c r="V20" s="266"/>
      <c r="W20" s="269"/>
      <c r="X20" s="216">
        <v>0</v>
      </c>
      <c r="Y20" s="266"/>
      <c r="Z20" s="269"/>
      <c r="AA20" s="216">
        <v>0</v>
      </c>
      <c r="AB20" s="266"/>
      <c r="AC20" s="269"/>
      <c r="AD20" s="216"/>
      <c r="AE20" s="269"/>
      <c r="AF20" s="269"/>
      <c r="AG20" s="269"/>
      <c r="AH20" s="269"/>
      <c r="AI20" s="216"/>
      <c r="AJ20" s="269"/>
      <c r="AK20" s="269"/>
      <c r="AL20" s="269"/>
      <c r="AM20" s="269"/>
      <c r="AN20" s="216"/>
      <c r="AO20" s="266"/>
      <c r="AP20" s="269"/>
      <c r="AQ20" s="269"/>
      <c r="AR20" s="269"/>
      <c r="AS20" s="216">
        <v>0</v>
      </c>
      <c r="AT20" s="220">
        <v>0</v>
      </c>
      <c r="AU20" s="220">
        <v>0</v>
      </c>
      <c r="AV20" s="289"/>
      <c r="AW20" s="296"/>
    </row>
    <row r="21" spans="1:49" x14ac:dyDescent="0.2">
      <c r="B21" s="238" t="s">
        <v>238</v>
      </c>
      <c r="C21" s="203" t="s">
        <v>66</v>
      </c>
      <c r="D21" s="216">
        <v>0</v>
      </c>
      <c r="E21" s="266"/>
      <c r="F21" s="269"/>
      <c r="G21" s="269"/>
      <c r="H21" s="269"/>
      <c r="I21" s="270"/>
      <c r="J21" s="216">
        <v>0</v>
      </c>
      <c r="K21" s="266"/>
      <c r="L21" s="269"/>
      <c r="M21" s="269"/>
      <c r="N21" s="269"/>
      <c r="O21" s="270"/>
      <c r="P21" s="216"/>
      <c r="Q21" s="266"/>
      <c r="R21" s="269"/>
      <c r="S21" s="269"/>
      <c r="T21" s="269"/>
      <c r="U21" s="216">
        <v>0</v>
      </c>
      <c r="V21" s="266"/>
      <c r="W21" s="269"/>
      <c r="X21" s="216">
        <v>0</v>
      </c>
      <c r="Y21" s="266"/>
      <c r="Z21" s="269"/>
      <c r="AA21" s="216">
        <v>0</v>
      </c>
      <c r="AB21" s="266"/>
      <c r="AC21" s="269"/>
      <c r="AD21" s="216"/>
      <c r="AE21" s="269"/>
      <c r="AF21" s="269"/>
      <c r="AG21" s="269"/>
      <c r="AH21" s="269"/>
      <c r="AI21" s="216"/>
      <c r="AJ21" s="269"/>
      <c r="AK21" s="269"/>
      <c r="AL21" s="269"/>
      <c r="AM21" s="269"/>
      <c r="AN21" s="216"/>
      <c r="AO21" s="266"/>
      <c r="AP21" s="269"/>
      <c r="AQ21" s="269"/>
      <c r="AR21" s="269"/>
      <c r="AS21" s="216">
        <v>0</v>
      </c>
      <c r="AT21" s="220">
        <v>0</v>
      </c>
      <c r="AU21" s="220">
        <v>0</v>
      </c>
      <c r="AV21" s="289"/>
      <c r="AW21" s="296"/>
    </row>
    <row r="22" spans="1:49" ht="25.5" x14ac:dyDescent="0.2">
      <c r="B22" s="238"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69"/>
      <c r="AF22" s="269"/>
      <c r="AG22" s="269"/>
      <c r="AH22" s="269"/>
      <c r="AI22" s="221"/>
      <c r="AJ22" s="269"/>
      <c r="AK22" s="269"/>
      <c r="AL22" s="269"/>
      <c r="AM22" s="269"/>
      <c r="AN22" s="221"/>
      <c r="AO22" s="222"/>
      <c r="AP22" s="222"/>
      <c r="AQ22" s="222"/>
      <c r="AR22" s="222"/>
      <c r="AS22" s="221">
        <v>0</v>
      </c>
      <c r="AT22" s="398">
        <f>'Pt 2 Premium and Claims'!AT55</f>
        <v>0</v>
      </c>
      <c r="AU22" s="398">
        <f>'Pt 2 Premium and Claims'!AU55</f>
        <v>0</v>
      </c>
      <c r="AV22" s="289"/>
      <c r="AW22" s="296"/>
    </row>
    <row r="23" spans="1:49" ht="33" x14ac:dyDescent="0.2">
      <c r="B23" s="239"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6"/>
    </row>
    <row r="24" spans="1:49" s="5" customFormat="1" ht="26.25" thickTop="1" x14ac:dyDescent="0.2">
      <c r="A24" s="35"/>
      <c r="B24" s="240" t="s">
        <v>240</v>
      </c>
      <c r="C24" s="202"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3"/>
      <c r="D25" s="216">
        <v>0</v>
      </c>
      <c r="E25" s="217">
        <v>0</v>
      </c>
      <c r="F25" s="217">
        <v>0</v>
      </c>
      <c r="G25" s="217">
        <v>0</v>
      </c>
      <c r="H25" s="217">
        <v>0</v>
      </c>
      <c r="I25" s="216">
        <v>0</v>
      </c>
      <c r="J25" s="216">
        <v>876281</v>
      </c>
      <c r="K25" s="217">
        <v>876281</v>
      </c>
      <c r="L25" s="217">
        <v>0</v>
      </c>
      <c r="M25" s="217">
        <v>0</v>
      </c>
      <c r="N25" s="217">
        <v>0</v>
      </c>
      <c r="O25" s="216">
        <v>1844038</v>
      </c>
      <c r="P25" s="216">
        <v>608669</v>
      </c>
      <c r="Q25" s="217">
        <v>608669</v>
      </c>
      <c r="R25" s="217">
        <v>0</v>
      </c>
      <c r="S25" s="217">
        <v>0</v>
      </c>
      <c r="T25" s="217">
        <v>0</v>
      </c>
      <c r="U25" s="216">
        <v>0</v>
      </c>
      <c r="V25" s="217">
        <v>0</v>
      </c>
      <c r="W25" s="217">
        <v>0</v>
      </c>
      <c r="X25" s="216">
        <v>0</v>
      </c>
      <c r="Y25" s="217">
        <v>0</v>
      </c>
      <c r="Z25" s="217">
        <v>0</v>
      </c>
      <c r="AA25" s="216">
        <v>0</v>
      </c>
      <c r="AB25" s="217">
        <v>0</v>
      </c>
      <c r="AC25" s="217"/>
      <c r="AD25" s="216"/>
      <c r="AE25" s="269"/>
      <c r="AF25" s="269"/>
      <c r="AG25" s="269"/>
      <c r="AH25" s="272"/>
      <c r="AI25" s="216"/>
      <c r="AJ25" s="269"/>
      <c r="AK25" s="269"/>
      <c r="AL25" s="269"/>
      <c r="AM25" s="272"/>
      <c r="AN25" s="216"/>
      <c r="AO25" s="217"/>
      <c r="AP25" s="217"/>
      <c r="AQ25" s="217"/>
      <c r="AR25" s="217"/>
      <c r="AS25" s="216">
        <v>0</v>
      </c>
      <c r="AT25" s="220">
        <v>404561</v>
      </c>
      <c r="AU25" s="220">
        <v>315829</v>
      </c>
      <c r="AV25" s="220">
        <v>0</v>
      </c>
      <c r="AW25" s="296"/>
    </row>
    <row r="26" spans="1:49" s="5" customFormat="1" x14ac:dyDescent="0.2">
      <c r="A26" s="35"/>
      <c r="B26" s="241" t="s">
        <v>242</v>
      </c>
      <c r="C26" s="203"/>
      <c r="D26" s="216">
        <v>0</v>
      </c>
      <c r="E26" s="217">
        <v>0</v>
      </c>
      <c r="F26" s="217">
        <v>0</v>
      </c>
      <c r="G26" s="217">
        <v>0</v>
      </c>
      <c r="H26" s="217">
        <v>0</v>
      </c>
      <c r="I26" s="216">
        <v>0</v>
      </c>
      <c r="J26" s="216">
        <v>22068</v>
      </c>
      <c r="K26" s="217">
        <v>22068</v>
      </c>
      <c r="L26" s="217">
        <v>0</v>
      </c>
      <c r="M26" s="217">
        <v>0</v>
      </c>
      <c r="N26" s="217">
        <v>0</v>
      </c>
      <c r="O26" s="216">
        <v>5680</v>
      </c>
      <c r="P26" s="216">
        <v>12296</v>
      </c>
      <c r="Q26" s="217">
        <v>12296</v>
      </c>
      <c r="R26" s="217">
        <v>0</v>
      </c>
      <c r="S26" s="217">
        <v>0</v>
      </c>
      <c r="T26" s="217">
        <v>0</v>
      </c>
      <c r="U26" s="216">
        <v>0</v>
      </c>
      <c r="V26" s="217">
        <v>0</v>
      </c>
      <c r="W26" s="217">
        <v>0</v>
      </c>
      <c r="X26" s="216">
        <v>0</v>
      </c>
      <c r="Y26" s="217">
        <v>0</v>
      </c>
      <c r="Z26" s="217">
        <v>0</v>
      </c>
      <c r="AA26" s="216">
        <v>0</v>
      </c>
      <c r="AB26" s="217">
        <v>0</v>
      </c>
      <c r="AC26" s="217"/>
      <c r="AD26" s="216"/>
      <c r="AE26" s="269"/>
      <c r="AF26" s="269"/>
      <c r="AG26" s="269"/>
      <c r="AH26" s="269"/>
      <c r="AI26" s="216"/>
      <c r="AJ26" s="269"/>
      <c r="AK26" s="269"/>
      <c r="AL26" s="269"/>
      <c r="AM26" s="269"/>
      <c r="AN26" s="216"/>
      <c r="AO26" s="217"/>
      <c r="AP26" s="217"/>
      <c r="AQ26" s="217"/>
      <c r="AR26" s="217"/>
      <c r="AS26" s="216">
        <v>0</v>
      </c>
      <c r="AT26" s="220">
        <v>0</v>
      </c>
      <c r="AU26" s="220">
        <v>0</v>
      </c>
      <c r="AV26" s="220">
        <v>0</v>
      </c>
      <c r="AW26" s="296"/>
    </row>
    <row r="27" spans="1:49" s="5" customFormat="1" x14ac:dyDescent="0.2">
      <c r="B27" s="241" t="s">
        <v>243</v>
      </c>
      <c r="C27" s="203"/>
      <c r="D27" s="216">
        <v>0</v>
      </c>
      <c r="E27" s="217">
        <v>0</v>
      </c>
      <c r="F27" s="217">
        <v>0</v>
      </c>
      <c r="G27" s="217">
        <v>0</v>
      </c>
      <c r="H27" s="217">
        <v>0</v>
      </c>
      <c r="I27" s="216">
        <v>0</v>
      </c>
      <c r="J27" s="216">
        <v>858033</v>
      </c>
      <c r="K27" s="217">
        <v>858033</v>
      </c>
      <c r="L27" s="217">
        <v>0</v>
      </c>
      <c r="M27" s="217">
        <v>0</v>
      </c>
      <c r="N27" s="217">
        <v>0</v>
      </c>
      <c r="O27" s="216">
        <v>258106</v>
      </c>
      <c r="P27" s="216">
        <v>481832</v>
      </c>
      <c r="Q27" s="217">
        <v>481832</v>
      </c>
      <c r="R27" s="217">
        <v>0</v>
      </c>
      <c r="S27" s="217">
        <v>0</v>
      </c>
      <c r="T27" s="217">
        <v>0</v>
      </c>
      <c r="U27" s="216">
        <v>0</v>
      </c>
      <c r="V27" s="217">
        <v>0</v>
      </c>
      <c r="W27" s="217">
        <v>0</v>
      </c>
      <c r="X27" s="216">
        <v>0</v>
      </c>
      <c r="Y27" s="217">
        <v>0</v>
      </c>
      <c r="Z27" s="217">
        <v>0</v>
      </c>
      <c r="AA27" s="216">
        <v>0</v>
      </c>
      <c r="AB27" s="217">
        <v>0</v>
      </c>
      <c r="AC27" s="217"/>
      <c r="AD27" s="216"/>
      <c r="AE27" s="269"/>
      <c r="AF27" s="269"/>
      <c r="AG27" s="269"/>
      <c r="AH27" s="269"/>
      <c r="AI27" s="216"/>
      <c r="AJ27" s="269"/>
      <c r="AK27" s="269"/>
      <c r="AL27" s="269"/>
      <c r="AM27" s="269"/>
      <c r="AN27" s="216"/>
      <c r="AO27" s="217"/>
      <c r="AP27" s="217"/>
      <c r="AQ27" s="217"/>
      <c r="AR27" s="217"/>
      <c r="AS27" s="216">
        <v>0</v>
      </c>
      <c r="AT27" s="220">
        <v>0</v>
      </c>
      <c r="AU27" s="220">
        <v>2457214</v>
      </c>
      <c r="AV27" s="292"/>
      <c r="AW27" s="296"/>
    </row>
    <row r="28" spans="1:49" s="5" customFormat="1" x14ac:dyDescent="0.2">
      <c r="A28" s="35"/>
      <c r="B28" s="241"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c r="AD28" s="216"/>
      <c r="AE28" s="269"/>
      <c r="AF28" s="269"/>
      <c r="AG28" s="269"/>
      <c r="AH28" s="269"/>
      <c r="AI28" s="216"/>
      <c r="AJ28" s="269"/>
      <c r="AK28" s="269"/>
      <c r="AL28" s="269"/>
      <c r="AM28" s="269"/>
      <c r="AN28" s="216"/>
      <c r="AO28" s="217"/>
      <c r="AP28" s="217"/>
      <c r="AQ28" s="217"/>
      <c r="AR28" s="217"/>
      <c r="AS28" s="216">
        <v>0</v>
      </c>
      <c r="AT28" s="220">
        <v>0</v>
      </c>
      <c r="AU28" s="220">
        <v>0</v>
      </c>
      <c r="AV28" s="220">
        <v>0</v>
      </c>
      <c r="AW28" s="296"/>
    </row>
    <row r="29" spans="1:49" ht="38.25" x14ac:dyDescent="0.2">
      <c r="B29" s="242" t="s">
        <v>245</v>
      </c>
      <c r="C29" s="203" t="s">
        <v>204</v>
      </c>
      <c r="D29" s="304"/>
      <c r="E29" s="305"/>
      <c r="F29" s="305"/>
      <c r="G29" s="305"/>
      <c r="H29" s="305"/>
      <c r="I29" s="304"/>
      <c r="J29" s="304"/>
      <c r="K29" s="305"/>
      <c r="L29" s="305"/>
      <c r="M29" s="305"/>
      <c r="N29" s="305"/>
      <c r="O29" s="304"/>
      <c r="P29" s="209"/>
      <c r="Q29" s="206"/>
      <c r="R29" s="206"/>
      <c r="S29" s="206"/>
      <c r="T29" s="206"/>
      <c r="U29" s="209"/>
      <c r="V29" s="206"/>
      <c r="W29" s="206"/>
      <c r="X29" s="209"/>
      <c r="Y29" s="206"/>
      <c r="Z29" s="206"/>
      <c r="AA29" s="209"/>
      <c r="AB29" s="206"/>
      <c r="AC29" s="206"/>
      <c r="AD29" s="209"/>
      <c r="AE29" s="277"/>
      <c r="AF29" s="277"/>
      <c r="AG29" s="277"/>
      <c r="AH29" s="277"/>
      <c r="AI29" s="209"/>
      <c r="AJ29" s="277"/>
      <c r="AK29" s="277"/>
      <c r="AL29" s="277"/>
      <c r="AM29" s="277"/>
      <c r="AN29" s="209"/>
      <c r="AO29" s="206"/>
      <c r="AP29" s="206"/>
      <c r="AQ29" s="206"/>
      <c r="AR29" s="206"/>
      <c r="AS29" s="209"/>
      <c r="AT29" s="211"/>
      <c r="AU29" s="211"/>
      <c r="AV29" s="293"/>
      <c r="AW29" s="297"/>
    </row>
    <row r="30" spans="1:49" x14ac:dyDescent="0.2">
      <c r="B30" s="241" t="s">
        <v>246</v>
      </c>
      <c r="C30" s="203"/>
      <c r="D30" s="216">
        <v>0</v>
      </c>
      <c r="E30" s="217">
        <v>0</v>
      </c>
      <c r="F30" s="217">
        <v>0</v>
      </c>
      <c r="G30" s="217">
        <v>0</v>
      </c>
      <c r="H30" s="217">
        <v>0</v>
      </c>
      <c r="I30" s="216">
        <v>0</v>
      </c>
      <c r="J30" s="216">
        <v>5442</v>
      </c>
      <c r="K30" s="217">
        <v>5442</v>
      </c>
      <c r="L30" s="217">
        <v>0</v>
      </c>
      <c r="M30" s="217">
        <v>0</v>
      </c>
      <c r="N30" s="217">
        <v>0</v>
      </c>
      <c r="O30" s="216">
        <v>1401</v>
      </c>
      <c r="P30" s="216">
        <v>3032</v>
      </c>
      <c r="Q30" s="217">
        <v>3032</v>
      </c>
      <c r="R30" s="217">
        <v>0</v>
      </c>
      <c r="S30" s="217">
        <v>0</v>
      </c>
      <c r="T30" s="217">
        <v>0</v>
      </c>
      <c r="U30" s="216">
        <v>0</v>
      </c>
      <c r="V30" s="217">
        <v>0</v>
      </c>
      <c r="W30" s="217">
        <v>0</v>
      </c>
      <c r="X30" s="216">
        <v>0</v>
      </c>
      <c r="Y30" s="217">
        <v>0</v>
      </c>
      <c r="Z30" s="217">
        <v>0</v>
      </c>
      <c r="AA30" s="216">
        <v>0</v>
      </c>
      <c r="AB30" s="217">
        <v>0</v>
      </c>
      <c r="AC30" s="217"/>
      <c r="AD30" s="216"/>
      <c r="AE30" s="269"/>
      <c r="AF30" s="269"/>
      <c r="AG30" s="269"/>
      <c r="AH30" s="269"/>
      <c r="AI30" s="216"/>
      <c r="AJ30" s="269"/>
      <c r="AK30" s="269"/>
      <c r="AL30" s="269"/>
      <c r="AM30" s="269"/>
      <c r="AN30" s="216"/>
      <c r="AO30" s="217"/>
      <c r="AP30" s="217"/>
      <c r="AQ30" s="217"/>
      <c r="AR30" s="217"/>
      <c r="AS30" s="216">
        <v>0</v>
      </c>
      <c r="AT30" s="220">
        <v>0</v>
      </c>
      <c r="AU30" s="220">
        <v>5992</v>
      </c>
      <c r="AV30" s="220">
        <v>0</v>
      </c>
      <c r="AW30" s="296"/>
    </row>
    <row r="31" spans="1:49" x14ac:dyDescent="0.2">
      <c r="B31" s="241" t="s">
        <v>247</v>
      </c>
      <c r="C31" s="203"/>
      <c r="D31" s="216">
        <v>0</v>
      </c>
      <c r="E31" s="217">
        <v>0</v>
      </c>
      <c r="F31" s="217">
        <v>0</v>
      </c>
      <c r="G31" s="217">
        <v>0</v>
      </c>
      <c r="H31" s="217">
        <v>0</v>
      </c>
      <c r="I31" s="216">
        <v>0</v>
      </c>
      <c r="J31" s="216">
        <v>1854525</v>
      </c>
      <c r="K31" s="217">
        <v>1854525</v>
      </c>
      <c r="L31" s="217">
        <v>0</v>
      </c>
      <c r="M31" s="217">
        <v>0</v>
      </c>
      <c r="N31" s="217">
        <v>0</v>
      </c>
      <c r="O31" s="216">
        <v>545277</v>
      </c>
      <c r="P31" s="216">
        <v>1040152</v>
      </c>
      <c r="Q31" s="217">
        <v>1040152</v>
      </c>
      <c r="R31" s="217">
        <v>0</v>
      </c>
      <c r="S31" s="217">
        <v>0</v>
      </c>
      <c r="T31" s="217">
        <v>0</v>
      </c>
      <c r="U31" s="216">
        <v>0</v>
      </c>
      <c r="V31" s="217">
        <v>0</v>
      </c>
      <c r="W31" s="217">
        <v>0</v>
      </c>
      <c r="X31" s="216">
        <v>0</v>
      </c>
      <c r="Y31" s="217">
        <v>0</v>
      </c>
      <c r="Z31" s="217">
        <v>0</v>
      </c>
      <c r="AA31" s="216">
        <v>0</v>
      </c>
      <c r="AB31" s="217">
        <v>0</v>
      </c>
      <c r="AC31" s="217"/>
      <c r="AD31" s="216"/>
      <c r="AE31" s="269"/>
      <c r="AF31" s="269"/>
      <c r="AG31" s="269"/>
      <c r="AH31" s="269"/>
      <c r="AI31" s="216"/>
      <c r="AJ31" s="269"/>
      <c r="AK31" s="269"/>
      <c r="AL31" s="269"/>
      <c r="AM31" s="269"/>
      <c r="AN31" s="216"/>
      <c r="AO31" s="217"/>
      <c r="AP31" s="217"/>
      <c r="AQ31" s="217"/>
      <c r="AR31" s="217"/>
      <c r="AS31" s="216">
        <v>0</v>
      </c>
      <c r="AT31" s="220">
        <v>0</v>
      </c>
      <c r="AU31" s="220">
        <v>0</v>
      </c>
      <c r="AV31" s="220">
        <v>0</v>
      </c>
      <c r="AW31" s="296"/>
    </row>
    <row r="32" spans="1:49" ht="13.9" customHeight="1" x14ac:dyDescent="0.2">
      <c r="B32" s="241"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c r="AD32" s="216"/>
      <c r="AE32" s="269"/>
      <c r="AF32" s="269"/>
      <c r="AG32" s="269"/>
      <c r="AH32" s="269"/>
      <c r="AI32" s="216"/>
      <c r="AJ32" s="269"/>
      <c r="AK32" s="269"/>
      <c r="AL32" s="269"/>
      <c r="AM32" s="269"/>
      <c r="AN32" s="216"/>
      <c r="AO32" s="217"/>
      <c r="AP32" s="217"/>
      <c r="AQ32" s="217"/>
      <c r="AR32" s="217"/>
      <c r="AS32" s="216">
        <v>0</v>
      </c>
      <c r="AT32" s="220">
        <v>0</v>
      </c>
      <c r="AU32" s="220">
        <v>0</v>
      </c>
      <c r="AV32" s="220">
        <v>0</v>
      </c>
      <c r="AW32" s="296"/>
    </row>
    <row r="33" spans="1:49" x14ac:dyDescent="0.2">
      <c r="A33" s="3"/>
      <c r="B33" s="242" t="s">
        <v>249</v>
      </c>
      <c r="C33" s="203" t="s">
        <v>14</v>
      </c>
      <c r="D33" s="304"/>
      <c r="E33" s="305"/>
      <c r="F33" s="305"/>
      <c r="G33" s="305"/>
      <c r="H33" s="305"/>
      <c r="I33" s="304"/>
      <c r="J33" s="209"/>
      <c r="K33" s="206"/>
      <c r="L33" s="206"/>
      <c r="M33" s="206"/>
      <c r="N33" s="206"/>
      <c r="O33" s="209"/>
      <c r="P33" s="209"/>
      <c r="Q33" s="206"/>
      <c r="R33" s="206"/>
      <c r="S33" s="206"/>
      <c r="T33" s="206"/>
      <c r="U33" s="209"/>
      <c r="V33" s="206"/>
      <c r="W33" s="206"/>
      <c r="X33" s="209"/>
      <c r="Y33" s="206"/>
      <c r="Z33" s="206"/>
      <c r="AA33" s="209"/>
      <c r="AB33" s="206"/>
      <c r="AC33" s="206"/>
      <c r="AD33" s="209"/>
      <c r="AE33" s="277"/>
      <c r="AF33" s="277"/>
      <c r="AG33" s="277"/>
      <c r="AH33" s="277"/>
      <c r="AI33" s="209"/>
      <c r="AJ33" s="277"/>
      <c r="AK33" s="277"/>
      <c r="AL33" s="277"/>
      <c r="AM33" s="277"/>
      <c r="AN33" s="209"/>
      <c r="AO33" s="206"/>
      <c r="AP33" s="206"/>
      <c r="AQ33" s="206"/>
      <c r="AR33" s="206"/>
      <c r="AS33" s="209"/>
      <c r="AT33" s="211"/>
      <c r="AU33" s="211"/>
      <c r="AV33" s="293"/>
      <c r="AW33" s="297"/>
    </row>
    <row r="34" spans="1:49" x14ac:dyDescent="0.2">
      <c r="B34" s="241" t="s">
        <v>250</v>
      </c>
      <c r="C34" s="203"/>
      <c r="D34" s="216">
        <v>0</v>
      </c>
      <c r="E34" s="217">
        <v>0</v>
      </c>
      <c r="F34" s="217">
        <v>0</v>
      </c>
      <c r="G34" s="217">
        <v>0</v>
      </c>
      <c r="H34" s="217">
        <v>0</v>
      </c>
      <c r="I34" s="216">
        <v>0</v>
      </c>
      <c r="J34" s="216">
        <v>115100</v>
      </c>
      <c r="K34" s="217">
        <v>115100</v>
      </c>
      <c r="L34" s="217">
        <v>0</v>
      </c>
      <c r="M34" s="217">
        <v>0</v>
      </c>
      <c r="N34" s="217">
        <v>0</v>
      </c>
      <c r="O34" s="216">
        <v>29627</v>
      </c>
      <c r="P34" s="216">
        <v>64133</v>
      </c>
      <c r="Q34" s="217">
        <v>64133</v>
      </c>
      <c r="R34" s="217">
        <v>0</v>
      </c>
      <c r="S34" s="217">
        <v>0</v>
      </c>
      <c r="T34" s="217">
        <v>0</v>
      </c>
      <c r="U34" s="216">
        <v>0</v>
      </c>
      <c r="V34" s="217">
        <v>0</v>
      </c>
      <c r="W34" s="217">
        <v>0</v>
      </c>
      <c r="X34" s="216">
        <v>0</v>
      </c>
      <c r="Y34" s="217">
        <v>0</v>
      </c>
      <c r="Z34" s="217">
        <v>0</v>
      </c>
      <c r="AA34" s="216">
        <v>0</v>
      </c>
      <c r="AB34" s="217">
        <v>0</v>
      </c>
      <c r="AC34" s="217"/>
      <c r="AD34" s="216"/>
      <c r="AE34" s="269"/>
      <c r="AF34" s="269"/>
      <c r="AG34" s="269"/>
      <c r="AH34" s="269"/>
      <c r="AI34" s="216"/>
      <c r="AJ34" s="269"/>
      <c r="AK34" s="269"/>
      <c r="AL34" s="269"/>
      <c r="AM34" s="269"/>
      <c r="AN34" s="216"/>
      <c r="AO34" s="217"/>
      <c r="AP34" s="217"/>
      <c r="AQ34" s="217"/>
      <c r="AR34" s="217"/>
      <c r="AS34" s="270"/>
      <c r="AT34" s="220">
        <v>0</v>
      </c>
      <c r="AU34" s="220">
        <v>0</v>
      </c>
      <c r="AV34" s="220">
        <v>0</v>
      </c>
      <c r="AW34" s="296"/>
    </row>
    <row r="35" spans="1:49" x14ac:dyDescent="0.2">
      <c r="B35" s="241" t="s">
        <v>251</v>
      </c>
      <c r="C35" s="203"/>
      <c r="D35" s="216">
        <v>0</v>
      </c>
      <c r="E35" s="217">
        <v>0</v>
      </c>
      <c r="F35" s="217">
        <v>0</v>
      </c>
      <c r="G35" s="217">
        <v>0</v>
      </c>
      <c r="H35" s="217">
        <v>0</v>
      </c>
      <c r="I35" s="216">
        <v>0</v>
      </c>
      <c r="J35" s="216">
        <v>14607</v>
      </c>
      <c r="K35" s="217">
        <v>14607</v>
      </c>
      <c r="L35" s="217">
        <v>0</v>
      </c>
      <c r="M35" s="217">
        <v>0</v>
      </c>
      <c r="N35" s="217">
        <v>0</v>
      </c>
      <c r="O35" s="216">
        <v>3928</v>
      </c>
      <c r="P35" s="216">
        <v>8012</v>
      </c>
      <c r="Q35" s="217">
        <v>8012</v>
      </c>
      <c r="R35" s="217">
        <v>0</v>
      </c>
      <c r="S35" s="217">
        <v>0</v>
      </c>
      <c r="T35" s="217">
        <v>0</v>
      </c>
      <c r="U35" s="216">
        <v>0</v>
      </c>
      <c r="V35" s="217">
        <v>0</v>
      </c>
      <c r="W35" s="217">
        <v>0</v>
      </c>
      <c r="X35" s="216">
        <v>0</v>
      </c>
      <c r="Y35" s="217">
        <v>0</v>
      </c>
      <c r="Z35" s="217">
        <v>0</v>
      </c>
      <c r="AA35" s="216">
        <v>0</v>
      </c>
      <c r="AB35" s="217">
        <v>0</v>
      </c>
      <c r="AC35" s="217"/>
      <c r="AD35" s="216"/>
      <c r="AE35" s="269"/>
      <c r="AF35" s="269"/>
      <c r="AG35" s="269"/>
      <c r="AH35" s="269"/>
      <c r="AI35" s="216"/>
      <c r="AJ35" s="269"/>
      <c r="AK35" s="269"/>
      <c r="AL35" s="269"/>
      <c r="AM35" s="269"/>
      <c r="AN35" s="216"/>
      <c r="AO35" s="217"/>
      <c r="AP35" s="217"/>
      <c r="AQ35" s="217"/>
      <c r="AR35" s="217"/>
      <c r="AS35" s="216">
        <v>0</v>
      </c>
      <c r="AT35" s="220">
        <v>0</v>
      </c>
      <c r="AU35" s="220">
        <v>3870</v>
      </c>
      <c r="AV35" s="220">
        <v>0</v>
      </c>
      <c r="AW35" s="296"/>
    </row>
    <row r="36" spans="1:49" ht="17.25" thickBot="1" x14ac:dyDescent="0.25">
      <c r="B36" s="239"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6"/>
    </row>
    <row r="37" spans="1:49" ht="13.5" thickTop="1" x14ac:dyDescent="0.2">
      <c r="B37" s="243" t="s">
        <v>253</v>
      </c>
      <c r="C37" s="202" t="s">
        <v>15</v>
      </c>
      <c r="D37" s="223">
        <v>0</v>
      </c>
      <c r="E37" s="224">
        <v>0</v>
      </c>
      <c r="F37" s="224">
        <v>0</v>
      </c>
      <c r="G37" s="224">
        <v>0</v>
      </c>
      <c r="H37" s="224">
        <v>0</v>
      </c>
      <c r="I37" s="223">
        <v>0</v>
      </c>
      <c r="J37" s="223">
        <v>568737</v>
      </c>
      <c r="K37" s="224">
        <v>568737</v>
      </c>
      <c r="L37" s="224">
        <v>0</v>
      </c>
      <c r="M37" s="224">
        <v>0</v>
      </c>
      <c r="N37" s="224">
        <v>0</v>
      </c>
      <c r="O37" s="223">
        <v>146389</v>
      </c>
      <c r="P37" s="223">
        <v>316870</v>
      </c>
      <c r="Q37" s="224">
        <v>316870</v>
      </c>
      <c r="R37" s="224">
        <v>0</v>
      </c>
      <c r="S37" s="224">
        <v>0</v>
      </c>
      <c r="T37" s="224">
        <v>0</v>
      </c>
      <c r="U37" s="223">
        <v>0</v>
      </c>
      <c r="V37" s="224">
        <v>0</v>
      </c>
      <c r="W37" s="224">
        <v>0</v>
      </c>
      <c r="X37" s="223">
        <v>0</v>
      </c>
      <c r="Y37" s="224">
        <v>0</v>
      </c>
      <c r="Z37" s="224">
        <v>0</v>
      </c>
      <c r="AA37" s="223">
        <v>0</v>
      </c>
      <c r="AB37" s="224">
        <v>0</v>
      </c>
      <c r="AC37" s="224"/>
      <c r="AD37" s="223"/>
      <c r="AE37" s="273"/>
      <c r="AF37" s="273"/>
      <c r="AG37" s="273"/>
      <c r="AH37" s="274"/>
      <c r="AI37" s="223"/>
      <c r="AJ37" s="273"/>
      <c r="AK37" s="273"/>
      <c r="AL37" s="273"/>
      <c r="AM37" s="274"/>
      <c r="AN37" s="223"/>
      <c r="AO37" s="224"/>
      <c r="AP37" s="224"/>
      <c r="AQ37" s="224"/>
      <c r="AR37" s="224"/>
      <c r="AS37" s="223">
        <v>0</v>
      </c>
      <c r="AT37" s="225">
        <v>0</v>
      </c>
      <c r="AU37" s="225">
        <v>2393806</v>
      </c>
      <c r="AV37" s="225">
        <v>0</v>
      </c>
      <c r="AW37" s="295"/>
    </row>
    <row r="38" spans="1:49" x14ac:dyDescent="0.2">
      <c r="B38" s="238" t="s">
        <v>254</v>
      </c>
      <c r="C38" s="203" t="s">
        <v>16</v>
      </c>
      <c r="D38" s="216">
        <v>0</v>
      </c>
      <c r="E38" s="217">
        <v>0</v>
      </c>
      <c r="F38" s="217">
        <v>0</v>
      </c>
      <c r="G38" s="217">
        <v>0</v>
      </c>
      <c r="H38" s="217">
        <v>0</v>
      </c>
      <c r="I38" s="216">
        <v>0</v>
      </c>
      <c r="J38" s="216">
        <v>66636</v>
      </c>
      <c r="K38" s="217">
        <v>66636</v>
      </c>
      <c r="L38" s="217">
        <v>0</v>
      </c>
      <c r="M38" s="217">
        <v>0</v>
      </c>
      <c r="N38" s="217">
        <v>0</v>
      </c>
      <c r="O38" s="216">
        <v>17152</v>
      </c>
      <c r="P38" s="216">
        <v>37129</v>
      </c>
      <c r="Q38" s="217">
        <v>37129</v>
      </c>
      <c r="R38" s="217">
        <v>0</v>
      </c>
      <c r="S38" s="217">
        <v>0</v>
      </c>
      <c r="T38" s="217">
        <v>0</v>
      </c>
      <c r="U38" s="216">
        <v>0</v>
      </c>
      <c r="V38" s="217">
        <v>0</v>
      </c>
      <c r="W38" s="217">
        <v>0</v>
      </c>
      <c r="X38" s="216">
        <v>0</v>
      </c>
      <c r="Y38" s="217">
        <v>0</v>
      </c>
      <c r="Z38" s="217">
        <v>0</v>
      </c>
      <c r="AA38" s="216">
        <v>0</v>
      </c>
      <c r="AB38" s="217">
        <v>0</v>
      </c>
      <c r="AC38" s="217"/>
      <c r="AD38" s="216"/>
      <c r="AE38" s="269"/>
      <c r="AF38" s="269"/>
      <c r="AG38" s="269"/>
      <c r="AH38" s="269"/>
      <c r="AI38" s="216"/>
      <c r="AJ38" s="269"/>
      <c r="AK38" s="269"/>
      <c r="AL38" s="269"/>
      <c r="AM38" s="269"/>
      <c r="AN38" s="216"/>
      <c r="AO38" s="217"/>
      <c r="AP38" s="217"/>
      <c r="AQ38" s="217"/>
      <c r="AR38" s="217"/>
      <c r="AS38" s="216">
        <v>0</v>
      </c>
      <c r="AT38" s="220">
        <v>0</v>
      </c>
      <c r="AU38" s="220">
        <v>298353</v>
      </c>
      <c r="AV38" s="220">
        <v>0</v>
      </c>
      <c r="AW38" s="296"/>
    </row>
    <row r="39" spans="1:49" x14ac:dyDescent="0.2">
      <c r="B39" s="241" t="s">
        <v>255</v>
      </c>
      <c r="C39" s="203" t="s">
        <v>17</v>
      </c>
      <c r="D39" s="216">
        <v>0</v>
      </c>
      <c r="E39" s="217">
        <v>0</v>
      </c>
      <c r="F39" s="217">
        <v>0</v>
      </c>
      <c r="G39" s="217">
        <v>0</v>
      </c>
      <c r="H39" s="217">
        <v>0</v>
      </c>
      <c r="I39" s="216">
        <v>0</v>
      </c>
      <c r="J39" s="216">
        <v>59512</v>
      </c>
      <c r="K39" s="217">
        <v>59512</v>
      </c>
      <c r="L39" s="217">
        <v>0</v>
      </c>
      <c r="M39" s="217">
        <v>0</v>
      </c>
      <c r="N39" s="217">
        <v>0</v>
      </c>
      <c r="O39" s="216">
        <v>15318</v>
      </c>
      <c r="P39" s="216">
        <v>33159</v>
      </c>
      <c r="Q39" s="217">
        <v>33159</v>
      </c>
      <c r="R39" s="217">
        <v>0</v>
      </c>
      <c r="S39" s="217">
        <v>0</v>
      </c>
      <c r="T39" s="217">
        <v>0</v>
      </c>
      <c r="U39" s="216">
        <v>0</v>
      </c>
      <c r="V39" s="217">
        <v>0</v>
      </c>
      <c r="W39" s="217">
        <v>0</v>
      </c>
      <c r="X39" s="216">
        <v>0</v>
      </c>
      <c r="Y39" s="217">
        <v>0</v>
      </c>
      <c r="Z39" s="217">
        <v>0</v>
      </c>
      <c r="AA39" s="216">
        <v>0</v>
      </c>
      <c r="AB39" s="217">
        <v>0</v>
      </c>
      <c r="AC39" s="217"/>
      <c r="AD39" s="216"/>
      <c r="AE39" s="269"/>
      <c r="AF39" s="269"/>
      <c r="AG39" s="269"/>
      <c r="AH39" s="269"/>
      <c r="AI39" s="216"/>
      <c r="AJ39" s="269"/>
      <c r="AK39" s="269"/>
      <c r="AL39" s="269"/>
      <c r="AM39" s="269"/>
      <c r="AN39" s="216"/>
      <c r="AO39" s="217"/>
      <c r="AP39" s="217"/>
      <c r="AQ39" s="217"/>
      <c r="AR39" s="217"/>
      <c r="AS39" s="216">
        <v>0</v>
      </c>
      <c r="AT39" s="220">
        <v>0</v>
      </c>
      <c r="AU39" s="220">
        <v>281899</v>
      </c>
      <c r="AV39" s="220">
        <v>0</v>
      </c>
      <c r="AW39" s="296"/>
    </row>
    <row r="40" spans="1:49" x14ac:dyDescent="0.2">
      <c r="B40" s="241" t="s">
        <v>256</v>
      </c>
      <c r="C40" s="203" t="s">
        <v>38</v>
      </c>
      <c r="D40" s="216">
        <v>0</v>
      </c>
      <c r="E40" s="217">
        <v>0</v>
      </c>
      <c r="F40" s="217">
        <v>0</v>
      </c>
      <c r="G40" s="217">
        <v>0</v>
      </c>
      <c r="H40" s="217">
        <v>0</v>
      </c>
      <c r="I40" s="216">
        <v>0</v>
      </c>
      <c r="J40" s="216">
        <v>82674</v>
      </c>
      <c r="K40" s="217">
        <v>82674</v>
      </c>
      <c r="L40" s="217">
        <v>0</v>
      </c>
      <c r="M40" s="217">
        <v>0</v>
      </c>
      <c r="N40" s="217">
        <v>0</v>
      </c>
      <c r="O40" s="216">
        <v>21215</v>
      </c>
      <c r="P40" s="216">
        <v>45672</v>
      </c>
      <c r="Q40" s="217">
        <v>45672</v>
      </c>
      <c r="R40" s="217">
        <v>0</v>
      </c>
      <c r="S40" s="217">
        <v>0</v>
      </c>
      <c r="T40" s="217">
        <v>0</v>
      </c>
      <c r="U40" s="216">
        <v>0</v>
      </c>
      <c r="V40" s="217">
        <v>0</v>
      </c>
      <c r="W40" s="217">
        <v>0</v>
      </c>
      <c r="X40" s="216">
        <v>0</v>
      </c>
      <c r="Y40" s="217">
        <v>0</v>
      </c>
      <c r="Z40" s="217">
        <v>0</v>
      </c>
      <c r="AA40" s="216">
        <v>0</v>
      </c>
      <c r="AB40" s="217">
        <v>0</v>
      </c>
      <c r="AC40" s="217"/>
      <c r="AD40" s="216"/>
      <c r="AE40" s="269"/>
      <c r="AF40" s="269"/>
      <c r="AG40" s="269"/>
      <c r="AH40" s="269"/>
      <c r="AI40" s="216"/>
      <c r="AJ40" s="269"/>
      <c r="AK40" s="269"/>
      <c r="AL40" s="269"/>
      <c r="AM40" s="269"/>
      <c r="AN40" s="216"/>
      <c r="AO40" s="217"/>
      <c r="AP40" s="217"/>
      <c r="AQ40" s="217"/>
      <c r="AR40" s="217"/>
      <c r="AS40" s="216">
        <v>0</v>
      </c>
      <c r="AT40" s="220">
        <v>0</v>
      </c>
      <c r="AU40" s="220">
        <v>162882</v>
      </c>
      <c r="AV40" s="220">
        <v>0</v>
      </c>
      <c r="AW40" s="296"/>
    </row>
    <row r="41" spans="1:49" s="5" customFormat="1" ht="25.5" x14ac:dyDescent="0.2">
      <c r="A41" s="35"/>
      <c r="B41" s="241" t="s">
        <v>257</v>
      </c>
      <c r="C41" s="203" t="s">
        <v>129</v>
      </c>
      <c r="D41" s="216">
        <v>0</v>
      </c>
      <c r="E41" s="217">
        <v>0</v>
      </c>
      <c r="F41" s="217">
        <v>0</v>
      </c>
      <c r="G41" s="217">
        <v>0</v>
      </c>
      <c r="H41" s="217">
        <v>0</v>
      </c>
      <c r="I41" s="216">
        <v>0</v>
      </c>
      <c r="J41" s="216">
        <v>64956</v>
      </c>
      <c r="K41" s="217">
        <v>64956</v>
      </c>
      <c r="L41" s="217">
        <v>0</v>
      </c>
      <c r="M41" s="217">
        <v>0</v>
      </c>
      <c r="N41" s="217">
        <v>0</v>
      </c>
      <c r="O41" s="216">
        <v>16720</v>
      </c>
      <c r="P41" s="216">
        <v>36193</v>
      </c>
      <c r="Q41" s="217">
        <v>36193</v>
      </c>
      <c r="R41" s="217">
        <v>0</v>
      </c>
      <c r="S41" s="217">
        <v>0</v>
      </c>
      <c r="T41" s="217">
        <v>0</v>
      </c>
      <c r="U41" s="216">
        <v>0</v>
      </c>
      <c r="V41" s="217">
        <v>0</v>
      </c>
      <c r="W41" s="217">
        <v>0</v>
      </c>
      <c r="X41" s="216">
        <v>0</v>
      </c>
      <c r="Y41" s="217">
        <v>0</v>
      </c>
      <c r="Z41" s="217">
        <v>0</v>
      </c>
      <c r="AA41" s="216">
        <v>0</v>
      </c>
      <c r="AB41" s="217">
        <v>0</v>
      </c>
      <c r="AC41" s="217"/>
      <c r="AD41" s="216"/>
      <c r="AE41" s="269"/>
      <c r="AF41" s="269"/>
      <c r="AG41" s="269"/>
      <c r="AH41" s="269"/>
      <c r="AI41" s="216"/>
      <c r="AJ41" s="269"/>
      <c r="AK41" s="269"/>
      <c r="AL41" s="269"/>
      <c r="AM41" s="269"/>
      <c r="AN41" s="216"/>
      <c r="AO41" s="217"/>
      <c r="AP41" s="217"/>
      <c r="AQ41" s="217"/>
      <c r="AR41" s="217"/>
      <c r="AS41" s="216">
        <v>0</v>
      </c>
      <c r="AT41" s="220">
        <v>0</v>
      </c>
      <c r="AU41" s="220">
        <v>146123</v>
      </c>
      <c r="AV41" s="220">
        <v>0</v>
      </c>
      <c r="AW41" s="296"/>
    </row>
    <row r="42" spans="1:49" s="5" customFormat="1" ht="24.95" customHeight="1" x14ac:dyDescent="0.2">
      <c r="A42" s="35"/>
      <c r="B42" s="238"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c r="AD42" s="216"/>
      <c r="AE42" s="269"/>
      <c r="AF42" s="269"/>
      <c r="AG42" s="269"/>
      <c r="AH42" s="269"/>
      <c r="AI42" s="216"/>
      <c r="AJ42" s="269"/>
      <c r="AK42" s="269"/>
      <c r="AL42" s="269"/>
      <c r="AM42" s="269"/>
      <c r="AN42" s="216"/>
      <c r="AO42" s="217"/>
      <c r="AP42" s="217"/>
      <c r="AQ42" s="217"/>
      <c r="AR42" s="217"/>
      <c r="AS42" s="216">
        <v>0</v>
      </c>
      <c r="AT42" s="220">
        <v>0</v>
      </c>
      <c r="AU42" s="220">
        <v>0</v>
      </c>
      <c r="AV42" s="220">
        <v>0</v>
      </c>
      <c r="AW42" s="296"/>
    </row>
    <row r="43" spans="1:49" ht="17.25" thickBot="1" x14ac:dyDescent="0.25">
      <c r="B43" s="239"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6"/>
    </row>
    <row r="44" spans="1:49" ht="26.25" thickTop="1" x14ac:dyDescent="0.2">
      <c r="B44" s="243" t="s">
        <v>260</v>
      </c>
      <c r="C44" s="202" t="s">
        <v>18</v>
      </c>
      <c r="D44" s="223">
        <v>0</v>
      </c>
      <c r="E44" s="224">
        <v>0</v>
      </c>
      <c r="F44" s="224">
        <v>0</v>
      </c>
      <c r="G44" s="224">
        <v>0</v>
      </c>
      <c r="H44" s="224">
        <v>0</v>
      </c>
      <c r="I44" s="223">
        <v>0</v>
      </c>
      <c r="J44" s="223">
        <v>98523</v>
      </c>
      <c r="K44" s="224">
        <v>98523</v>
      </c>
      <c r="L44" s="224">
        <v>0</v>
      </c>
      <c r="M44" s="224">
        <v>0</v>
      </c>
      <c r="N44" s="224">
        <v>0</v>
      </c>
      <c r="O44" s="223">
        <v>25360</v>
      </c>
      <c r="P44" s="223">
        <v>54896</v>
      </c>
      <c r="Q44" s="224">
        <v>54896</v>
      </c>
      <c r="R44" s="224">
        <v>0</v>
      </c>
      <c r="S44" s="224">
        <v>0</v>
      </c>
      <c r="T44" s="224">
        <v>0</v>
      </c>
      <c r="U44" s="223">
        <v>0</v>
      </c>
      <c r="V44" s="224">
        <v>0</v>
      </c>
      <c r="W44" s="224">
        <v>0</v>
      </c>
      <c r="X44" s="223">
        <v>0</v>
      </c>
      <c r="Y44" s="224">
        <v>0</v>
      </c>
      <c r="Z44" s="224">
        <v>0</v>
      </c>
      <c r="AA44" s="223">
        <v>0</v>
      </c>
      <c r="AB44" s="224">
        <v>0</v>
      </c>
      <c r="AC44" s="224"/>
      <c r="AD44" s="223"/>
      <c r="AE44" s="273"/>
      <c r="AF44" s="273"/>
      <c r="AG44" s="273"/>
      <c r="AH44" s="274"/>
      <c r="AI44" s="223"/>
      <c r="AJ44" s="273"/>
      <c r="AK44" s="273"/>
      <c r="AL44" s="273"/>
      <c r="AM44" s="274"/>
      <c r="AN44" s="223"/>
      <c r="AO44" s="224"/>
      <c r="AP44" s="224"/>
      <c r="AQ44" s="224"/>
      <c r="AR44" s="224"/>
      <c r="AS44" s="223">
        <v>0</v>
      </c>
      <c r="AT44" s="225">
        <v>0</v>
      </c>
      <c r="AU44" s="225">
        <v>216162</v>
      </c>
      <c r="AV44" s="225">
        <v>0</v>
      </c>
      <c r="AW44" s="295"/>
    </row>
    <row r="45" spans="1:49" x14ac:dyDescent="0.2">
      <c r="B45" s="244" t="s">
        <v>261</v>
      </c>
      <c r="C45" s="203" t="s">
        <v>19</v>
      </c>
      <c r="D45" s="216">
        <v>0</v>
      </c>
      <c r="E45" s="217">
        <v>0</v>
      </c>
      <c r="F45" s="217">
        <v>0</v>
      </c>
      <c r="G45" s="217">
        <v>0</v>
      </c>
      <c r="H45" s="217">
        <v>0</v>
      </c>
      <c r="I45" s="216">
        <v>0</v>
      </c>
      <c r="J45" s="216">
        <v>429132</v>
      </c>
      <c r="K45" s="217">
        <v>429132</v>
      </c>
      <c r="L45" s="217">
        <v>0</v>
      </c>
      <c r="M45" s="217">
        <v>0</v>
      </c>
      <c r="N45" s="217">
        <v>0</v>
      </c>
      <c r="O45" s="216">
        <v>110459</v>
      </c>
      <c r="P45" s="216">
        <v>239109</v>
      </c>
      <c r="Q45" s="217">
        <v>239109</v>
      </c>
      <c r="R45" s="217">
        <v>0</v>
      </c>
      <c r="S45" s="217">
        <v>0</v>
      </c>
      <c r="T45" s="217">
        <v>0</v>
      </c>
      <c r="U45" s="216">
        <v>0</v>
      </c>
      <c r="V45" s="217">
        <v>0</v>
      </c>
      <c r="W45" s="217">
        <v>0</v>
      </c>
      <c r="X45" s="216">
        <v>0</v>
      </c>
      <c r="Y45" s="217">
        <v>0</v>
      </c>
      <c r="Z45" s="217">
        <v>0</v>
      </c>
      <c r="AA45" s="216">
        <v>0</v>
      </c>
      <c r="AB45" s="217">
        <v>0</v>
      </c>
      <c r="AC45" s="217"/>
      <c r="AD45" s="216"/>
      <c r="AE45" s="269"/>
      <c r="AF45" s="269"/>
      <c r="AG45" s="269"/>
      <c r="AH45" s="269"/>
      <c r="AI45" s="216"/>
      <c r="AJ45" s="269"/>
      <c r="AK45" s="269"/>
      <c r="AL45" s="269"/>
      <c r="AM45" s="269"/>
      <c r="AN45" s="216"/>
      <c r="AO45" s="217"/>
      <c r="AP45" s="217"/>
      <c r="AQ45" s="217"/>
      <c r="AR45" s="217"/>
      <c r="AS45" s="216">
        <v>0</v>
      </c>
      <c r="AT45" s="220">
        <v>15763</v>
      </c>
      <c r="AU45" s="220">
        <v>889093</v>
      </c>
      <c r="AV45" s="220">
        <v>0</v>
      </c>
      <c r="AW45" s="296"/>
    </row>
    <row r="46" spans="1:49" x14ac:dyDescent="0.2">
      <c r="B46" s="244" t="s">
        <v>262</v>
      </c>
      <c r="C46" s="203" t="s">
        <v>20</v>
      </c>
      <c r="D46" s="216">
        <v>0</v>
      </c>
      <c r="E46" s="217">
        <v>0</v>
      </c>
      <c r="F46" s="217">
        <v>0</v>
      </c>
      <c r="G46" s="217">
        <v>0</v>
      </c>
      <c r="H46" s="217">
        <v>0</v>
      </c>
      <c r="I46" s="216">
        <v>0</v>
      </c>
      <c r="J46" s="216">
        <v>1227439</v>
      </c>
      <c r="K46" s="217">
        <v>1227439</v>
      </c>
      <c r="L46" s="217">
        <v>0</v>
      </c>
      <c r="M46" s="217">
        <v>0</v>
      </c>
      <c r="N46" s="217">
        <v>0</v>
      </c>
      <c r="O46" s="216">
        <v>315944</v>
      </c>
      <c r="P46" s="216">
        <v>683920</v>
      </c>
      <c r="Q46" s="217">
        <v>683920</v>
      </c>
      <c r="R46" s="217">
        <v>0</v>
      </c>
      <c r="S46" s="217">
        <v>0</v>
      </c>
      <c r="T46" s="217">
        <v>0</v>
      </c>
      <c r="U46" s="216">
        <v>0</v>
      </c>
      <c r="V46" s="217">
        <v>0</v>
      </c>
      <c r="W46" s="217">
        <v>0</v>
      </c>
      <c r="X46" s="216">
        <v>0</v>
      </c>
      <c r="Y46" s="217">
        <v>0</v>
      </c>
      <c r="Z46" s="217">
        <v>0</v>
      </c>
      <c r="AA46" s="216">
        <v>0</v>
      </c>
      <c r="AB46" s="217">
        <v>0</v>
      </c>
      <c r="AC46" s="217"/>
      <c r="AD46" s="216"/>
      <c r="AE46" s="269"/>
      <c r="AF46" s="269"/>
      <c r="AG46" s="269"/>
      <c r="AH46" s="269"/>
      <c r="AI46" s="216"/>
      <c r="AJ46" s="269"/>
      <c r="AK46" s="269"/>
      <c r="AL46" s="269"/>
      <c r="AM46" s="269"/>
      <c r="AN46" s="216"/>
      <c r="AO46" s="217"/>
      <c r="AP46" s="217"/>
      <c r="AQ46" s="217"/>
      <c r="AR46" s="217"/>
      <c r="AS46" s="216">
        <v>0</v>
      </c>
      <c r="AT46" s="220">
        <v>0</v>
      </c>
      <c r="AU46" s="220">
        <v>3174167</v>
      </c>
      <c r="AV46" s="220">
        <v>0</v>
      </c>
      <c r="AW46" s="296"/>
    </row>
    <row r="47" spans="1:49" x14ac:dyDescent="0.2">
      <c r="B47" s="244" t="s">
        <v>263</v>
      </c>
      <c r="C47" s="203" t="s">
        <v>21</v>
      </c>
      <c r="D47" s="216">
        <v>0</v>
      </c>
      <c r="E47" s="217">
        <v>0</v>
      </c>
      <c r="F47" s="217">
        <v>0</v>
      </c>
      <c r="G47" s="217">
        <v>0</v>
      </c>
      <c r="H47" s="217">
        <v>0</v>
      </c>
      <c r="I47" s="216">
        <v>0</v>
      </c>
      <c r="J47" s="216">
        <v>2239723</v>
      </c>
      <c r="K47" s="217">
        <v>2239723</v>
      </c>
      <c r="L47" s="217">
        <v>0</v>
      </c>
      <c r="M47" s="217">
        <v>0</v>
      </c>
      <c r="N47" s="217">
        <v>0</v>
      </c>
      <c r="O47" s="216">
        <v>576507</v>
      </c>
      <c r="P47" s="216">
        <v>1247957</v>
      </c>
      <c r="Q47" s="217">
        <v>1247957</v>
      </c>
      <c r="R47" s="217">
        <v>0</v>
      </c>
      <c r="S47" s="217">
        <v>0</v>
      </c>
      <c r="T47" s="217">
        <v>0</v>
      </c>
      <c r="U47" s="216">
        <v>0</v>
      </c>
      <c r="V47" s="217">
        <v>0</v>
      </c>
      <c r="W47" s="217">
        <v>0</v>
      </c>
      <c r="X47" s="216">
        <v>0</v>
      </c>
      <c r="Y47" s="217">
        <v>0</v>
      </c>
      <c r="Z47" s="217">
        <v>0</v>
      </c>
      <c r="AA47" s="216">
        <v>0</v>
      </c>
      <c r="AB47" s="217">
        <v>0</v>
      </c>
      <c r="AC47" s="217"/>
      <c r="AD47" s="216"/>
      <c r="AE47" s="269"/>
      <c r="AF47" s="269"/>
      <c r="AG47" s="269"/>
      <c r="AH47" s="269"/>
      <c r="AI47" s="216"/>
      <c r="AJ47" s="269"/>
      <c r="AK47" s="269"/>
      <c r="AL47" s="269"/>
      <c r="AM47" s="269"/>
      <c r="AN47" s="216"/>
      <c r="AO47" s="217"/>
      <c r="AP47" s="217"/>
      <c r="AQ47" s="217"/>
      <c r="AR47" s="217"/>
      <c r="AS47" s="216">
        <v>0</v>
      </c>
      <c r="AT47" s="220">
        <v>0</v>
      </c>
      <c r="AU47" s="220">
        <v>77502</v>
      </c>
      <c r="AV47" s="220">
        <v>0</v>
      </c>
      <c r="AW47" s="296"/>
    </row>
    <row r="48" spans="1:49" x14ac:dyDescent="0.2">
      <c r="B48" s="245"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7"/>
      <c r="AF48" s="277"/>
      <c r="AG48" s="277"/>
      <c r="AH48" s="277"/>
      <c r="AI48" s="209"/>
      <c r="AJ48" s="277"/>
      <c r="AK48" s="277"/>
      <c r="AL48" s="277"/>
      <c r="AM48" s="277"/>
      <c r="AN48" s="209"/>
      <c r="AO48" s="206"/>
      <c r="AP48" s="206"/>
      <c r="AQ48" s="206"/>
      <c r="AR48" s="206"/>
      <c r="AS48" s="209"/>
      <c r="AT48" s="211"/>
      <c r="AU48" s="211"/>
      <c r="AV48" s="293"/>
      <c r="AW48" s="297"/>
    </row>
    <row r="49" spans="2:49" ht="25.5" x14ac:dyDescent="0.2">
      <c r="B49" s="244" t="s">
        <v>303</v>
      </c>
      <c r="C49" s="203"/>
      <c r="D49" s="216">
        <v>0</v>
      </c>
      <c r="E49" s="217">
        <v>0</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c r="AD49" s="216"/>
      <c r="AE49" s="269"/>
      <c r="AF49" s="269"/>
      <c r="AG49" s="269"/>
      <c r="AH49" s="269"/>
      <c r="AI49" s="216"/>
      <c r="AJ49" s="269"/>
      <c r="AK49" s="269"/>
      <c r="AL49" s="269"/>
      <c r="AM49" s="269"/>
      <c r="AN49" s="216"/>
      <c r="AO49" s="217"/>
      <c r="AP49" s="217"/>
      <c r="AQ49" s="217"/>
      <c r="AR49" s="217"/>
      <c r="AS49" s="216">
        <v>0</v>
      </c>
      <c r="AT49" s="220">
        <v>0</v>
      </c>
      <c r="AU49" s="220">
        <v>0</v>
      </c>
      <c r="AV49" s="220">
        <v>0</v>
      </c>
      <c r="AW49" s="296"/>
    </row>
    <row r="50" spans="2:49" ht="25.5" x14ac:dyDescent="0.2">
      <c r="B50" s="238"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c r="AD50" s="216"/>
      <c r="AE50" s="269"/>
      <c r="AF50" s="269"/>
      <c r="AG50" s="269"/>
      <c r="AH50" s="269"/>
      <c r="AI50" s="216"/>
      <c r="AJ50" s="269"/>
      <c r="AK50" s="269"/>
      <c r="AL50" s="269"/>
      <c r="AM50" s="269"/>
      <c r="AN50" s="216"/>
      <c r="AO50" s="217"/>
      <c r="AP50" s="217"/>
      <c r="AQ50" s="217"/>
      <c r="AR50" s="217"/>
      <c r="AS50" s="216">
        <v>0</v>
      </c>
      <c r="AT50" s="220">
        <v>0</v>
      </c>
      <c r="AU50" s="220">
        <v>0</v>
      </c>
      <c r="AV50" s="220">
        <v>0</v>
      </c>
      <c r="AW50" s="296"/>
    </row>
    <row r="51" spans="2:49" x14ac:dyDescent="0.2">
      <c r="B51" s="238" t="s">
        <v>266</v>
      </c>
      <c r="C51" s="203"/>
      <c r="D51" s="216">
        <v>0</v>
      </c>
      <c r="E51" s="217">
        <v>0</v>
      </c>
      <c r="F51" s="217">
        <v>0</v>
      </c>
      <c r="G51" s="217">
        <v>0</v>
      </c>
      <c r="H51" s="217">
        <v>0</v>
      </c>
      <c r="I51" s="216">
        <v>0</v>
      </c>
      <c r="J51" s="216">
        <v>1651948</v>
      </c>
      <c r="K51" s="217">
        <v>1651948</v>
      </c>
      <c r="L51" s="217">
        <v>0</v>
      </c>
      <c r="M51" s="217">
        <v>0</v>
      </c>
      <c r="N51" s="217">
        <v>0</v>
      </c>
      <c r="O51" s="216">
        <v>424088</v>
      </c>
      <c r="P51" s="216">
        <v>913648</v>
      </c>
      <c r="Q51" s="217">
        <v>913648</v>
      </c>
      <c r="R51" s="217">
        <v>0</v>
      </c>
      <c r="S51" s="217">
        <v>0</v>
      </c>
      <c r="T51" s="217">
        <v>0</v>
      </c>
      <c r="U51" s="216">
        <v>0</v>
      </c>
      <c r="V51" s="217">
        <v>0</v>
      </c>
      <c r="W51" s="217">
        <v>0</v>
      </c>
      <c r="X51" s="216">
        <v>0</v>
      </c>
      <c r="Y51" s="217">
        <v>0</v>
      </c>
      <c r="Z51" s="217">
        <v>0</v>
      </c>
      <c r="AA51" s="216">
        <v>0</v>
      </c>
      <c r="AB51" s="217">
        <v>0</v>
      </c>
      <c r="AC51" s="217"/>
      <c r="AD51" s="216"/>
      <c r="AE51" s="269"/>
      <c r="AF51" s="269"/>
      <c r="AG51" s="269"/>
      <c r="AH51" s="269"/>
      <c r="AI51" s="216"/>
      <c r="AJ51" s="269"/>
      <c r="AK51" s="269"/>
      <c r="AL51" s="269"/>
      <c r="AM51" s="269"/>
      <c r="AN51" s="216"/>
      <c r="AO51" s="217"/>
      <c r="AP51" s="217"/>
      <c r="AQ51" s="217"/>
      <c r="AR51" s="217"/>
      <c r="AS51" s="216">
        <v>0</v>
      </c>
      <c r="AT51" s="220">
        <v>1093</v>
      </c>
      <c r="AU51" s="220">
        <v>2434445</v>
      </c>
      <c r="AV51" s="220">
        <v>0</v>
      </c>
      <c r="AW51" s="296"/>
    </row>
    <row r="52" spans="2:49" ht="25.5" x14ac:dyDescent="0.2">
      <c r="B52" s="238"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c r="AD52" s="216"/>
      <c r="AE52" s="269"/>
      <c r="AF52" s="269"/>
      <c r="AG52" s="269"/>
      <c r="AH52" s="269"/>
      <c r="AI52" s="216"/>
      <c r="AJ52" s="269"/>
      <c r="AK52" s="269"/>
      <c r="AL52" s="269"/>
      <c r="AM52" s="269"/>
      <c r="AN52" s="216"/>
      <c r="AO52" s="217"/>
      <c r="AP52" s="217"/>
      <c r="AQ52" s="217"/>
      <c r="AR52" s="217"/>
      <c r="AS52" s="216">
        <v>0</v>
      </c>
      <c r="AT52" s="220">
        <v>0</v>
      </c>
      <c r="AU52" s="220">
        <v>0</v>
      </c>
      <c r="AV52" s="220">
        <v>0</v>
      </c>
      <c r="AW52" s="296"/>
    </row>
    <row r="53" spans="2:49" ht="25.5" x14ac:dyDescent="0.2">
      <c r="B53" s="238" t="s">
        <v>268</v>
      </c>
      <c r="C53" s="203" t="s">
        <v>88</v>
      </c>
      <c r="D53" s="216">
        <v>0</v>
      </c>
      <c r="E53" s="217">
        <v>0</v>
      </c>
      <c r="F53" s="217">
        <v>0</v>
      </c>
      <c r="G53" s="267"/>
      <c r="H53" s="267"/>
      <c r="I53" s="216">
        <v>0</v>
      </c>
      <c r="J53" s="216">
        <v>0</v>
      </c>
      <c r="K53" s="217">
        <v>0</v>
      </c>
      <c r="L53" s="217">
        <v>0</v>
      </c>
      <c r="M53" s="267"/>
      <c r="N53" s="267"/>
      <c r="O53" s="216">
        <v>0</v>
      </c>
      <c r="P53" s="216">
        <v>0</v>
      </c>
      <c r="Q53" s="217">
        <v>0</v>
      </c>
      <c r="R53" s="217"/>
      <c r="S53" s="267"/>
      <c r="T53" s="267"/>
      <c r="U53" s="216">
        <v>0</v>
      </c>
      <c r="V53" s="217">
        <v>0</v>
      </c>
      <c r="W53" s="217">
        <v>0</v>
      </c>
      <c r="X53" s="216">
        <v>0</v>
      </c>
      <c r="Y53" s="217">
        <v>0</v>
      </c>
      <c r="Z53" s="217">
        <v>0</v>
      </c>
      <c r="AA53" s="216">
        <v>0</v>
      </c>
      <c r="AB53" s="217">
        <v>0</v>
      </c>
      <c r="AC53" s="217"/>
      <c r="AD53" s="216"/>
      <c r="AE53" s="269"/>
      <c r="AF53" s="269"/>
      <c r="AG53" s="269"/>
      <c r="AH53" s="269"/>
      <c r="AI53" s="216"/>
      <c r="AJ53" s="269"/>
      <c r="AK53" s="269"/>
      <c r="AL53" s="269"/>
      <c r="AM53" s="269"/>
      <c r="AN53" s="216"/>
      <c r="AO53" s="217"/>
      <c r="AP53" s="217"/>
      <c r="AQ53" s="267"/>
      <c r="AR53" s="267"/>
      <c r="AS53" s="216">
        <v>0</v>
      </c>
      <c r="AT53" s="220">
        <v>0</v>
      </c>
      <c r="AU53" s="220">
        <v>0</v>
      </c>
      <c r="AV53" s="220">
        <v>0</v>
      </c>
      <c r="AW53" s="296"/>
    </row>
    <row r="54" spans="2:49" ht="16.5" x14ac:dyDescent="0.2">
      <c r="B54" s="239" t="s">
        <v>269</v>
      </c>
      <c r="C54" s="205"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v>0</v>
      </c>
      <c r="AW54" s="294"/>
    </row>
    <row r="55" spans="2:49" ht="17.25" thickBot="1" x14ac:dyDescent="0.25">
      <c r="B55" s="239" t="s">
        <v>270</v>
      </c>
      <c r="C55" s="204"/>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ht="13.5" thickTop="1" x14ac:dyDescent="0.2">
      <c r="B56" s="243" t="s">
        <v>271</v>
      </c>
      <c r="C56" s="202" t="s">
        <v>24</v>
      </c>
      <c r="D56" s="227">
        <v>0</v>
      </c>
      <c r="E56" s="228">
        <v>0</v>
      </c>
      <c r="F56" s="228">
        <v>0</v>
      </c>
      <c r="G56" s="228">
        <v>0</v>
      </c>
      <c r="H56" s="228">
        <v>0</v>
      </c>
      <c r="I56" s="227">
        <v>0</v>
      </c>
      <c r="J56" s="227">
        <v>7436</v>
      </c>
      <c r="K56" s="228">
        <v>7436</v>
      </c>
      <c r="L56" s="228">
        <v>0</v>
      </c>
      <c r="M56" s="228">
        <v>0</v>
      </c>
      <c r="N56" s="228">
        <v>0</v>
      </c>
      <c r="O56" s="227">
        <v>2526</v>
      </c>
      <c r="P56" s="227">
        <v>3225</v>
      </c>
      <c r="Q56" s="228">
        <v>3225</v>
      </c>
      <c r="R56" s="228">
        <v>0</v>
      </c>
      <c r="S56" s="228">
        <v>0</v>
      </c>
      <c r="T56" s="228">
        <v>0</v>
      </c>
      <c r="U56" s="227">
        <v>0</v>
      </c>
      <c r="V56" s="228">
        <v>0</v>
      </c>
      <c r="W56" s="228">
        <v>0</v>
      </c>
      <c r="X56" s="227">
        <v>0</v>
      </c>
      <c r="Y56" s="228">
        <v>0</v>
      </c>
      <c r="Z56" s="228">
        <v>0</v>
      </c>
      <c r="AA56" s="227">
        <v>0</v>
      </c>
      <c r="AB56" s="228">
        <v>0</v>
      </c>
      <c r="AC56" s="228"/>
      <c r="AD56" s="227"/>
      <c r="AE56" s="278"/>
      <c r="AF56" s="278"/>
      <c r="AG56" s="278"/>
      <c r="AH56" s="279"/>
      <c r="AI56" s="227"/>
      <c r="AJ56" s="278"/>
      <c r="AK56" s="278"/>
      <c r="AL56" s="278"/>
      <c r="AM56" s="279"/>
      <c r="AN56" s="227"/>
      <c r="AO56" s="228"/>
      <c r="AP56" s="228"/>
      <c r="AQ56" s="228"/>
      <c r="AR56" s="228"/>
      <c r="AS56" s="227">
        <v>0</v>
      </c>
      <c r="AT56" s="229">
        <v>3024</v>
      </c>
      <c r="AU56" s="229">
        <v>19562</v>
      </c>
      <c r="AV56" s="229">
        <v>0</v>
      </c>
      <c r="AW56" s="287"/>
    </row>
    <row r="57" spans="2:49" x14ac:dyDescent="0.2">
      <c r="B57" s="244" t="s">
        <v>272</v>
      </c>
      <c r="C57" s="203" t="s">
        <v>25</v>
      </c>
      <c r="D57" s="230">
        <v>0</v>
      </c>
      <c r="E57" s="231">
        <v>0</v>
      </c>
      <c r="F57" s="231">
        <v>0</v>
      </c>
      <c r="G57" s="231">
        <v>0</v>
      </c>
      <c r="H57" s="231">
        <v>0</v>
      </c>
      <c r="I57" s="230">
        <v>0</v>
      </c>
      <c r="J57" s="230">
        <v>9960</v>
      </c>
      <c r="K57" s="231">
        <v>9960</v>
      </c>
      <c r="L57" s="231">
        <v>0</v>
      </c>
      <c r="M57" s="231">
        <v>0</v>
      </c>
      <c r="N57" s="231">
        <v>0</v>
      </c>
      <c r="O57" s="230">
        <v>2564</v>
      </c>
      <c r="P57" s="230">
        <v>5549</v>
      </c>
      <c r="Q57" s="231">
        <v>5549</v>
      </c>
      <c r="R57" s="231">
        <v>0</v>
      </c>
      <c r="S57" s="231">
        <v>0</v>
      </c>
      <c r="T57" s="231">
        <v>0</v>
      </c>
      <c r="U57" s="230">
        <v>0</v>
      </c>
      <c r="V57" s="231">
        <v>0</v>
      </c>
      <c r="W57" s="231">
        <v>0</v>
      </c>
      <c r="X57" s="230">
        <v>0</v>
      </c>
      <c r="Y57" s="231">
        <v>0</v>
      </c>
      <c r="Z57" s="231">
        <v>0</v>
      </c>
      <c r="AA57" s="230">
        <v>0</v>
      </c>
      <c r="AB57" s="231">
        <v>0</v>
      </c>
      <c r="AC57" s="231"/>
      <c r="AD57" s="230"/>
      <c r="AE57" s="280"/>
      <c r="AF57" s="280"/>
      <c r="AG57" s="280"/>
      <c r="AH57" s="281"/>
      <c r="AI57" s="230"/>
      <c r="AJ57" s="280"/>
      <c r="AK57" s="280"/>
      <c r="AL57" s="280"/>
      <c r="AM57" s="281"/>
      <c r="AN57" s="230"/>
      <c r="AO57" s="231"/>
      <c r="AP57" s="231"/>
      <c r="AQ57" s="231"/>
      <c r="AR57" s="231"/>
      <c r="AS57" s="230">
        <v>0</v>
      </c>
      <c r="AT57" s="232">
        <v>4999</v>
      </c>
      <c r="AU57" s="232">
        <v>8492</v>
      </c>
      <c r="AV57" s="232">
        <v>0</v>
      </c>
      <c r="AW57" s="288"/>
    </row>
    <row r="58" spans="2:49" x14ac:dyDescent="0.2">
      <c r="B58" s="244" t="s">
        <v>273</v>
      </c>
      <c r="C58" s="203" t="s">
        <v>26</v>
      </c>
      <c r="D58" s="308"/>
      <c r="E58" s="309"/>
      <c r="F58" s="309"/>
      <c r="G58" s="309"/>
      <c r="H58" s="309"/>
      <c r="I58" s="308"/>
      <c r="J58" s="230">
        <v>883</v>
      </c>
      <c r="K58" s="231">
        <v>883</v>
      </c>
      <c r="L58" s="231">
        <v>0</v>
      </c>
      <c r="M58" s="231">
        <v>0</v>
      </c>
      <c r="N58" s="231">
        <v>0</v>
      </c>
      <c r="O58" s="230">
        <v>386</v>
      </c>
      <c r="P58" s="230">
        <v>36</v>
      </c>
      <c r="Q58" s="231">
        <v>36</v>
      </c>
      <c r="R58" s="231">
        <v>0</v>
      </c>
      <c r="S58" s="231">
        <v>0</v>
      </c>
      <c r="T58" s="231">
        <v>0</v>
      </c>
      <c r="U58" s="308"/>
      <c r="V58" s="309"/>
      <c r="W58" s="309"/>
      <c r="X58" s="230">
        <v>0</v>
      </c>
      <c r="Y58" s="231">
        <v>0</v>
      </c>
      <c r="Z58" s="231">
        <v>0</v>
      </c>
      <c r="AA58" s="230">
        <v>0</v>
      </c>
      <c r="AB58" s="231">
        <v>0</v>
      </c>
      <c r="AC58" s="231"/>
      <c r="AD58" s="230"/>
      <c r="AE58" s="280"/>
      <c r="AF58" s="280"/>
      <c r="AG58" s="280"/>
      <c r="AH58" s="281"/>
      <c r="AI58" s="230"/>
      <c r="AJ58" s="280"/>
      <c r="AK58" s="280"/>
      <c r="AL58" s="280"/>
      <c r="AM58" s="281"/>
      <c r="AN58" s="308"/>
      <c r="AO58" s="309"/>
      <c r="AP58" s="309"/>
      <c r="AQ58" s="309"/>
      <c r="AR58" s="309"/>
      <c r="AS58" s="230">
        <v>0</v>
      </c>
      <c r="AT58" s="232">
        <v>18</v>
      </c>
      <c r="AU58" s="232">
        <v>2</v>
      </c>
      <c r="AV58" s="232">
        <v>0</v>
      </c>
      <c r="AW58" s="288"/>
    </row>
    <row r="59" spans="2:49" x14ac:dyDescent="0.2">
      <c r="B59" s="244" t="s">
        <v>274</v>
      </c>
      <c r="C59" s="203" t="s">
        <v>27</v>
      </c>
      <c r="D59" s="230">
        <v>0</v>
      </c>
      <c r="E59" s="231">
        <v>0</v>
      </c>
      <c r="F59" s="231">
        <v>0</v>
      </c>
      <c r="G59" s="231">
        <v>0</v>
      </c>
      <c r="H59" s="231">
        <v>0</v>
      </c>
      <c r="I59" s="230">
        <v>0</v>
      </c>
      <c r="J59" s="230">
        <v>125357</v>
      </c>
      <c r="K59" s="231">
        <v>125357</v>
      </c>
      <c r="L59" s="231">
        <v>0</v>
      </c>
      <c r="M59" s="231">
        <v>0</v>
      </c>
      <c r="N59" s="231">
        <v>0</v>
      </c>
      <c r="O59" s="230">
        <v>21968</v>
      </c>
      <c r="P59" s="230">
        <v>69848</v>
      </c>
      <c r="Q59" s="231">
        <v>69848</v>
      </c>
      <c r="R59" s="231">
        <v>0</v>
      </c>
      <c r="S59" s="231">
        <v>0</v>
      </c>
      <c r="T59" s="231">
        <v>0</v>
      </c>
      <c r="U59" s="230">
        <v>0</v>
      </c>
      <c r="V59" s="231">
        <v>0</v>
      </c>
      <c r="W59" s="231">
        <v>0</v>
      </c>
      <c r="X59" s="230">
        <v>0</v>
      </c>
      <c r="Y59" s="231">
        <v>0</v>
      </c>
      <c r="Z59" s="231">
        <v>0</v>
      </c>
      <c r="AA59" s="230">
        <v>0</v>
      </c>
      <c r="AB59" s="231">
        <v>0</v>
      </c>
      <c r="AC59" s="231"/>
      <c r="AD59" s="230"/>
      <c r="AE59" s="280"/>
      <c r="AF59" s="280"/>
      <c r="AG59" s="280"/>
      <c r="AH59" s="281"/>
      <c r="AI59" s="230"/>
      <c r="AJ59" s="280"/>
      <c r="AK59" s="280"/>
      <c r="AL59" s="280"/>
      <c r="AM59" s="281"/>
      <c r="AN59" s="230"/>
      <c r="AO59" s="231"/>
      <c r="AP59" s="231"/>
      <c r="AQ59" s="231"/>
      <c r="AR59" s="231"/>
      <c r="AS59" s="230">
        <v>0</v>
      </c>
      <c r="AT59" s="232">
        <v>46313</v>
      </c>
      <c r="AU59" s="232">
        <v>103130</v>
      </c>
      <c r="AV59" s="232">
        <v>0</v>
      </c>
      <c r="AW59" s="288"/>
    </row>
    <row r="60" spans="2:49" x14ac:dyDescent="0.2">
      <c r="B60" s="244" t="s">
        <v>275</v>
      </c>
      <c r="C60" s="203"/>
      <c r="D60" s="233">
        <v>0</v>
      </c>
      <c r="E60" s="234">
        <v>0</v>
      </c>
      <c r="F60" s="234">
        <v>0</v>
      </c>
      <c r="G60" s="234">
        <v>0</v>
      </c>
      <c r="H60" s="234">
        <v>0</v>
      </c>
      <c r="I60" s="233">
        <v>0</v>
      </c>
      <c r="J60" s="233">
        <f>J59/12</f>
        <v>10446.416666666666</v>
      </c>
      <c r="K60" s="234">
        <f t="shared" ref="K60:T60" si="0">K59/12</f>
        <v>10446.416666666666</v>
      </c>
      <c r="L60" s="234">
        <f t="shared" si="0"/>
        <v>0</v>
      </c>
      <c r="M60" s="234">
        <f t="shared" si="0"/>
        <v>0</v>
      </c>
      <c r="N60" s="234">
        <f t="shared" si="0"/>
        <v>0</v>
      </c>
      <c r="O60" s="233">
        <f t="shared" si="0"/>
        <v>1830.6666666666667</v>
      </c>
      <c r="P60" s="233">
        <f t="shared" si="0"/>
        <v>5820.666666666667</v>
      </c>
      <c r="Q60" s="234">
        <f t="shared" si="0"/>
        <v>5820.666666666667</v>
      </c>
      <c r="R60" s="234">
        <f t="shared" si="0"/>
        <v>0</v>
      </c>
      <c r="S60" s="234">
        <f t="shared" si="0"/>
        <v>0</v>
      </c>
      <c r="T60" s="234">
        <f t="shared" si="0"/>
        <v>0</v>
      </c>
      <c r="U60" s="233"/>
      <c r="V60" s="234"/>
      <c r="W60" s="234"/>
      <c r="X60" s="233">
        <v>0</v>
      </c>
      <c r="Y60" s="234">
        <v>0</v>
      </c>
      <c r="Z60" s="234">
        <v>0</v>
      </c>
      <c r="AA60" s="233">
        <v>0</v>
      </c>
      <c r="AB60" s="234">
        <v>0</v>
      </c>
      <c r="AC60" s="234">
        <v>0</v>
      </c>
      <c r="AD60" s="233"/>
      <c r="AE60" s="282"/>
      <c r="AF60" s="282"/>
      <c r="AG60" s="282"/>
      <c r="AH60" s="283"/>
      <c r="AI60" s="233"/>
      <c r="AJ60" s="282"/>
      <c r="AK60" s="282"/>
      <c r="AL60" s="282"/>
      <c r="AM60" s="283"/>
      <c r="AN60" s="233"/>
      <c r="AO60" s="234"/>
      <c r="AP60" s="234"/>
      <c r="AQ60" s="234"/>
      <c r="AR60" s="234"/>
      <c r="AS60" s="233">
        <v>0</v>
      </c>
      <c r="AT60" s="235">
        <f t="shared" ref="AT60" si="1">AT59/12</f>
        <v>3859.4166666666665</v>
      </c>
      <c r="AU60" s="235">
        <f t="shared" ref="AU60" si="2">AU59/12</f>
        <v>8594.1666666666661</v>
      </c>
      <c r="AV60" s="235">
        <v>0</v>
      </c>
      <c r="AW60" s="288"/>
    </row>
    <row r="61" spans="2:49" ht="16.5" x14ac:dyDescent="0.2">
      <c r="B61" s="239" t="s">
        <v>276</v>
      </c>
      <c r="C61" s="205"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v>798942</v>
      </c>
    </row>
    <row r="62" spans="2:49" ht="33.75" thickBot="1" x14ac:dyDescent="0.25">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v>430199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4" priority="36" stopIfTrue="1" operator="lessThan">
      <formula>0</formula>
    </cfRule>
  </conditionalFormatting>
  <conditionalFormatting sqref="AS53">
    <cfRule type="cellIs" dxfId="583" priority="35" stopIfTrue="1" operator="lessThan">
      <formula>0</formula>
    </cfRule>
  </conditionalFormatting>
  <conditionalFormatting sqref="G56:I57 G59:I59 D59 D56:D57 G7:I7 E13:F15 D6:D10 D13:D21">
    <cfRule type="cellIs" dxfId="582" priority="98" stopIfTrue="1" operator="lessThan">
      <formula>0</formula>
    </cfRule>
  </conditionalFormatting>
  <conditionalFormatting sqref="AI34:AI35">
    <cfRule type="cellIs" dxfId="581" priority="53" stopIfTrue="1" operator="lessThan">
      <formula>0</formula>
    </cfRule>
  </conditionalFormatting>
  <conditionalFormatting sqref="AQ56:AR57 AQ59:AR59 AN59 AN56:AN57">
    <cfRule type="cellIs" dxfId="580" priority="3" stopIfTrue="1" operator="lessThan">
      <formula>0</formula>
    </cfRule>
  </conditionalFormatting>
  <conditionalFormatting sqref="M7:O7 J6:J10">
    <cfRule type="cellIs" dxfId="579" priority="95" stopIfTrue="1" operator="lessThan">
      <formula>0</formula>
    </cfRule>
  </conditionalFormatting>
  <conditionalFormatting sqref="S7:T7 P6:P10">
    <cfRule type="cellIs" dxfId="578" priority="93" stopIfTrue="1" operator="lessThan">
      <formula>0</formula>
    </cfRule>
  </conditionalFormatting>
  <conditionalFormatting sqref="U6:U10">
    <cfRule type="cellIs" dxfId="577" priority="92" stopIfTrue="1" operator="lessThan">
      <formula>0</formula>
    </cfRule>
  </conditionalFormatting>
  <conditionalFormatting sqref="X6:X10">
    <cfRule type="cellIs" dxfId="576" priority="91" stopIfTrue="1" operator="lessThan">
      <formula>0</formula>
    </cfRule>
  </conditionalFormatting>
  <conditionalFormatting sqref="AA6:AA10">
    <cfRule type="cellIs" dxfId="575" priority="90" stopIfTrue="1" operator="lessThan">
      <formula>0</formula>
    </cfRule>
  </conditionalFormatting>
  <conditionalFormatting sqref="AD6:AD10">
    <cfRule type="cellIs" dxfId="574" priority="89" stopIfTrue="1" operator="lessThan">
      <formula>0</formula>
    </cfRule>
  </conditionalFormatting>
  <conditionalFormatting sqref="AI6:AI10">
    <cfRule type="cellIs" dxfId="573" priority="88" stopIfTrue="1" operator="lessThan">
      <formula>0</formula>
    </cfRule>
  </conditionalFormatting>
  <conditionalFormatting sqref="AT6:AT10">
    <cfRule type="cellIs" dxfId="572" priority="85" stopIfTrue="1" operator="lessThan">
      <formula>0</formula>
    </cfRule>
  </conditionalFormatting>
  <conditionalFormatting sqref="AS6:AS10">
    <cfRule type="cellIs" dxfId="571" priority="86" stopIfTrue="1" operator="lessThan">
      <formula>0</formula>
    </cfRule>
  </conditionalFormatting>
  <conditionalFormatting sqref="AU6:AU10">
    <cfRule type="cellIs" dxfId="570" priority="84" stopIfTrue="1" operator="lessThan">
      <formula>0</formula>
    </cfRule>
  </conditionalFormatting>
  <conditionalFormatting sqref="I13:I15">
    <cfRule type="cellIs" dxfId="569" priority="83" stopIfTrue="1" operator="lessThan">
      <formula>0</formula>
    </cfRule>
  </conditionalFormatting>
  <conditionalFormatting sqref="K13:L15 J13:J21">
    <cfRule type="cellIs" dxfId="568" priority="82" stopIfTrue="1" operator="lessThan">
      <formula>0</formula>
    </cfRule>
  </conditionalFormatting>
  <conditionalFormatting sqref="O13:O15">
    <cfRule type="cellIs" dxfId="567" priority="81" stopIfTrue="1" operator="lessThan">
      <formula>0</formula>
    </cfRule>
  </conditionalFormatting>
  <conditionalFormatting sqref="V13:V15 U13:U21">
    <cfRule type="cellIs" dxfId="566" priority="79" stopIfTrue="1" operator="lessThan">
      <formula>0</formula>
    </cfRule>
  </conditionalFormatting>
  <conditionalFormatting sqref="W13:W15">
    <cfRule type="cellIs" dxfId="565" priority="78" stopIfTrue="1" operator="lessThan">
      <formula>0</formula>
    </cfRule>
  </conditionalFormatting>
  <conditionalFormatting sqref="Y13:Y15 X13:X21">
    <cfRule type="cellIs" dxfId="564" priority="77" stopIfTrue="1" operator="lessThan">
      <formula>0</formula>
    </cfRule>
  </conditionalFormatting>
  <conditionalFormatting sqref="Z13:Z15">
    <cfRule type="cellIs" dxfId="563" priority="76" stopIfTrue="1" operator="lessThan">
      <formula>0</formula>
    </cfRule>
  </conditionalFormatting>
  <conditionalFormatting sqref="AB13:AB15 AA13:AA21">
    <cfRule type="cellIs" dxfId="562" priority="75" stopIfTrue="1" operator="lessThan">
      <formula>0</formula>
    </cfRule>
  </conditionalFormatting>
  <conditionalFormatting sqref="AC13:AC15">
    <cfRule type="cellIs" dxfId="561" priority="74" stopIfTrue="1" operator="lessThan">
      <formula>0</formula>
    </cfRule>
  </conditionalFormatting>
  <conditionalFormatting sqref="AD13:AD21">
    <cfRule type="cellIs" dxfId="560" priority="73" stopIfTrue="1" operator="lessThan">
      <formula>0</formula>
    </cfRule>
  </conditionalFormatting>
  <conditionalFormatting sqref="AI13:AI21">
    <cfRule type="cellIs" dxfId="559" priority="72" stopIfTrue="1" operator="lessThan">
      <formula>0</formula>
    </cfRule>
  </conditionalFormatting>
  <conditionalFormatting sqref="AT13:AT21">
    <cfRule type="cellIs" dxfId="558" priority="69" stopIfTrue="1" operator="lessThan">
      <formula>0</formula>
    </cfRule>
  </conditionalFormatting>
  <conditionalFormatting sqref="AS13:AS21">
    <cfRule type="cellIs" dxfId="557" priority="70" stopIfTrue="1" operator="lessThan">
      <formula>0</formula>
    </cfRule>
  </conditionalFormatting>
  <conditionalFormatting sqref="AU13:AU21">
    <cfRule type="cellIs" dxfId="556" priority="68" stopIfTrue="1" operator="lessThan">
      <formula>0</formula>
    </cfRule>
  </conditionalFormatting>
  <conditionalFormatting sqref="D53:F53">
    <cfRule type="cellIs" dxfId="555" priority="61" stopIfTrue="1" operator="lessThan">
      <formula>0</formula>
    </cfRule>
  </conditionalFormatting>
  <conditionalFormatting sqref="I53">
    <cfRule type="cellIs" dxfId="554" priority="60" stopIfTrue="1" operator="lessThan">
      <formula>0</formula>
    </cfRule>
  </conditionalFormatting>
  <conditionalFormatting sqref="J53:L53">
    <cfRule type="cellIs" dxfId="553" priority="59" stopIfTrue="1" operator="lessThan">
      <formula>0</formula>
    </cfRule>
  </conditionalFormatting>
  <conditionalFormatting sqref="O53">
    <cfRule type="cellIs" dxfId="552" priority="58" stopIfTrue="1" operator="lessThan">
      <formula>0</formula>
    </cfRule>
  </conditionalFormatting>
  <conditionalFormatting sqref="P53:R53">
    <cfRule type="cellIs" dxfId="551" priority="57" stopIfTrue="1" operator="lessThan">
      <formula>0</formula>
    </cfRule>
  </conditionalFormatting>
  <conditionalFormatting sqref="U53:AD53">
    <cfRule type="cellIs" dxfId="550" priority="56" stopIfTrue="1" operator="lessThan">
      <formula>0</formula>
    </cfRule>
  </conditionalFormatting>
  <conditionalFormatting sqref="AI25:AI28">
    <cfRule type="cellIs" dxfId="549" priority="55" stopIfTrue="1" operator="lessThan">
      <formula>0</formula>
    </cfRule>
  </conditionalFormatting>
  <conditionalFormatting sqref="AI30:AI32">
    <cfRule type="cellIs" dxfId="548" priority="54" stopIfTrue="1" operator="lessThan">
      <formula>0</formula>
    </cfRule>
  </conditionalFormatting>
  <conditionalFormatting sqref="AN25:AR28">
    <cfRule type="cellIs" dxfId="547" priority="52" stopIfTrue="1" operator="lessThan">
      <formula>0</formula>
    </cfRule>
  </conditionalFormatting>
  <conditionalFormatting sqref="AN30:AR32">
    <cfRule type="cellIs" dxfId="546" priority="51" stopIfTrue="1" operator="lessThan">
      <formula>0</formula>
    </cfRule>
  </conditionalFormatting>
  <conditionalFormatting sqref="AN34:AR35">
    <cfRule type="cellIs" dxfId="545" priority="50" stopIfTrue="1" operator="lessThan">
      <formula>0</formula>
    </cfRule>
  </conditionalFormatting>
  <conditionalFormatting sqref="AS25:AV26 AS27:AU27">
    <cfRule type="cellIs" dxfId="544" priority="49" stopIfTrue="1" operator="lessThan">
      <formula>0</formula>
    </cfRule>
  </conditionalFormatting>
  <conditionalFormatting sqref="AS28:AV28">
    <cfRule type="cellIs" dxfId="543" priority="48" stopIfTrue="1" operator="lessThan">
      <formula>0</formula>
    </cfRule>
  </conditionalFormatting>
  <conditionalFormatting sqref="AS30:AV32">
    <cfRule type="cellIs" dxfId="542" priority="47" stopIfTrue="1" operator="lessThan">
      <formula>0</formula>
    </cfRule>
  </conditionalFormatting>
  <conditionalFormatting sqref="AI44:AI47">
    <cfRule type="cellIs" dxfId="541" priority="46" stopIfTrue="1" operator="lessThan">
      <formula>0</formula>
    </cfRule>
  </conditionalFormatting>
  <conditionalFormatting sqref="AI49:AI52">
    <cfRule type="cellIs" dxfId="540" priority="45" stopIfTrue="1" operator="lessThan">
      <formula>0</formula>
    </cfRule>
  </conditionalFormatting>
  <conditionalFormatting sqref="AI53">
    <cfRule type="cellIs" dxfId="539" priority="44" stopIfTrue="1" operator="lessThan">
      <formula>0</formula>
    </cfRule>
  </conditionalFormatting>
  <conditionalFormatting sqref="AI37:AI42">
    <cfRule type="cellIs" dxfId="538" priority="43" stopIfTrue="1" operator="lessThan">
      <formula>0</formula>
    </cfRule>
  </conditionalFormatting>
  <conditionalFormatting sqref="AN37:AR42">
    <cfRule type="cellIs" dxfId="537" priority="42" stopIfTrue="1" operator="lessThan">
      <formula>0</formula>
    </cfRule>
  </conditionalFormatting>
  <conditionalFormatting sqref="AN44:AR47">
    <cfRule type="cellIs" dxfId="536" priority="41" stopIfTrue="1" operator="lessThan">
      <formula>0</formula>
    </cfRule>
  </conditionalFormatting>
  <conditionalFormatting sqref="AN49:AR52">
    <cfRule type="cellIs" dxfId="535" priority="40" stopIfTrue="1" operator="lessThan">
      <formula>0</formula>
    </cfRule>
  </conditionalFormatting>
  <conditionalFormatting sqref="AN53:AP53">
    <cfRule type="cellIs" dxfId="534" priority="39" stopIfTrue="1" operator="lessThan">
      <formula>0</formula>
    </cfRule>
  </conditionalFormatting>
  <conditionalFormatting sqref="AS37:AS42">
    <cfRule type="cellIs" dxfId="533" priority="38" stopIfTrue="1" operator="lessThan">
      <formula>0</formula>
    </cfRule>
  </conditionalFormatting>
  <conditionalFormatting sqref="AS44:AS47">
    <cfRule type="cellIs" dxfId="532" priority="37" stopIfTrue="1" operator="lessThan">
      <formula>0</formula>
    </cfRule>
  </conditionalFormatting>
  <conditionalFormatting sqref="AT37:AT42">
    <cfRule type="cellIs" dxfId="531" priority="34" stopIfTrue="1" operator="lessThan">
      <formula>0</formula>
    </cfRule>
  </conditionalFormatting>
  <conditionalFormatting sqref="AT44:AT47">
    <cfRule type="cellIs" dxfId="530" priority="33" stopIfTrue="1" operator="lessThan">
      <formula>0</formula>
    </cfRule>
  </conditionalFormatting>
  <conditionalFormatting sqref="AT49:AT52">
    <cfRule type="cellIs" dxfId="529" priority="32" stopIfTrue="1" operator="lessThan">
      <formula>0</formula>
    </cfRule>
  </conditionalFormatting>
  <conditionalFormatting sqref="AT53">
    <cfRule type="cellIs" dxfId="528" priority="31" stopIfTrue="1" operator="lessThan">
      <formula>0</formula>
    </cfRule>
  </conditionalFormatting>
  <conditionalFormatting sqref="AU37:AU42">
    <cfRule type="cellIs" dxfId="527" priority="30" stopIfTrue="1" operator="lessThan">
      <formula>0</formula>
    </cfRule>
  </conditionalFormatting>
  <conditionalFormatting sqref="AU44:AU47">
    <cfRule type="cellIs" dxfId="526" priority="29" stopIfTrue="1" operator="lessThan">
      <formula>0</formula>
    </cfRule>
  </conditionalFormatting>
  <conditionalFormatting sqref="AU49:AU52">
    <cfRule type="cellIs" dxfId="525" priority="28" stopIfTrue="1" operator="lessThan">
      <formula>0</formula>
    </cfRule>
  </conditionalFormatting>
  <conditionalFormatting sqref="AU53">
    <cfRule type="cellIs" dxfId="524" priority="27" stopIfTrue="1" operator="lessThan">
      <formula>0</formula>
    </cfRule>
  </conditionalFormatting>
  <conditionalFormatting sqref="AV37:AV42">
    <cfRule type="cellIs" dxfId="523" priority="26" stopIfTrue="1" operator="lessThan">
      <formula>0</formula>
    </cfRule>
  </conditionalFormatting>
  <conditionalFormatting sqref="AV44:AV47">
    <cfRule type="cellIs" dxfId="522" priority="25" stopIfTrue="1" operator="lessThan">
      <formula>0</formula>
    </cfRule>
  </conditionalFormatting>
  <conditionalFormatting sqref="AV49:AV52">
    <cfRule type="cellIs" dxfId="521" priority="24" stopIfTrue="1" operator="lessThan">
      <formula>0</formula>
    </cfRule>
  </conditionalFormatting>
  <conditionalFormatting sqref="AV53">
    <cfRule type="cellIs" dxfId="520" priority="23" stopIfTrue="1" operator="lessThan">
      <formula>0</formula>
    </cfRule>
  </conditionalFormatting>
  <conditionalFormatting sqref="AS35:AV35">
    <cfRule type="cellIs" dxfId="519" priority="22" stopIfTrue="1" operator="lessThan">
      <formula>0</formula>
    </cfRule>
  </conditionalFormatting>
  <conditionalFormatting sqref="AV34">
    <cfRule type="cellIs" dxfId="518" priority="21" stopIfTrue="1" operator="lessThan">
      <formula>0</formula>
    </cfRule>
  </conditionalFormatting>
  <conditionalFormatting sqref="AT34">
    <cfRule type="cellIs" dxfId="517" priority="20" stopIfTrue="1" operator="lessThan">
      <formula>0</formula>
    </cfRule>
  </conditionalFormatting>
  <conditionalFormatting sqref="AW61:AW62">
    <cfRule type="cellIs" dxfId="516" priority="19" stopIfTrue="1" operator="lessThan">
      <formula>0</formula>
    </cfRule>
  </conditionalFormatting>
  <conditionalFormatting sqref="M56:O57 J56:J57">
    <cfRule type="cellIs" dxfId="515" priority="18" stopIfTrue="1" operator="lessThan">
      <formula>0</formula>
    </cfRule>
  </conditionalFormatting>
  <conditionalFormatting sqref="M58:O59 J58:J59">
    <cfRule type="cellIs" dxfId="514" priority="16" stopIfTrue="1" operator="lessThan">
      <formula>0</formula>
    </cfRule>
  </conditionalFormatting>
  <conditionalFormatting sqref="S56:U57 P56:P57">
    <cfRule type="cellIs" dxfId="513" priority="14" stopIfTrue="1" operator="lessThan">
      <formula>0</formula>
    </cfRule>
  </conditionalFormatting>
  <conditionalFormatting sqref="V56:W57">
    <cfRule type="cellIs" dxfId="512" priority="13" stopIfTrue="1" operator="lessThan">
      <formula>0</formula>
    </cfRule>
  </conditionalFormatting>
  <conditionalFormatting sqref="S59:U59 P59">
    <cfRule type="cellIs" dxfId="511" priority="12" stopIfTrue="1" operator="lessThan">
      <formula>0</formula>
    </cfRule>
  </conditionalFormatting>
  <conditionalFormatting sqref="V59:W59">
    <cfRule type="cellIs" dxfId="510" priority="11" stopIfTrue="1" operator="lessThan">
      <formula>0</formula>
    </cfRule>
  </conditionalFormatting>
  <conditionalFormatting sqref="S58:T58 P58">
    <cfRule type="cellIs" dxfId="509" priority="10" stopIfTrue="1" operator="lessThan">
      <formula>0</formula>
    </cfRule>
  </conditionalFormatting>
  <conditionalFormatting sqref="X56:X57">
    <cfRule type="cellIs" dxfId="508" priority="9" stopIfTrue="1" operator="lessThan">
      <formula>0</formula>
    </cfRule>
  </conditionalFormatting>
  <conditionalFormatting sqref="X59">
    <cfRule type="cellIs" dxfId="507" priority="8" stopIfTrue="1" operator="lessThan">
      <formula>0</formula>
    </cfRule>
  </conditionalFormatting>
  <conditionalFormatting sqref="X58">
    <cfRule type="cellIs" dxfId="506" priority="7" stopIfTrue="1" operator="lessThan">
      <formula>0</formula>
    </cfRule>
  </conditionalFormatting>
  <conditionalFormatting sqref="AA56:AA57">
    <cfRule type="cellIs" dxfId="505" priority="6" stopIfTrue="1" operator="lessThan">
      <formula>0</formula>
    </cfRule>
  </conditionalFormatting>
  <conditionalFormatting sqref="AA59">
    <cfRule type="cellIs" dxfId="504" priority="5" stopIfTrue="1" operator="lessThan">
      <formula>0</formula>
    </cfRule>
  </conditionalFormatting>
  <conditionalFormatting sqref="AA58">
    <cfRule type="cellIs" dxfId="503" priority="4" stopIfTrue="1" operator="lessThan">
      <formula>0</formula>
    </cfRule>
  </conditionalFormatting>
  <conditionalFormatting sqref="Q13:R15 P13:P21">
    <cfRule type="cellIs" dxfId="502" priority="80" stopIfTrue="1" operator="lessThan">
      <formula>0</formula>
    </cfRule>
  </conditionalFormatting>
  <conditionalFormatting sqref="AQ7:AR7 AO13:AP15 AN6:AN10 AN13:AN21">
    <cfRule type="cellIs" dxfId="501" priority="2" stopIfTrue="1" operator="lessThan">
      <formula>0</formula>
    </cfRule>
  </conditionalFormatting>
  <conditionalFormatting sqref="AU34">
    <cfRule type="cellIs" dxfId="500"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23" sqref="I23"/>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8" thickTop="1" thickBot="1" x14ac:dyDescent="0.25">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ht="13.5" thickTop="1" x14ac:dyDescent="0.2">
      <c r="B5" s="340" t="s">
        <v>277</v>
      </c>
      <c r="C5" s="328"/>
      <c r="D5" s="323">
        <v>0</v>
      </c>
      <c r="E5" s="324">
        <v>0</v>
      </c>
      <c r="F5" s="324">
        <v>0</v>
      </c>
      <c r="G5" s="326">
        <v>0</v>
      </c>
      <c r="H5" s="326">
        <v>0</v>
      </c>
      <c r="I5" s="323">
        <v>0</v>
      </c>
      <c r="J5" s="323">
        <v>48481491</v>
      </c>
      <c r="K5" s="324">
        <v>48481491</v>
      </c>
      <c r="L5" s="324">
        <v>0</v>
      </c>
      <c r="M5" s="324">
        <v>0</v>
      </c>
      <c r="N5" s="324">
        <v>0</v>
      </c>
      <c r="O5" s="323">
        <v>14459052</v>
      </c>
      <c r="P5" s="323">
        <v>27224972</v>
      </c>
      <c r="Q5" s="324">
        <v>27224972</v>
      </c>
      <c r="R5" s="324">
        <v>0</v>
      </c>
      <c r="S5" s="324">
        <v>0</v>
      </c>
      <c r="T5" s="324">
        <v>0</v>
      </c>
      <c r="U5" s="323">
        <v>0</v>
      </c>
      <c r="V5" s="324">
        <v>0</v>
      </c>
      <c r="W5" s="324">
        <v>0</v>
      </c>
      <c r="X5" s="323">
        <v>0</v>
      </c>
      <c r="Y5" s="324">
        <v>0</v>
      </c>
      <c r="Z5" s="324">
        <v>0</v>
      </c>
      <c r="AA5" s="323">
        <v>0</v>
      </c>
      <c r="AB5" s="324">
        <v>0</v>
      </c>
      <c r="AC5" s="324">
        <v>0</v>
      </c>
      <c r="AD5" s="323"/>
      <c r="AE5" s="364"/>
      <c r="AF5" s="364"/>
      <c r="AG5" s="364"/>
      <c r="AH5" s="364"/>
      <c r="AI5" s="323"/>
      <c r="AJ5" s="364"/>
      <c r="AK5" s="364"/>
      <c r="AL5" s="364"/>
      <c r="AM5" s="364"/>
      <c r="AN5" s="323"/>
      <c r="AO5" s="324"/>
      <c r="AP5" s="324"/>
      <c r="AQ5" s="401"/>
      <c r="AR5" s="401"/>
      <c r="AS5" s="401">
        <v>0</v>
      </c>
      <c r="AT5" s="325">
        <v>10270539</v>
      </c>
      <c r="AU5" s="325">
        <v>83387122</v>
      </c>
      <c r="AV5" s="367"/>
      <c r="AW5" s="371"/>
    </row>
    <row r="6" spans="2:49" x14ac:dyDescent="0.2">
      <c r="B6" s="341" t="s">
        <v>278</v>
      </c>
      <c r="C6" s="329" t="s">
        <v>8</v>
      </c>
      <c r="D6" s="317">
        <v>185155</v>
      </c>
      <c r="E6" s="318">
        <v>185155</v>
      </c>
      <c r="F6" s="318">
        <v>0</v>
      </c>
      <c r="G6" s="319">
        <v>0</v>
      </c>
      <c r="H6" s="319">
        <v>0</v>
      </c>
      <c r="I6" s="317">
        <v>0</v>
      </c>
      <c r="J6" s="317">
        <v>475217</v>
      </c>
      <c r="K6" s="318">
        <v>475217</v>
      </c>
      <c r="L6" s="318">
        <v>0</v>
      </c>
      <c r="M6" s="318">
        <v>0</v>
      </c>
      <c r="N6" s="318">
        <v>0</v>
      </c>
      <c r="O6" s="317">
        <v>137637</v>
      </c>
      <c r="P6" s="317">
        <v>239274</v>
      </c>
      <c r="Q6" s="318">
        <v>239274</v>
      </c>
      <c r="R6" s="318">
        <v>0</v>
      </c>
      <c r="S6" s="318">
        <v>0</v>
      </c>
      <c r="T6" s="318">
        <v>0</v>
      </c>
      <c r="U6" s="317">
        <v>0</v>
      </c>
      <c r="V6" s="318">
        <v>0</v>
      </c>
      <c r="W6" s="318">
        <v>0</v>
      </c>
      <c r="X6" s="317">
        <v>0</v>
      </c>
      <c r="Y6" s="318">
        <v>0</v>
      </c>
      <c r="Z6" s="318">
        <v>0</v>
      </c>
      <c r="AA6" s="317">
        <v>0</v>
      </c>
      <c r="AB6" s="318">
        <v>0</v>
      </c>
      <c r="AC6" s="318">
        <v>0</v>
      </c>
      <c r="AD6" s="317"/>
      <c r="AE6" s="360"/>
      <c r="AF6" s="360"/>
      <c r="AG6" s="360"/>
      <c r="AH6" s="360"/>
      <c r="AI6" s="317"/>
      <c r="AJ6" s="360"/>
      <c r="AK6" s="360"/>
      <c r="AL6" s="360"/>
      <c r="AM6" s="360"/>
      <c r="AN6" s="317"/>
      <c r="AO6" s="318"/>
      <c r="AP6" s="318"/>
      <c r="AQ6" s="396"/>
      <c r="AR6" s="396"/>
      <c r="AS6" s="396">
        <v>0</v>
      </c>
      <c r="AT6" s="320">
        <v>0</v>
      </c>
      <c r="AU6" s="320">
        <v>0</v>
      </c>
      <c r="AV6" s="366"/>
      <c r="AW6" s="372"/>
    </row>
    <row r="7" spans="2:49" x14ac:dyDescent="0.2">
      <c r="B7" s="341" t="s">
        <v>279</v>
      </c>
      <c r="C7" s="329" t="s">
        <v>9</v>
      </c>
      <c r="D7" s="317">
        <v>0</v>
      </c>
      <c r="E7" s="318">
        <v>0</v>
      </c>
      <c r="F7" s="318">
        <v>0</v>
      </c>
      <c r="G7" s="319">
        <v>0</v>
      </c>
      <c r="H7" s="319">
        <v>0</v>
      </c>
      <c r="I7" s="317">
        <v>0</v>
      </c>
      <c r="J7" s="317">
        <v>0</v>
      </c>
      <c r="K7" s="318">
        <v>0</v>
      </c>
      <c r="L7" s="318">
        <v>0</v>
      </c>
      <c r="M7" s="318">
        <v>0</v>
      </c>
      <c r="N7" s="318">
        <v>0</v>
      </c>
      <c r="O7" s="317">
        <v>0</v>
      </c>
      <c r="P7" s="317">
        <v>0</v>
      </c>
      <c r="Q7" s="318">
        <v>0</v>
      </c>
      <c r="R7" s="318">
        <v>0</v>
      </c>
      <c r="S7" s="318">
        <v>0</v>
      </c>
      <c r="T7" s="318">
        <v>0</v>
      </c>
      <c r="U7" s="317">
        <v>0</v>
      </c>
      <c r="V7" s="318">
        <v>0</v>
      </c>
      <c r="W7" s="318">
        <v>0</v>
      </c>
      <c r="X7" s="317">
        <v>0</v>
      </c>
      <c r="Y7" s="318">
        <v>0</v>
      </c>
      <c r="Z7" s="318">
        <v>0</v>
      </c>
      <c r="AA7" s="317">
        <v>0</v>
      </c>
      <c r="AB7" s="318">
        <v>0</v>
      </c>
      <c r="AC7" s="318">
        <v>0</v>
      </c>
      <c r="AD7" s="317"/>
      <c r="AE7" s="360"/>
      <c r="AF7" s="360"/>
      <c r="AG7" s="360"/>
      <c r="AH7" s="360"/>
      <c r="AI7" s="317"/>
      <c r="AJ7" s="360"/>
      <c r="AK7" s="360"/>
      <c r="AL7" s="360"/>
      <c r="AM7" s="360"/>
      <c r="AN7" s="317"/>
      <c r="AO7" s="318"/>
      <c r="AP7" s="318"/>
      <c r="AQ7" s="396"/>
      <c r="AR7" s="396"/>
      <c r="AS7" s="396">
        <v>0</v>
      </c>
      <c r="AT7" s="320">
        <v>0</v>
      </c>
      <c r="AU7" s="320">
        <v>0</v>
      </c>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7">
        <v>0</v>
      </c>
      <c r="E9" s="360"/>
      <c r="F9" s="360"/>
      <c r="G9" s="360"/>
      <c r="H9" s="360"/>
      <c r="I9" s="362"/>
      <c r="J9" s="317">
        <v>0</v>
      </c>
      <c r="K9" s="360"/>
      <c r="L9" s="360"/>
      <c r="M9" s="360"/>
      <c r="N9" s="360"/>
      <c r="O9" s="362"/>
      <c r="P9" s="317">
        <v>0</v>
      </c>
      <c r="Q9" s="360"/>
      <c r="R9" s="360"/>
      <c r="S9" s="360"/>
      <c r="T9" s="360"/>
      <c r="U9" s="317">
        <v>0</v>
      </c>
      <c r="V9" s="360"/>
      <c r="W9" s="360"/>
      <c r="X9" s="317">
        <v>0</v>
      </c>
      <c r="Y9" s="360"/>
      <c r="Z9" s="360"/>
      <c r="AA9" s="317">
        <v>0</v>
      </c>
      <c r="AB9" s="360"/>
      <c r="AC9" s="360"/>
      <c r="AD9" s="317"/>
      <c r="AE9" s="360"/>
      <c r="AF9" s="360"/>
      <c r="AG9" s="360"/>
      <c r="AH9" s="360"/>
      <c r="AI9" s="317"/>
      <c r="AJ9" s="360"/>
      <c r="AK9" s="360"/>
      <c r="AL9" s="360"/>
      <c r="AM9" s="360"/>
      <c r="AN9" s="317"/>
      <c r="AO9" s="360"/>
      <c r="AP9" s="360"/>
      <c r="AQ9" s="360"/>
      <c r="AR9" s="360"/>
      <c r="AS9" s="317">
        <v>0</v>
      </c>
      <c r="AT9" s="320">
        <v>0</v>
      </c>
      <c r="AU9" s="320">
        <v>0</v>
      </c>
      <c r="AV9" s="366"/>
      <c r="AW9" s="372"/>
    </row>
    <row r="10" spans="2:49" ht="26.25" thickBot="1" x14ac:dyDescent="0.25">
      <c r="B10" s="343" t="s">
        <v>83</v>
      </c>
      <c r="C10" s="329"/>
      <c r="D10" s="363"/>
      <c r="E10" s="318">
        <v>0</v>
      </c>
      <c r="F10" s="318">
        <v>0</v>
      </c>
      <c r="G10" s="318">
        <v>0</v>
      </c>
      <c r="H10" s="318">
        <v>0</v>
      </c>
      <c r="I10" s="317">
        <v>0</v>
      </c>
      <c r="J10" s="363"/>
      <c r="K10" s="318">
        <v>0</v>
      </c>
      <c r="L10" s="318">
        <v>0</v>
      </c>
      <c r="M10" s="318">
        <v>0</v>
      </c>
      <c r="N10" s="318">
        <v>0</v>
      </c>
      <c r="O10" s="317">
        <v>0</v>
      </c>
      <c r="P10" s="363"/>
      <c r="Q10" s="318">
        <v>0</v>
      </c>
      <c r="R10" s="318">
        <v>0</v>
      </c>
      <c r="S10" s="318">
        <v>0</v>
      </c>
      <c r="T10" s="318">
        <v>0</v>
      </c>
      <c r="U10" s="363"/>
      <c r="V10" s="318">
        <v>0</v>
      </c>
      <c r="W10" s="318">
        <v>0</v>
      </c>
      <c r="X10" s="363"/>
      <c r="Y10" s="318">
        <v>0</v>
      </c>
      <c r="Z10" s="318">
        <v>0</v>
      </c>
      <c r="AA10" s="363"/>
      <c r="AB10" s="318">
        <v>0</v>
      </c>
      <c r="AC10" s="318">
        <v>0</v>
      </c>
      <c r="AD10" s="363"/>
      <c r="AE10" s="360"/>
      <c r="AF10" s="360"/>
      <c r="AG10" s="360"/>
      <c r="AH10" s="360"/>
      <c r="AI10" s="363"/>
      <c r="AJ10" s="360"/>
      <c r="AK10" s="360"/>
      <c r="AL10" s="360"/>
      <c r="AM10" s="360"/>
      <c r="AN10" s="363"/>
      <c r="AO10" s="318"/>
      <c r="AP10" s="318"/>
      <c r="AQ10" s="318"/>
      <c r="AR10" s="318"/>
      <c r="AS10" s="363"/>
      <c r="AT10" s="369"/>
      <c r="AU10" s="369"/>
      <c r="AV10" s="366"/>
      <c r="AW10" s="372"/>
    </row>
    <row r="11" spans="2:49" ht="15.75" customHeight="1" thickTop="1" x14ac:dyDescent="0.2">
      <c r="B11" s="341" t="s">
        <v>281</v>
      </c>
      <c r="C11" s="329" t="s">
        <v>49</v>
      </c>
      <c r="D11" s="317">
        <v>0</v>
      </c>
      <c r="E11" s="318">
        <v>0</v>
      </c>
      <c r="F11" s="318">
        <v>0</v>
      </c>
      <c r="G11" s="318">
        <v>0</v>
      </c>
      <c r="H11" s="318">
        <v>0</v>
      </c>
      <c r="I11" s="317">
        <v>0</v>
      </c>
      <c r="J11" s="317">
        <v>0</v>
      </c>
      <c r="K11" s="318">
        <v>0</v>
      </c>
      <c r="L11" s="318">
        <v>0</v>
      </c>
      <c r="M11" s="318">
        <v>0</v>
      </c>
      <c r="N11" s="318">
        <v>0</v>
      </c>
      <c r="O11" s="317">
        <v>0</v>
      </c>
      <c r="P11" s="317">
        <v>0</v>
      </c>
      <c r="Q11" s="318">
        <v>0</v>
      </c>
      <c r="R11" s="318">
        <v>0</v>
      </c>
      <c r="S11" s="318">
        <v>0</v>
      </c>
      <c r="T11" s="318">
        <v>0</v>
      </c>
      <c r="U11" s="317">
        <v>0</v>
      </c>
      <c r="V11" s="318">
        <v>0</v>
      </c>
      <c r="W11" s="318">
        <v>0</v>
      </c>
      <c r="X11" s="317">
        <v>0</v>
      </c>
      <c r="Y11" s="318">
        <v>0</v>
      </c>
      <c r="Z11" s="318">
        <v>0</v>
      </c>
      <c r="AA11" s="317">
        <v>0</v>
      </c>
      <c r="AB11" s="318">
        <v>0</v>
      </c>
      <c r="AC11" s="318">
        <v>0</v>
      </c>
      <c r="AD11" s="317"/>
      <c r="AE11" s="360"/>
      <c r="AF11" s="360"/>
      <c r="AG11" s="360"/>
      <c r="AH11" s="360"/>
      <c r="AI11" s="317"/>
      <c r="AJ11" s="360"/>
      <c r="AK11" s="360"/>
      <c r="AL11" s="360"/>
      <c r="AM11" s="360"/>
      <c r="AN11" s="401"/>
      <c r="AO11" s="318"/>
      <c r="AP11" s="318"/>
      <c r="AQ11" s="318"/>
      <c r="AR11" s="318"/>
      <c r="AS11" s="317">
        <v>0</v>
      </c>
      <c r="AT11" s="395">
        <v>0</v>
      </c>
      <c r="AU11" s="395">
        <v>0</v>
      </c>
      <c r="AV11" s="366"/>
      <c r="AW11" s="372"/>
    </row>
    <row r="12" spans="2:49" ht="15" customHeight="1" x14ac:dyDescent="0.2">
      <c r="B12" s="341" t="s">
        <v>282</v>
      </c>
      <c r="C12" s="329" t="s">
        <v>44</v>
      </c>
      <c r="D12" s="317">
        <v>0</v>
      </c>
      <c r="E12" s="361"/>
      <c r="F12" s="361"/>
      <c r="G12" s="361"/>
      <c r="H12" s="361"/>
      <c r="I12" s="363"/>
      <c r="J12" s="317">
        <v>0</v>
      </c>
      <c r="K12" s="361"/>
      <c r="L12" s="361"/>
      <c r="M12" s="361"/>
      <c r="N12" s="361"/>
      <c r="O12" s="363"/>
      <c r="P12" s="317">
        <v>0</v>
      </c>
      <c r="Q12" s="361"/>
      <c r="R12" s="361"/>
      <c r="S12" s="361"/>
      <c r="T12" s="361"/>
      <c r="U12" s="317">
        <v>0</v>
      </c>
      <c r="V12" s="361"/>
      <c r="W12" s="361"/>
      <c r="X12" s="317">
        <v>0</v>
      </c>
      <c r="Y12" s="361"/>
      <c r="Z12" s="361"/>
      <c r="AA12" s="317">
        <v>0</v>
      </c>
      <c r="AB12" s="361"/>
      <c r="AC12" s="361"/>
      <c r="AD12" s="317"/>
      <c r="AE12" s="360"/>
      <c r="AF12" s="360"/>
      <c r="AG12" s="360"/>
      <c r="AH12" s="360"/>
      <c r="AI12" s="317"/>
      <c r="AJ12" s="360"/>
      <c r="AK12" s="360"/>
      <c r="AL12" s="360"/>
      <c r="AM12" s="360"/>
      <c r="AN12" s="396"/>
      <c r="AO12" s="361"/>
      <c r="AP12" s="361"/>
      <c r="AQ12" s="361"/>
      <c r="AR12" s="361"/>
      <c r="AS12" s="317">
        <v>0</v>
      </c>
      <c r="AT12" s="395">
        <v>0</v>
      </c>
      <c r="AU12" s="395">
        <v>0</v>
      </c>
      <c r="AV12" s="366"/>
      <c r="AW12" s="372"/>
    </row>
    <row r="13" spans="2:49" x14ac:dyDescent="0.2">
      <c r="B13" s="341" t="s">
        <v>283</v>
      </c>
      <c r="C13" s="329" t="s">
        <v>10</v>
      </c>
      <c r="D13" s="317">
        <v>185155</v>
      </c>
      <c r="E13" s="318">
        <v>185155</v>
      </c>
      <c r="F13" s="318">
        <v>0</v>
      </c>
      <c r="G13" s="318">
        <v>0</v>
      </c>
      <c r="H13" s="318">
        <v>0</v>
      </c>
      <c r="I13" s="317">
        <v>0</v>
      </c>
      <c r="J13" s="317">
        <v>475217</v>
      </c>
      <c r="K13" s="318">
        <v>475217</v>
      </c>
      <c r="L13" s="318">
        <v>0</v>
      </c>
      <c r="M13" s="318">
        <v>0</v>
      </c>
      <c r="N13" s="318">
        <v>0</v>
      </c>
      <c r="O13" s="317">
        <v>137637</v>
      </c>
      <c r="P13" s="317">
        <v>239274</v>
      </c>
      <c r="Q13" s="318">
        <v>239274</v>
      </c>
      <c r="R13" s="318">
        <v>0</v>
      </c>
      <c r="S13" s="318">
        <v>0</v>
      </c>
      <c r="T13" s="318">
        <v>0</v>
      </c>
      <c r="U13" s="317">
        <v>0</v>
      </c>
      <c r="V13" s="318">
        <v>0</v>
      </c>
      <c r="W13" s="318">
        <v>0</v>
      </c>
      <c r="X13" s="317">
        <v>0</v>
      </c>
      <c r="Y13" s="318">
        <v>0</v>
      </c>
      <c r="Z13" s="318">
        <v>0</v>
      </c>
      <c r="AA13" s="317">
        <v>0</v>
      </c>
      <c r="AB13" s="318">
        <v>0</v>
      </c>
      <c r="AC13" s="318">
        <v>0</v>
      </c>
      <c r="AD13" s="317"/>
      <c r="AE13" s="360"/>
      <c r="AF13" s="360"/>
      <c r="AG13" s="360"/>
      <c r="AH13" s="360"/>
      <c r="AI13" s="317"/>
      <c r="AJ13" s="360"/>
      <c r="AK13" s="360"/>
      <c r="AL13" s="360"/>
      <c r="AM13" s="360"/>
      <c r="AN13" s="396"/>
      <c r="AO13" s="318"/>
      <c r="AP13" s="318"/>
      <c r="AQ13" s="318"/>
      <c r="AR13" s="318"/>
      <c r="AS13" s="317">
        <v>0</v>
      </c>
      <c r="AT13" s="395">
        <v>0</v>
      </c>
      <c r="AU13" s="395">
        <v>0</v>
      </c>
      <c r="AV13" s="366"/>
      <c r="AW13" s="372"/>
    </row>
    <row r="14" spans="2:49" x14ac:dyDescent="0.2">
      <c r="B14" s="341" t="s">
        <v>284</v>
      </c>
      <c r="C14" s="329" t="s">
        <v>11</v>
      </c>
      <c r="D14" s="317">
        <v>0</v>
      </c>
      <c r="E14" s="318">
        <v>0</v>
      </c>
      <c r="F14" s="318">
        <v>0</v>
      </c>
      <c r="G14" s="318">
        <v>0</v>
      </c>
      <c r="H14" s="318">
        <v>0</v>
      </c>
      <c r="I14" s="317">
        <v>0</v>
      </c>
      <c r="J14" s="317">
        <v>0</v>
      </c>
      <c r="K14" s="318">
        <v>0</v>
      </c>
      <c r="L14" s="318">
        <v>0</v>
      </c>
      <c r="M14" s="318">
        <v>0</v>
      </c>
      <c r="N14" s="318">
        <v>0</v>
      </c>
      <c r="O14" s="317">
        <v>0</v>
      </c>
      <c r="P14" s="317">
        <v>0</v>
      </c>
      <c r="Q14" s="318">
        <v>0</v>
      </c>
      <c r="R14" s="318">
        <v>0</v>
      </c>
      <c r="S14" s="318">
        <v>0</v>
      </c>
      <c r="T14" s="318">
        <v>0</v>
      </c>
      <c r="U14" s="317">
        <v>0</v>
      </c>
      <c r="V14" s="318">
        <v>0</v>
      </c>
      <c r="W14" s="318">
        <v>0</v>
      </c>
      <c r="X14" s="317">
        <v>0</v>
      </c>
      <c r="Y14" s="318">
        <v>0</v>
      </c>
      <c r="Z14" s="318">
        <v>0</v>
      </c>
      <c r="AA14" s="317">
        <v>0</v>
      </c>
      <c r="AB14" s="318">
        <v>0</v>
      </c>
      <c r="AC14" s="318">
        <v>0</v>
      </c>
      <c r="AD14" s="317"/>
      <c r="AE14" s="360"/>
      <c r="AF14" s="360"/>
      <c r="AG14" s="360"/>
      <c r="AH14" s="360"/>
      <c r="AI14" s="317"/>
      <c r="AJ14" s="360"/>
      <c r="AK14" s="360"/>
      <c r="AL14" s="360"/>
      <c r="AM14" s="360"/>
      <c r="AN14" s="317"/>
      <c r="AO14" s="318"/>
      <c r="AP14" s="318"/>
      <c r="AQ14" s="318"/>
      <c r="AR14" s="318"/>
      <c r="AS14" s="317">
        <v>0</v>
      </c>
      <c r="AT14" s="320"/>
      <c r="AU14" s="320"/>
      <c r="AV14" s="366"/>
      <c r="AW14" s="372"/>
    </row>
    <row r="15" spans="2:49" ht="25.5" x14ac:dyDescent="0.2">
      <c r="B15" s="343" t="s">
        <v>285</v>
      </c>
      <c r="C15" s="329"/>
      <c r="D15" s="317">
        <v>0</v>
      </c>
      <c r="E15" s="318">
        <v>0</v>
      </c>
      <c r="F15" s="318">
        <v>0</v>
      </c>
      <c r="G15" s="318">
        <v>0</v>
      </c>
      <c r="H15" s="318">
        <v>0</v>
      </c>
      <c r="I15" s="317">
        <v>0</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7">
        <v>0</v>
      </c>
      <c r="E16" s="318">
        <v>0</v>
      </c>
      <c r="F16" s="318">
        <v>0</v>
      </c>
      <c r="G16" s="318">
        <v>0</v>
      </c>
      <c r="H16" s="318">
        <v>0</v>
      </c>
      <c r="I16" s="317">
        <v>0</v>
      </c>
      <c r="J16" s="317">
        <v>0</v>
      </c>
      <c r="K16" s="318">
        <v>-818491</v>
      </c>
      <c r="L16" s="318">
        <v>0</v>
      </c>
      <c r="M16" s="318">
        <v>0</v>
      </c>
      <c r="N16" s="318">
        <v>0</v>
      </c>
      <c r="O16" s="317">
        <v>-818491</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7">
        <v>0</v>
      </c>
      <c r="E17" s="359">
        <v>0</v>
      </c>
      <c r="F17" s="359">
        <v>0</v>
      </c>
      <c r="G17" s="359">
        <v>0</v>
      </c>
      <c r="H17" s="318">
        <v>0</v>
      </c>
      <c r="I17" s="363"/>
      <c r="J17" s="317">
        <v>0</v>
      </c>
      <c r="K17" s="359">
        <f>'Pt 3 MLR and Rebate Calculation'!L36</f>
        <v>-67906</v>
      </c>
      <c r="L17" s="318">
        <v>0</v>
      </c>
      <c r="M17" s="318">
        <v>0</v>
      </c>
      <c r="N17" s="318">
        <v>0</v>
      </c>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7">
        <v>0</v>
      </c>
      <c r="E18" s="318">
        <v>0</v>
      </c>
      <c r="F18" s="318">
        <v>0</v>
      </c>
      <c r="G18" s="318">
        <v>0</v>
      </c>
      <c r="H18" s="318">
        <v>0</v>
      </c>
      <c r="I18" s="317">
        <v>0</v>
      </c>
      <c r="J18" s="317">
        <v>726420</v>
      </c>
      <c r="K18" s="318">
        <v>726420</v>
      </c>
      <c r="L18" s="318">
        <v>0</v>
      </c>
      <c r="M18" s="318">
        <v>0</v>
      </c>
      <c r="N18" s="318">
        <v>0</v>
      </c>
      <c r="O18" s="317">
        <v>186981</v>
      </c>
      <c r="P18" s="317">
        <v>404756</v>
      </c>
      <c r="Q18" s="318">
        <v>404756</v>
      </c>
      <c r="R18" s="318">
        <v>0</v>
      </c>
      <c r="S18" s="318">
        <v>0</v>
      </c>
      <c r="T18" s="318">
        <v>0</v>
      </c>
      <c r="U18" s="317">
        <v>0</v>
      </c>
      <c r="V18" s="318">
        <v>0</v>
      </c>
      <c r="W18" s="318">
        <v>0</v>
      </c>
      <c r="X18" s="317">
        <v>0</v>
      </c>
      <c r="Y18" s="318">
        <v>0</v>
      </c>
      <c r="Z18" s="318">
        <v>0</v>
      </c>
      <c r="AA18" s="317">
        <v>0</v>
      </c>
      <c r="AB18" s="318">
        <v>0</v>
      </c>
      <c r="AC18" s="318">
        <v>0</v>
      </c>
      <c r="AD18" s="317"/>
      <c r="AE18" s="360"/>
      <c r="AF18" s="360"/>
      <c r="AG18" s="360"/>
      <c r="AH18" s="360"/>
      <c r="AI18" s="317"/>
      <c r="AJ18" s="360"/>
      <c r="AK18" s="360"/>
      <c r="AL18" s="360"/>
      <c r="AM18" s="360"/>
      <c r="AN18" s="317"/>
      <c r="AO18" s="318"/>
      <c r="AP18" s="318"/>
      <c r="AQ18" s="318"/>
      <c r="AR18" s="318"/>
      <c r="AS18" s="317">
        <v>0</v>
      </c>
      <c r="AT18" s="320">
        <v>213892</v>
      </c>
      <c r="AU18" s="320">
        <v>47248</v>
      </c>
      <c r="AV18" s="366"/>
      <c r="AW18" s="372"/>
    </row>
    <row r="19" spans="2:49" ht="25.5" x14ac:dyDescent="0.2">
      <c r="B19" s="343" t="s">
        <v>306</v>
      </c>
      <c r="C19" s="329"/>
      <c r="D19" s="317">
        <v>0</v>
      </c>
      <c r="E19" s="318">
        <v>0</v>
      </c>
      <c r="F19" s="318">
        <v>0</v>
      </c>
      <c r="G19" s="318">
        <v>0</v>
      </c>
      <c r="H19" s="318">
        <v>0</v>
      </c>
      <c r="I19" s="317">
        <v>0</v>
      </c>
      <c r="J19" s="317">
        <v>0</v>
      </c>
      <c r="K19" s="318">
        <v>0</v>
      </c>
      <c r="L19" s="318">
        <v>0</v>
      </c>
      <c r="M19" s="318">
        <v>0</v>
      </c>
      <c r="N19" s="318">
        <v>0</v>
      </c>
      <c r="O19" s="317"/>
      <c r="P19" s="317">
        <v>0</v>
      </c>
      <c r="Q19" s="318">
        <v>0</v>
      </c>
      <c r="R19" s="318">
        <v>0</v>
      </c>
      <c r="S19" s="318">
        <v>0</v>
      </c>
      <c r="T19" s="318">
        <v>0</v>
      </c>
      <c r="U19" s="317">
        <v>0</v>
      </c>
      <c r="V19" s="318">
        <v>0</v>
      </c>
      <c r="W19" s="318">
        <v>0</v>
      </c>
      <c r="X19" s="317">
        <v>0</v>
      </c>
      <c r="Y19" s="318">
        <v>0</v>
      </c>
      <c r="Z19" s="318">
        <v>0</v>
      </c>
      <c r="AA19" s="317">
        <v>0</v>
      </c>
      <c r="AB19" s="318">
        <v>0</v>
      </c>
      <c r="AC19" s="318">
        <v>0</v>
      </c>
      <c r="AD19" s="317"/>
      <c r="AE19" s="360"/>
      <c r="AF19" s="360"/>
      <c r="AG19" s="360"/>
      <c r="AH19" s="360"/>
      <c r="AI19" s="317"/>
      <c r="AJ19" s="360"/>
      <c r="AK19" s="360"/>
      <c r="AL19" s="360"/>
      <c r="AM19" s="360"/>
      <c r="AN19" s="317"/>
      <c r="AO19" s="318"/>
      <c r="AP19" s="318"/>
      <c r="AQ19" s="318"/>
      <c r="AR19" s="318"/>
      <c r="AS19" s="317">
        <v>0</v>
      </c>
      <c r="AT19" s="320">
        <v>0</v>
      </c>
      <c r="AU19" s="320">
        <v>0</v>
      </c>
      <c r="AV19" s="366"/>
      <c r="AW19" s="372"/>
    </row>
    <row r="20" spans="2:49" s="5" customFormat="1" ht="25.5" x14ac:dyDescent="0.2">
      <c r="B20" s="343" t="s">
        <v>430</v>
      </c>
      <c r="C20" s="329"/>
      <c r="D20" s="317">
        <v>0</v>
      </c>
      <c r="E20" s="318">
        <v>0</v>
      </c>
      <c r="F20" s="318">
        <v>0</v>
      </c>
      <c r="G20" s="318">
        <v>0</v>
      </c>
      <c r="H20" s="318">
        <v>0</v>
      </c>
      <c r="I20" s="317">
        <v>0</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4"/>
    </row>
    <row r="22" spans="2:49" ht="13.5" thickTop="1" x14ac:dyDescent="0.2">
      <c r="B22" s="345" t="s">
        <v>287</v>
      </c>
      <c r="C22" s="328"/>
      <c r="D22" s="314"/>
      <c r="E22" s="315"/>
      <c r="F22" s="315"/>
      <c r="G22" s="315"/>
      <c r="H22" s="315"/>
      <c r="I22" s="375"/>
      <c r="J22" s="375"/>
      <c r="K22" s="365"/>
      <c r="L22" s="365"/>
      <c r="M22" s="365"/>
      <c r="N22" s="365"/>
      <c r="O22" s="314"/>
      <c r="P22" s="314"/>
      <c r="Q22" s="315"/>
      <c r="R22" s="315"/>
      <c r="S22" s="315"/>
      <c r="T22" s="315"/>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7">
        <v>65510</v>
      </c>
      <c r="E23" s="360"/>
      <c r="F23" s="360"/>
      <c r="G23" s="360"/>
      <c r="H23" s="360"/>
      <c r="I23" s="362"/>
      <c r="J23" s="317">
        <v>38266801</v>
      </c>
      <c r="K23" s="360"/>
      <c r="L23" s="360"/>
      <c r="M23" s="360"/>
      <c r="N23" s="360"/>
      <c r="O23" s="362"/>
      <c r="P23" s="317">
        <v>20785344</v>
      </c>
      <c r="Q23" s="360"/>
      <c r="R23" s="360"/>
      <c r="S23" s="360"/>
      <c r="T23" s="360"/>
      <c r="U23" s="317">
        <v>0</v>
      </c>
      <c r="V23" s="360"/>
      <c r="W23" s="360"/>
      <c r="X23" s="317">
        <v>0</v>
      </c>
      <c r="Y23" s="360"/>
      <c r="Z23" s="360"/>
      <c r="AA23" s="317">
        <v>0</v>
      </c>
      <c r="AB23" s="360"/>
      <c r="AC23" s="360"/>
      <c r="AD23" s="317"/>
      <c r="AE23" s="360"/>
      <c r="AF23" s="360"/>
      <c r="AG23" s="360"/>
      <c r="AH23" s="360"/>
      <c r="AI23" s="317"/>
      <c r="AJ23" s="360"/>
      <c r="AK23" s="360"/>
      <c r="AL23" s="360"/>
      <c r="AM23" s="360"/>
      <c r="AN23" s="317"/>
      <c r="AO23" s="360"/>
      <c r="AP23" s="360"/>
      <c r="AQ23" s="360"/>
      <c r="AR23" s="360"/>
      <c r="AS23" s="317">
        <v>0</v>
      </c>
      <c r="AT23" s="320">
        <v>7012051</v>
      </c>
      <c r="AU23" s="320">
        <v>74256313</v>
      </c>
      <c r="AV23" s="366"/>
      <c r="AW23" s="372"/>
    </row>
    <row r="24" spans="2:49" ht="28.5" customHeight="1" x14ac:dyDescent="0.2">
      <c r="B24" s="343" t="s">
        <v>114</v>
      </c>
      <c r="C24" s="329"/>
      <c r="D24" s="363"/>
      <c r="E24" s="318">
        <v>0</v>
      </c>
      <c r="F24" s="318">
        <v>0</v>
      </c>
      <c r="G24" s="318">
        <v>0</v>
      </c>
      <c r="H24" s="318">
        <v>0</v>
      </c>
      <c r="I24" s="317">
        <v>0</v>
      </c>
      <c r="J24" s="363"/>
      <c r="K24" s="318">
        <v>36095267</v>
      </c>
      <c r="L24" s="318">
        <v>0</v>
      </c>
      <c r="M24" s="318">
        <v>0</v>
      </c>
      <c r="N24" s="318">
        <v>0</v>
      </c>
      <c r="O24" s="317">
        <v>8206468</v>
      </c>
      <c r="P24" s="363"/>
      <c r="Q24" s="318">
        <v>20094216</v>
      </c>
      <c r="R24" s="318">
        <v>0</v>
      </c>
      <c r="S24" s="318">
        <v>0</v>
      </c>
      <c r="T24" s="318">
        <v>0</v>
      </c>
      <c r="U24" s="363"/>
      <c r="V24" s="318">
        <v>0</v>
      </c>
      <c r="W24" s="318">
        <v>0</v>
      </c>
      <c r="X24" s="363"/>
      <c r="Y24" s="318">
        <v>0</v>
      </c>
      <c r="Z24" s="318">
        <v>0</v>
      </c>
      <c r="AA24" s="363"/>
      <c r="AB24" s="318">
        <v>0</v>
      </c>
      <c r="AC24" s="318">
        <v>0</v>
      </c>
      <c r="AD24" s="363"/>
      <c r="AE24" s="360"/>
      <c r="AF24" s="360"/>
      <c r="AG24" s="360"/>
      <c r="AH24" s="360"/>
      <c r="AI24" s="363"/>
      <c r="AJ24" s="360"/>
      <c r="AK24" s="360"/>
      <c r="AL24" s="360"/>
      <c r="AM24" s="360"/>
      <c r="AN24" s="363"/>
      <c r="AO24" s="318"/>
      <c r="AP24" s="318"/>
      <c r="AQ24" s="318"/>
      <c r="AR24" s="318"/>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7">
        <v>0</v>
      </c>
      <c r="E26" s="360"/>
      <c r="F26" s="360"/>
      <c r="G26" s="360"/>
      <c r="H26" s="360"/>
      <c r="I26" s="362"/>
      <c r="J26" s="317">
        <v>4945988</v>
      </c>
      <c r="K26" s="360"/>
      <c r="L26" s="360"/>
      <c r="M26" s="360"/>
      <c r="N26" s="360"/>
      <c r="O26" s="362"/>
      <c r="P26" s="317">
        <v>3216537</v>
      </c>
      <c r="Q26" s="360"/>
      <c r="R26" s="360"/>
      <c r="S26" s="360"/>
      <c r="T26" s="360"/>
      <c r="U26" s="317">
        <v>0</v>
      </c>
      <c r="V26" s="360"/>
      <c r="W26" s="360"/>
      <c r="X26" s="317">
        <v>0</v>
      </c>
      <c r="Y26" s="360"/>
      <c r="Z26" s="360"/>
      <c r="AA26" s="317">
        <v>0</v>
      </c>
      <c r="AB26" s="360"/>
      <c r="AC26" s="360"/>
      <c r="AD26" s="317"/>
      <c r="AE26" s="360"/>
      <c r="AF26" s="360"/>
      <c r="AG26" s="360"/>
      <c r="AH26" s="360"/>
      <c r="AI26" s="317"/>
      <c r="AJ26" s="360"/>
      <c r="AK26" s="360"/>
      <c r="AL26" s="360"/>
      <c r="AM26" s="360"/>
      <c r="AN26" s="317"/>
      <c r="AO26" s="360"/>
      <c r="AP26" s="360"/>
      <c r="AQ26" s="360"/>
      <c r="AR26" s="360"/>
      <c r="AS26" s="317">
        <v>0</v>
      </c>
      <c r="AT26" s="320">
        <v>2220745</v>
      </c>
      <c r="AU26" s="320">
        <v>6626672</v>
      </c>
      <c r="AV26" s="366"/>
      <c r="AW26" s="372"/>
    </row>
    <row r="27" spans="2:49" s="5" customFormat="1" ht="25.5" x14ac:dyDescent="0.2">
      <c r="B27" s="343" t="s">
        <v>85</v>
      </c>
      <c r="C27" s="329"/>
      <c r="D27" s="363"/>
      <c r="E27" s="318">
        <v>0</v>
      </c>
      <c r="F27" s="318">
        <v>0</v>
      </c>
      <c r="G27" s="318">
        <v>0</v>
      </c>
      <c r="H27" s="318">
        <v>0</v>
      </c>
      <c r="I27" s="317">
        <v>0</v>
      </c>
      <c r="J27" s="363"/>
      <c r="K27" s="318">
        <v>1054985</v>
      </c>
      <c r="L27" s="318">
        <v>0</v>
      </c>
      <c r="M27" s="318">
        <v>0</v>
      </c>
      <c r="N27" s="318">
        <v>0</v>
      </c>
      <c r="O27" s="317">
        <v>155078</v>
      </c>
      <c r="P27" s="363"/>
      <c r="Q27" s="318">
        <v>573580.66</v>
      </c>
      <c r="R27" s="318">
        <v>0</v>
      </c>
      <c r="S27" s="318">
        <v>0</v>
      </c>
      <c r="T27" s="318">
        <v>0</v>
      </c>
      <c r="U27" s="363"/>
      <c r="V27" s="318">
        <v>0</v>
      </c>
      <c r="W27" s="318">
        <v>0</v>
      </c>
      <c r="X27" s="363"/>
      <c r="Y27" s="318">
        <v>0</v>
      </c>
      <c r="Z27" s="318">
        <v>0</v>
      </c>
      <c r="AA27" s="363"/>
      <c r="AB27" s="318">
        <v>0</v>
      </c>
      <c r="AC27" s="318">
        <v>0</v>
      </c>
      <c r="AD27" s="363"/>
      <c r="AE27" s="360"/>
      <c r="AF27" s="360"/>
      <c r="AG27" s="360"/>
      <c r="AH27" s="360"/>
      <c r="AI27" s="363"/>
      <c r="AJ27" s="360"/>
      <c r="AK27" s="360"/>
      <c r="AL27" s="360"/>
      <c r="AM27" s="360"/>
      <c r="AN27" s="363"/>
      <c r="AO27" s="318"/>
      <c r="AP27" s="318"/>
      <c r="AQ27" s="318"/>
      <c r="AR27" s="318"/>
      <c r="AS27" s="363"/>
      <c r="AT27" s="369"/>
      <c r="AU27" s="369"/>
      <c r="AV27" s="366"/>
      <c r="AW27" s="372"/>
    </row>
    <row r="28" spans="2:49" x14ac:dyDescent="0.2">
      <c r="B28" s="341" t="s">
        <v>289</v>
      </c>
      <c r="C28" s="329" t="s">
        <v>47</v>
      </c>
      <c r="D28" s="317">
        <v>65510</v>
      </c>
      <c r="E28" s="361"/>
      <c r="F28" s="361"/>
      <c r="G28" s="361"/>
      <c r="H28" s="361"/>
      <c r="I28" s="363"/>
      <c r="J28" s="317">
        <v>5766604</v>
      </c>
      <c r="K28" s="361"/>
      <c r="L28" s="361"/>
      <c r="M28" s="361"/>
      <c r="N28" s="361"/>
      <c r="O28" s="363"/>
      <c r="P28" s="317">
        <v>3175180</v>
      </c>
      <c r="Q28" s="361"/>
      <c r="R28" s="361"/>
      <c r="S28" s="361"/>
      <c r="T28" s="361"/>
      <c r="U28" s="317">
        <v>0</v>
      </c>
      <c r="V28" s="361"/>
      <c r="W28" s="361"/>
      <c r="X28" s="317">
        <v>0</v>
      </c>
      <c r="Y28" s="361"/>
      <c r="Z28" s="361"/>
      <c r="AA28" s="317">
        <v>0</v>
      </c>
      <c r="AB28" s="361"/>
      <c r="AC28" s="361"/>
      <c r="AD28" s="317"/>
      <c r="AE28" s="360"/>
      <c r="AF28" s="360"/>
      <c r="AG28" s="360"/>
      <c r="AH28" s="360"/>
      <c r="AI28" s="317"/>
      <c r="AJ28" s="360"/>
      <c r="AK28" s="360"/>
      <c r="AL28" s="360"/>
      <c r="AM28" s="360"/>
      <c r="AN28" s="317"/>
      <c r="AO28" s="361"/>
      <c r="AP28" s="361"/>
      <c r="AQ28" s="361"/>
      <c r="AR28" s="361"/>
      <c r="AS28" s="317">
        <v>0</v>
      </c>
      <c r="AT28" s="320">
        <v>0</v>
      </c>
      <c r="AU28" s="320">
        <v>11597368</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7">
        <v>0</v>
      </c>
      <c r="E30" s="360"/>
      <c r="F30" s="360"/>
      <c r="G30" s="360"/>
      <c r="H30" s="360"/>
      <c r="I30" s="362"/>
      <c r="J30" s="317">
        <v>0</v>
      </c>
      <c r="K30" s="360"/>
      <c r="L30" s="360"/>
      <c r="M30" s="360"/>
      <c r="N30" s="360"/>
      <c r="O30" s="362"/>
      <c r="P30" s="317">
        <v>0</v>
      </c>
      <c r="Q30" s="360"/>
      <c r="R30" s="360"/>
      <c r="S30" s="360"/>
      <c r="T30" s="360"/>
      <c r="U30" s="317">
        <v>0</v>
      </c>
      <c r="V30" s="360"/>
      <c r="W30" s="360"/>
      <c r="X30" s="317">
        <v>0</v>
      </c>
      <c r="Y30" s="360"/>
      <c r="Z30" s="360"/>
      <c r="AA30" s="317">
        <v>0</v>
      </c>
      <c r="AB30" s="360"/>
      <c r="AC30" s="360"/>
      <c r="AD30" s="317"/>
      <c r="AE30" s="360"/>
      <c r="AF30" s="360"/>
      <c r="AG30" s="360"/>
      <c r="AH30" s="360"/>
      <c r="AI30" s="317"/>
      <c r="AJ30" s="360"/>
      <c r="AK30" s="360"/>
      <c r="AL30" s="360"/>
      <c r="AM30" s="360"/>
      <c r="AN30" s="317"/>
      <c r="AO30" s="360"/>
      <c r="AP30" s="360"/>
      <c r="AQ30" s="360"/>
      <c r="AR30" s="360"/>
      <c r="AS30" s="317">
        <v>0</v>
      </c>
      <c r="AT30" s="320">
        <v>0</v>
      </c>
      <c r="AU30" s="320">
        <v>0</v>
      </c>
      <c r="AV30" s="366"/>
      <c r="AW30" s="372"/>
    </row>
    <row r="31" spans="2:49" s="5" customFormat="1" ht="25.5" x14ac:dyDescent="0.2">
      <c r="B31" s="343" t="s">
        <v>84</v>
      </c>
      <c r="C31" s="329"/>
      <c r="D31" s="363"/>
      <c r="E31" s="318">
        <v>0</v>
      </c>
      <c r="F31" s="318">
        <v>0</v>
      </c>
      <c r="G31" s="318">
        <v>0</v>
      </c>
      <c r="H31" s="318">
        <v>0</v>
      </c>
      <c r="I31" s="317">
        <v>0</v>
      </c>
      <c r="J31" s="363"/>
      <c r="K31" s="318">
        <v>0</v>
      </c>
      <c r="L31" s="318">
        <v>0</v>
      </c>
      <c r="M31" s="318">
        <v>0</v>
      </c>
      <c r="N31" s="318">
        <v>0</v>
      </c>
      <c r="O31" s="317">
        <v>0</v>
      </c>
      <c r="P31" s="363"/>
      <c r="Q31" s="318">
        <v>0</v>
      </c>
      <c r="R31" s="318">
        <v>0</v>
      </c>
      <c r="S31" s="318">
        <v>0</v>
      </c>
      <c r="T31" s="318">
        <v>0</v>
      </c>
      <c r="U31" s="363"/>
      <c r="V31" s="318">
        <v>0</v>
      </c>
      <c r="W31" s="318">
        <v>0</v>
      </c>
      <c r="X31" s="363"/>
      <c r="Y31" s="318">
        <v>0</v>
      </c>
      <c r="Z31" s="318">
        <v>0</v>
      </c>
      <c r="AA31" s="363"/>
      <c r="AB31" s="318">
        <v>0</v>
      </c>
      <c r="AC31" s="318">
        <v>0</v>
      </c>
      <c r="AD31" s="363"/>
      <c r="AE31" s="360"/>
      <c r="AF31" s="360"/>
      <c r="AG31" s="360"/>
      <c r="AH31" s="360"/>
      <c r="AI31" s="363"/>
      <c r="AJ31" s="360"/>
      <c r="AK31" s="360"/>
      <c r="AL31" s="360"/>
      <c r="AM31" s="360"/>
      <c r="AN31" s="363"/>
      <c r="AO31" s="318"/>
      <c r="AP31" s="318"/>
      <c r="AQ31" s="318"/>
      <c r="AR31" s="318"/>
      <c r="AS31" s="363"/>
      <c r="AT31" s="369"/>
      <c r="AU31" s="369"/>
      <c r="AV31" s="366"/>
      <c r="AW31" s="372"/>
    </row>
    <row r="32" spans="2:49" x14ac:dyDescent="0.2">
      <c r="B32" s="341" t="s">
        <v>291</v>
      </c>
      <c r="C32" s="329" t="s">
        <v>48</v>
      </c>
      <c r="D32" s="317">
        <v>0</v>
      </c>
      <c r="E32" s="361"/>
      <c r="F32" s="361"/>
      <c r="G32" s="361"/>
      <c r="H32" s="361"/>
      <c r="I32" s="363"/>
      <c r="J32" s="317">
        <v>0</v>
      </c>
      <c r="K32" s="361"/>
      <c r="L32" s="361"/>
      <c r="M32" s="361"/>
      <c r="N32" s="361"/>
      <c r="O32" s="363"/>
      <c r="P32" s="317">
        <v>0</v>
      </c>
      <c r="Q32" s="361"/>
      <c r="R32" s="361"/>
      <c r="S32" s="361"/>
      <c r="T32" s="361"/>
      <c r="U32" s="317">
        <v>0</v>
      </c>
      <c r="V32" s="361"/>
      <c r="W32" s="361"/>
      <c r="X32" s="317">
        <v>0</v>
      </c>
      <c r="Y32" s="361"/>
      <c r="Z32" s="361"/>
      <c r="AA32" s="317">
        <v>0</v>
      </c>
      <c r="AB32" s="361"/>
      <c r="AC32" s="361"/>
      <c r="AD32" s="317"/>
      <c r="AE32" s="360"/>
      <c r="AF32" s="360"/>
      <c r="AG32" s="360"/>
      <c r="AH32" s="360"/>
      <c r="AI32" s="317"/>
      <c r="AJ32" s="360"/>
      <c r="AK32" s="360"/>
      <c r="AL32" s="360"/>
      <c r="AM32" s="360"/>
      <c r="AN32" s="317"/>
      <c r="AO32" s="361"/>
      <c r="AP32" s="361"/>
      <c r="AQ32" s="361"/>
      <c r="AR32" s="361"/>
      <c r="AS32" s="317">
        <v>0</v>
      </c>
      <c r="AT32" s="320">
        <v>0</v>
      </c>
      <c r="AU32" s="320">
        <v>0</v>
      </c>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7">
        <v>0</v>
      </c>
      <c r="E34" s="360"/>
      <c r="F34" s="360"/>
      <c r="G34" s="360"/>
      <c r="H34" s="360"/>
      <c r="I34" s="362"/>
      <c r="J34" s="317">
        <v>0</v>
      </c>
      <c r="K34" s="360"/>
      <c r="L34" s="360"/>
      <c r="M34" s="360"/>
      <c r="N34" s="360"/>
      <c r="O34" s="362"/>
      <c r="P34" s="317">
        <v>0</v>
      </c>
      <c r="Q34" s="360"/>
      <c r="R34" s="360"/>
      <c r="S34" s="360"/>
      <c r="T34" s="360"/>
      <c r="U34" s="317">
        <v>0</v>
      </c>
      <c r="V34" s="360"/>
      <c r="W34" s="360"/>
      <c r="X34" s="317">
        <v>0</v>
      </c>
      <c r="Y34" s="360"/>
      <c r="Z34" s="360"/>
      <c r="AA34" s="317">
        <v>0</v>
      </c>
      <c r="AB34" s="360"/>
      <c r="AC34" s="360"/>
      <c r="AD34" s="317"/>
      <c r="AE34" s="360"/>
      <c r="AF34" s="360"/>
      <c r="AG34" s="360"/>
      <c r="AH34" s="360"/>
      <c r="AI34" s="317"/>
      <c r="AJ34" s="360"/>
      <c r="AK34" s="360"/>
      <c r="AL34" s="360"/>
      <c r="AM34" s="360"/>
      <c r="AN34" s="317"/>
      <c r="AO34" s="360"/>
      <c r="AP34" s="360"/>
      <c r="AQ34" s="360"/>
      <c r="AR34" s="360"/>
      <c r="AS34" s="317">
        <v>0</v>
      </c>
      <c r="AT34" s="320">
        <v>0</v>
      </c>
      <c r="AU34" s="320">
        <v>0</v>
      </c>
      <c r="AV34" s="366"/>
      <c r="AW34" s="372"/>
    </row>
    <row r="35" spans="2:49" s="5" customFormat="1" x14ac:dyDescent="0.2">
      <c r="B35" s="343" t="s">
        <v>91</v>
      </c>
      <c r="C35" s="329"/>
      <c r="D35" s="363"/>
      <c r="E35" s="318">
        <v>0</v>
      </c>
      <c r="F35" s="318">
        <v>0</v>
      </c>
      <c r="G35" s="318">
        <v>0</v>
      </c>
      <c r="H35" s="318">
        <v>0</v>
      </c>
      <c r="I35" s="317">
        <v>0</v>
      </c>
      <c r="J35" s="363"/>
      <c r="K35" s="318">
        <v>0</v>
      </c>
      <c r="L35" s="318">
        <v>0</v>
      </c>
      <c r="M35" s="318">
        <v>0</v>
      </c>
      <c r="N35" s="318">
        <v>0</v>
      </c>
      <c r="O35" s="317">
        <v>0</v>
      </c>
      <c r="P35" s="363"/>
      <c r="Q35" s="318">
        <v>0</v>
      </c>
      <c r="R35" s="318">
        <v>0</v>
      </c>
      <c r="S35" s="318">
        <v>0</v>
      </c>
      <c r="T35" s="318">
        <v>0</v>
      </c>
      <c r="U35" s="363"/>
      <c r="V35" s="318">
        <v>0</v>
      </c>
      <c r="W35" s="318">
        <v>0</v>
      </c>
      <c r="X35" s="363"/>
      <c r="Y35" s="318">
        <v>0</v>
      </c>
      <c r="Z35" s="318">
        <v>0</v>
      </c>
      <c r="AA35" s="363"/>
      <c r="AB35" s="318">
        <v>0</v>
      </c>
      <c r="AC35" s="318">
        <v>0</v>
      </c>
      <c r="AD35" s="363"/>
      <c r="AE35" s="360"/>
      <c r="AF35" s="360"/>
      <c r="AG35" s="360"/>
      <c r="AH35" s="360"/>
      <c r="AI35" s="363"/>
      <c r="AJ35" s="360"/>
      <c r="AK35" s="360"/>
      <c r="AL35" s="360"/>
      <c r="AM35" s="360"/>
      <c r="AN35" s="363"/>
      <c r="AO35" s="318"/>
      <c r="AP35" s="318"/>
      <c r="AQ35" s="318"/>
      <c r="AR35" s="318"/>
      <c r="AS35" s="363"/>
      <c r="AT35" s="369"/>
      <c r="AU35" s="369"/>
      <c r="AV35" s="366"/>
      <c r="AW35" s="372"/>
    </row>
    <row r="36" spans="2:49" x14ac:dyDescent="0.2">
      <c r="B36" s="341" t="s">
        <v>293</v>
      </c>
      <c r="C36" s="329" t="s">
        <v>3</v>
      </c>
      <c r="D36" s="317">
        <v>0</v>
      </c>
      <c r="E36" s="318">
        <v>0</v>
      </c>
      <c r="F36" s="318">
        <v>0</v>
      </c>
      <c r="G36" s="318">
        <v>0</v>
      </c>
      <c r="H36" s="318">
        <v>0</v>
      </c>
      <c r="I36" s="317">
        <v>0</v>
      </c>
      <c r="J36" s="317">
        <v>0</v>
      </c>
      <c r="K36" s="318">
        <v>0</v>
      </c>
      <c r="L36" s="318">
        <v>0</v>
      </c>
      <c r="M36" s="318">
        <v>0</v>
      </c>
      <c r="N36" s="318">
        <v>0</v>
      </c>
      <c r="O36" s="317">
        <v>0</v>
      </c>
      <c r="P36" s="317">
        <v>0</v>
      </c>
      <c r="Q36" s="318">
        <v>0</v>
      </c>
      <c r="R36" s="318">
        <v>0</v>
      </c>
      <c r="S36" s="318">
        <v>0</v>
      </c>
      <c r="T36" s="318">
        <v>0</v>
      </c>
      <c r="U36" s="317">
        <v>0</v>
      </c>
      <c r="V36" s="318">
        <v>0</v>
      </c>
      <c r="W36" s="318">
        <v>0</v>
      </c>
      <c r="X36" s="317">
        <v>0</v>
      </c>
      <c r="Y36" s="318">
        <v>0</v>
      </c>
      <c r="Z36" s="318">
        <v>0</v>
      </c>
      <c r="AA36" s="317">
        <v>0</v>
      </c>
      <c r="AB36" s="318">
        <v>0</v>
      </c>
      <c r="AC36" s="318">
        <v>0</v>
      </c>
      <c r="AD36" s="317"/>
      <c r="AE36" s="360"/>
      <c r="AF36" s="360"/>
      <c r="AG36" s="360"/>
      <c r="AH36" s="360"/>
      <c r="AI36" s="317"/>
      <c r="AJ36" s="360"/>
      <c r="AK36" s="360"/>
      <c r="AL36" s="360"/>
      <c r="AM36" s="360"/>
      <c r="AN36" s="317"/>
      <c r="AO36" s="318"/>
      <c r="AP36" s="318"/>
      <c r="AQ36" s="318"/>
      <c r="AR36" s="318"/>
      <c r="AS36" s="317">
        <v>0</v>
      </c>
      <c r="AT36" s="320">
        <v>0</v>
      </c>
      <c r="AU36" s="320">
        <v>0</v>
      </c>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7">
        <v>0</v>
      </c>
      <c r="E38" s="360"/>
      <c r="F38" s="360"/>
      <c r="G38" s="360"/>
      <c r="H38" s="360"/>
      <c r="I38" s="362"/>
      <c r="J38" s="317">
        <v>0</v>
      </c>
      <c r="K38" s="360"/>
      <c r="L38" s="360"/>
      <c r="M38" s="360"/>
      <c r="N38" s="360"/>
      <c r="O38" s="362"/>
      <c r="P38" s="317">
        <v>0</v>
      </c>
      <c r="Q38" s="360"/>
      <c r="R38" s="360"/>
      <c r="S38" s="360"/>
      <c r="T38" s="360"/>
      <c r="U38" s="317">
        <v>0</v>
      </c>
      <c r="V38" s="360"/>
      <c r="W38" s="360"/>
      <c r="X38" s="317">
        <v>0</v>
      </c>
      <c r="Y38" s="360"/>
      <c r="Z38" s="360"/>
      <c r="AA38" s="317">
        <v>0</v>
      </c>
      <c r="AB38" s="360"/>
      <c r="AC38" s="360"/>
      <c r="AD38" s="317"/>
      <c r="AE38" s="360"/>
      <c r="AF38" s="360"/>
      <c r="AG38" s="360"/>
      <c r="AH38" s="360"/>
      <c r="AI38" s="317"/>
      <c r="AJ38" s="360"/>
      <c r="AK38" s="360"/>
      <c r="AL38" s="360"/>
      <c r="AM38" s="360"/>
      <c r="AN38" s="317"/>
      <c r="AO38" s="360"/>
      <c r="AP38" s="360"/>
      <c r="AQ38" s="360"/>
      <c r="AR38" s="360"/>
      <c r="AS38" s="317">
        <v>0</v>
      </c>
      <c r="AT38" s="320">
        <v>0</v>
      </c>
      <c r="AU38" s="320">
        <v>0</v>
      </c>
      <c r="AV38" s="366"/>
      <c r="AW38" s="372"/>
    </row>
    <row r="39" spans="2:49" ht="28.15" customHeight="1" x14ac:dyDescent="0.2">
      <c r="B39" s="343" t="s">
        <v>86</v>
      </c>
      <c r="C39" s="329"/>
      <c r="D39" s="363"/>
      <c r="E39" s="318">
        <v>0</v>
      </c>
      <c r="F39" s="318">
        <v>0</v>
      </c>
      <c r="G39" s="318">
        <v>0</v>
      </c>
      <c r="H39" s="318">
        <v>0</v>
      </c>
      <c r="I39" s="317">
        <v>0</v>
      </c>
      <c r="J39" s="363"/>
      <c r="K39" s="318">
        <v>0</v>
      </c>
      <c r="L39" s="318">
        <v>0</v>
      </c>
      <c r="M39" s="318">
        <v>0</v>
      </c>
      <c r="N39" s="318">
        <v>0</v>
      </c>
      <c r="O39" s="317">
        <v>0</v>
      </c>
      <c r="P39" s="363"/>
      <c r="Q39" s="318">
        <v>0</v>
      </c>
      <c r="R39" s="318">
        <v>0</v>
      </c>
      <c r="S39" s="318">
        <v>0</v>
      </c>
      <c r="T39" s="318">
        <v>0</v>
      </c>
      <c r="U39" s="363"/>
      <c r="V39" s="318">
        <v>0</v>
      </c>
      <c r="W39" s="318">
        <v>0</v>
      </c>
      <c r="X39" s="363"/>
      <c r="Y39" s="318">
        <v>0</v>
      </c>
      <c r="Z39" s="318">
        <v>0</v>
      </c>
      <c r="AA39" s="363"/>
      <c r="AB39" s="318">
        <v>0</v>
      </c>
      <c r="AC39" s="318">
        <v>0</v>
      </c>
      <c r="AD39" s="363"/>
      <c r="AE39" s="360"/>
      <c r="AF39" s="360"/>
      <c r="AG39" s="360"/>
      <c r="AH39" s="360"/>
      <c r="AI39" s="363"/>
      <c r="AJ39" s="360"/>
      <c r="AK39" s="360"/>
      <c r="AL39" s="360"/>
      <c r="AM39" s="360"/>
      <c r="AN39" s="363"/>
      <c r="AO39" s="318"/>
      <c r="AP39" s="318"/>
      <c r="AQ39" s="318"/>
      <c r="AR39" s="318"/>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7">
        <v>0</v>
      </c>
      <c r="E41" s="360"/>
      <c r="F41" s="360"/>
      <c r="G41" s="360"/>
      <c r="H41" s="360"/>
      <c r="I41" s="362"/>
      <c r="J41" s="317">
        <v>0</v>
      </c>
      <c r="K41" s="360"/>
      <c r="L41" s="360"/>
      <c r="M41" s="360"/>
      <c r="N41" s="360"/>
      <c r="O41" s="362"/>
      <c r="P41" s="317">
        <v>0</v>
      </c>
      <c r="Q41" s="360"/>
      <c r="R41" s="360"/>
      <c r="S41" s="360"/>
      <c r="T41" s="360"/>
      <c r="U41" s="317">
        <v>0</v>
      </c>
      <c r="V41" s="360"/>
      <c r="W41" s="360"/>
      <c r="X41" s="317">
        <v>0</v>
      </c>
      <c r="Y41" s="360"/>
      <c r="Z41" s="360"/>
      <c r="AA41" s="317">
        <v>0</v>
      </c>
      <c r="AB41" s="360"/>
      <c r="AC41" s="360"/>
      <c r="AD41" s="317"/>
      <c r="AE41" s="360"/>
      <c r="AF41" s="360"/>
      <c r="AG41" s="360"/>
      <c r="AH41" s="360"/>
      <c r="AI41" s="317"/>
      <c r="AJ41" s="360"/>
      <c r="AK41" s="360"/>
      <c r="AL41" s="360"/>
      <c r="AM41" s="360"/>
      <c r="AN41" s="317"/>
      <c r="AO41" s="360"/>
      <c r="AP41" s="360"/>
      <c r="AQ41" s="360"/>
      <c r="AR41" s="360"/>
      <c r="AS41" s="317">
        <v>0</v>
      </c>
      <c r="AT41" s="320">
        <v>0</v>
      </c>
      <c r="AU41" s="320">
        <v>0</v>
      </c>
      <c r="AV41" s="366"/>
      <c r="AW41" s="372"/>
    </row>
    <row r="42" spans="2:49" s="5" customFormat="1" ht="25.5" x14ac:dyDescent="0.2">
      <c r="B42" s="343" t="s">
        <v>92</v>
      </c>
      <c r="C42" s="329"/>
      <c r="D42" s="363"/>
      <c r="E42" s="318">
        <v>0</v>
      </c>
      <c r="F42" s="318">
        <v>0</v>
      </c>
      <c r="G42" s="318">
        <v>0</v>
      </c>
      <c r="H42" s="318">
        <v>0</v>
      </c>
      <c r="I42" s="317">
        <v>0</v>
      </c>
      <c r="J42" s="363"/>
      <c r="K42" s="318">
        <v>0</v>
      </c>
      <c r="L42" s="318">
        <v>0</v>
      </c>
      <c r="M42" s="318">
        <v>0</v>
      </c>
      <c r="N42" s="318">
        <v>0</v>
      </c>
      <c r="O42" s="317">
        <v>0</v>
      </c>
      <c r="P42" s="363"/>
      <c r="Q42" s="318">
        <v>0</v>
      </c>
      <c r="R42" s="318">
        <v>0</v>
      </c>
      <c r="S42" s="318">
        <v>0</v>
      </c>
      <c r="T42" s="318">
        <v>0</v>
      </c>
      <c r="U42" s="363"/>
      <c r="V42" s="318">
        <v>0</v>
      </c>
      <c r="W42" s="318">
        <v>0</v>
      </c>
      <c r="X42" s="363"/>
      <c r="Y42" s="318">
        <v>0</v>
      </c>
      <c r="Z42" s="318">
        <v>0</v>
      </c>
      <c r="AA42" s="363"/>
      <c r="AB42" s="318">
        <v>0</v>
      </c>
      <c r="AC42" s="318">
        <v>0</v>
      </c>
      <c r="AD42" s="363"/>
      <c r="AE42" s="360"/>
      <c r="AF42" s="360"/>
      <c r="AG42" s="360"/>
      <c r="AH42" s="360"/>
      <c r="AI42" s="363"/>
      <c r="AJ42" s="360"/>
      <c r="AK42" s="360"/>
      <c r="AL42" s="360"/>
      <c r="AM42" s="360"/>
      <c r="AN42" s="363"/>
      <c r="AO42" s="318"/>
      <c r="AP42" s="318"/>
      <c r="AQ42" s="318"/>
      <c r="AR42" s="318"/>
      <c r="AS42" s="363"/>
      <c r="AT42" s="369"/>
      <c r="AU42" s="369"/>
      <c r="AV42" s="366"/>
      <c r="AW42" s="372"/>
    </row>
    <row r="43" spans="2:49" x14ac:dyDescent="0.2">
      <c r="B43" s="341" t="s">
        <v>296</v>
      </c>
      <c r="C43" s="329" t="s">
        <v>46</v>
      </c>
      <c r="D43" s="317">
        <v>0</v>
      </c>
      <c r="E43" s="361"/>
      <c r="F43" s="361"/>
      <c r="G43" s="361"/>
      <c r="H43" s="361"/>
      <c r="I43" s="363"/>
      <c r="J43" s="317">
        <v>0</v>
      </c>
      <c r="K43" s="361"/>
      <c r="L43" s="361"/>
      <c r="M43" s="361"/>
      <c r="N43" s="361"/>
      <c r="O43" s="363"/>
      <c r="P43" s="317">
        <v>0</v>
      </c>
      <c r="Q43" s="361"/>
      <c r="R43" s="361"/>
      <c r="S43" s="361"/>
      <c r="T43" s="361"/>
      <c r="U43" s="317">
        <v>0</v>
      </c>
      <c r="V43" s="361"/>
      <c r="W43" s="361"/>
      <c r="X43" s="317">
        <v>0</v>
      </c>
      <c r="Y43" s="361"/>
      <c r="Z43" s="361"/>
      <c r="AA43" s="317">
        <v>0</v>
      </c>
      <c r="AB43" s="361"/>
      <c r="AC43" s="361"/>
      <c r="AD43" s="362"/>
      <c r="AE43" s="360"/>
      <c r="AF43" s="360"/>
      <c r="AG43" s="360"/>
      <c r="AH43" s="360"/>
      <c r="AI43" s="317"/>
      <c r="AJ43" s="360"/>
      <c r="AK43" s="360"/>
      <c r="AL43" s="360"/>
      <c r="AM43" s="360"/>
      <c r="AN43" s="317"/>
      <c r="AO43" s="361"/>
      <c r="AP43" s="361"/>
      <c r="AQ43" s="361"/>
      <c r="AR43" s="361"/>
      <c r="AS43" s="317">
        <v>0</v>
      </c>
      <c r="AT43" s="320">
        <v>0</v>
      </c>
      <c r="AU43" s="320">
        <v>0</v>
      </c>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7">
        <v>0</v>
      </c>
      <c r="E45" s="318">
        <v>0</v>
      </c>
      <c r="F45" s="318">
        <v>0</v>
      </c>
      <c r="G45" s="318">
        <v>0</v>
      </c>
      <c r="H45" s="318">
        <v>0</v>
      </c>
      <c r="I45" s="317">
        <v>0</v>
      </c>
      <c r="J45" s="317">
        <v>11864</v>
      </c>
      <c r="K45" s="318">
        <v>0</v>
      </c>
      <c r="L45" s="318">
        <v>0</v>
      </c>
      <c r="M45" s="318">
        <v>0</v>
      </c>
      <c r="N45" s="318">
        <v>0</v>
      </c>
      <c r="O45" s="317">
        <v>0</v>
      </c>
      <c r="P45" s="317">
        <v>6450</v>
      </c>
      <c r="Q45" s="318">
        <v>0</v>
      </c>
      <c r="R45" s="318">
        <v>0</v>
      </c>
      <c r="S45" s="318">
        <v>0</v>
      </c>
      <c r="T45" s="318">
        <v>0</v>
      </c>
      <c r="U45" s="317">
        <v>0</v>
      </c>
      <c r="V45" s="318">
        <v>0</v>
      </c>
      <c r="W45" s="318">
        <v>0</v>
      </c>
      <c r="X45" s="317">
        <v>0</v>
      </c>
      <c r="Y45" s="318">
        <v>0</v>
      </c>
      <c r="Z45" s="318">
        <v>0</v>
      </c>
      <c r="AA45" s="317">
        <v>0</v>
      </c>
      <c r="AB45" s="318">
        <v>0</v>
      </c>
      <c r="AC45" s="318">
        <v>0</v>
      </c>
      <c r="AD45" s="317"/>
      <c r="AE45" s="360"/>
      <c r="AF45" s="360"/>
      <c r="AG45" s="360"/>
      <c r="AH45" s="360"/>
      <c r="AI45" s="317"/>
      <c r="AJ45" s="360"/>
      <c r="AK45" s="360"/>
      <c r="AL45" s="360"/>
      <c r="AM45" s="360"/>
      <c r="AN45" s="317"/>
      <c r="AO45" s="318"/>
      <c r="AP45" s="318"/>
      <c r="AQ45" s="318"/>
      <c r="AR45" s="318"/>
      <c r="AS45" s="317">
        <v>0</v>
      </c>
      <c r="AT45" s="395">
        <v>0</v>
      </c>
      <c r="AU45" s="320">
        <v>31433</v>
      </c>
      <c r="AV45" s="366"/>
      <c r="AW45" s="372"/>
    </row>
    <row r="46" spans="2:49" x14ac:dyDescent="0.2">
      <c r="B46" s="341" t="s">
        <v>116</v>
      </c>
      <c r="C46" s="329" t="s">
        <v>31</v>
      </c>
      <c r="D46" s="317">
        <v>0</v>
      </c>
      <c r="E46" s="318">
        <v>0</v>
      </c>
      <c r="F46" s="318">
        <v>0</v>
      </c>
      <c r="G46" s="318">
        <v>0</v>
      </c>
      <c r="H46" s="318">
        <v>0</v>
      </c>
      <c r="I46" s="317">
        <v>0</v>
      </c>
      <c r="J46" s="317">
        <v>0</v>
      </c>
      <c r="K46" s="318">
        <v>0</v>
      </c>
      <c r="L46" s="318">
        <v>0</v>
      </c>
      <c r="M46" s="318">
        <v>0</v>
      </c>
      <c r="N46" s="318">
        <v>0</v>
      </c>
      <c r="O46" s="317">
        <v>0</v>
      </c>
      <c r="P46" s="317">
        <v>0</v>
      </c>
      <c r="Q46" s="318">
        <v>0</v>
      </c>
      <c r="R46" s="318">
        <v>0</v>
      </c>
      <c r="S46" s="318">
        <v>0</v>
      </c>
      <c r="T46" s="318">
        <v>0</v>
      </c>
      <c r="U46" s="317">
        <v>0</v>
      </c>
      <c r="V46" s="318">
        <v>0</v>
      </c>
      <c r="W46" s="318">
        <v>0</v>
      </c>
      <c r="X46" s="317">
        <v>0</v>
      </c>
      <c r="Y46" s="318">
        <v>0</v>
      </c>
      <c r="Z46" s="318">
        <v>0</v>
      </c>
      <c r="AA46" s="317">
        <v>0</v>
      </c>
      <c r="AB46" s="318">
        <v>0</v>
      </c>
      <c r="AC46" s="318">
        <v>0</v>
      </c>
      <c r="AD46" s="317"/>
      <c r="AE46" s="360"/>
      <c r="AF46" s="360"/>
      <c r="AG46" s="360"/>
      <c r="AH46" s="360"/>
      <c r="AI46" s="317"/>
      <c r="AJ46" s="360"/>
      <c r="AK46" s="360"/>
      <c r="AL46" s="360"/>
      <c r="AM46" s="360"/>
      <c r="AN46" s="317"/>
      <c r="AO46" s="318"/>
      <c r="AP46" s="318"/>
      <c r="AQ46" s="318"/>
      <c r="AR46" s="318"/>
      <c r="AS46" s="317">
        <v>0</v>
      </c>
      <c r="AT46" s="395">
        <v>0</v>
      </c>
      <c r="AU46" s="320"/>
      <c r="AV46" s="366"/>
      <c r="AW46" s="372"/>
    </row>
    <row r="47" spans="2:49" x14ac:dyDescent="0.2">
      <c r="B47" s="341" t="s">
        <v>117</v>
      </c>
      <c r="C47" s="329" t="s">
        <v>32</v>
      </c>
      <c r="D47" s="317">
        <v>0</v>
      </c>
      <c r="E47" s="361"/>
      <c r="F47" s="361"/>
      <c r="G47" s="361"/>
      <c r="H47" s="361"/>
      <c r="I47" s="363"/>
      <c r="J47" s="317">
        <v>0</v>
      </c>
      <c r="K47" s="361"/>
      <c r="L47" s="361"/>
      <c r="M47" s="361"/>
      <c r="N47" s="361"/>
      <c r="O47" s="363"/>
      <c r="P47" s="317">
        <v>0</v>
      </c>
      <c r="Q47" s="361"/>
      <c r="R47" s="361"/>
      <c r="S47" s="361"/>
      <c r="T47" s="361"/>
      <c r="U47" s="317">
        <v>0</v>
      </c>
      <c r="V47" s="361"/>
      <c r="W47" s="361"/>
      <c r="X47" s="317">
        <v>0</v>
      </c>
      <c r="Y47" s="361"/>
      <c r="Z47" s="361"/>
      <c r="AA47" s="317"/>
      <c r="AB47" s="361"/>
      <c r="AC47" s="361"/>
      <c r="AD47" s="317"/>
      <c r="AE47" s="360"/>
      <c r="AF47" s="360"/>
      <c r="AG47" s="360"/>
      <c r="AH47" s="360"/>
      <c r="AI47" s="317"/>
      <c r="AJ47" s="360"/>
      <c r="AK47" s="360"/>
      <c r="AL47" s="360"/>
      <c r="AM47" s="360"/>
      <c r="AN47" s="317"/>
      <c r="AO47" s="361"/>
      <c r="AP47" s="361"/>
      <c r="AQ47" s="361"/>
      <c r="AR47" s="361"/>
      <c r="AS47" s="317">
        <v>0</v>
      </c>
      <c r="AT47" s="395">
        <v>0</v>
      </c>
      <c r="AU47" s="320"/>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7">
        <v>0</v>
      </c>
      <c r="E49" s="318">
        <v>0</v>
      </c>
      <c r="F49" s="318">
        <v>0</v>
      </c>
      <c r="G49" s="318">
        <v>0</v>
      </c>
      <c r="H49" s="318">
        <v>0</v>
      </c>
      <c r="I49" s="317">
        <v>0</v>
      </c>
      <c r="J49" s="317">
        <v>533883</v>
      </c>
      <c r="K49" s="318">
        <v>621318</v>
      </c>
      <c r="L49" s="318">
        <v>0</v>
      </c>
      <c r="M49" s="318">
        <v>0</v>
      </c>
      <c r="N49" s="318">
        <v>0</v>
      </c>
      <c r="O49" s="317">
        <v>91398</v>
      </c>
      <c r="P49" s="317">
        <v>270095</v>
      </c>
      <c r="Q49" s="318">
        <v>317572</v>
      </c>
      <c r="R49" s="318">
        <v>0</v>
      </c>
      <c r="S49" s="318">
        <v>0</v>
      </c>
      <c r="T49" s="318">
        <v>0</v>
      </c>
      <c r="U49" s="317">
        <v>0</v>
      </c>
      <c r="V49" s="318">
        <v>0</v>
      </c>
      <c r="W49" s="318">
        <v>0</v>
      </c>
      <c r="X49" s="317">
        <v>0</v>
      </c>
      <c r="Y49" s="318">
        <v>0</v>
      </c>
      <c r="Z49" s="318">
        <v>0</v>
      </c>
      <c r="AA49" s="317">
        <v>0</v>
      </c>
      <c r="AB49" s="318">
        <v>0</v>
      </c>
      <c r="AC49" s="318">
        <v>0</v>
      </c>
      <c r="AD49" s="317"/>
      <c r="AE49" s="360"/>
      <c r="AF49" s="360"/>
      <c r="AG49" s="360"/>
      <c r="AH49" s="360"/>
      <c r="AI49" s="317"/>
      <c r="AJ49" s="360"/>
      <c r="AK49" s="360"/>
      <c r="AL49" s="360"/>
      <c r="AM49" s="360"/>
      <c r="AN49" s="317"/>
      <c r="AO49" s="318"/>
      <c r="AP49" s="318"/>
      <c r="AQ49" s="318"/>
      <c r="AR49" s="318"/>
      <c r="AS49" s="395">
        <v>0</v>
      </c>
      <c r="AT49" s="395">
        <v>0</v>
      </c>
      <c r="AU49" s="320">
        <v>1000935</v>
      </c>
      <c r="AV49" s="366"/>
      <c r="AW49" s="372"/>
    </row>
    <row r="50" spans="2:49" x14ac:dyDescent="0.2">
      <c r="B50" s="341" t="s">
        <v>119</v>
      </c>
      <c r="C50" s="329" t="s">
        <v>34</v>
      </c>
      <c r="D50" s="317">
        <v>0</v>
      </c>
      <c r="E50" s="361"/>
      <c r="F50" s="361"/>
      <c r="G50" s="361"/>
      <c r="H50" s="361"/>
      <c r="I50" s="363"/>
      <c r="J50" s="317">
        <v>121851</v>
      </c>
      <c r="K50" s="361"/>
      <c r="L50" s="361"/>
      <c r="M50" s="361"/>
      <c r="N50" s="361"/>
      <c r="O50" s="363"/>
      <c r="P50" s="317">
        <v>73682</v>
      </c>
      <c r="Q50" s="361"/>
      <c r="R50" s="361"/>
      <c r="S50" s="361"/>
      <c r="T50" s="361"/>
      <c r="U50" s="317">
        <v>0</v>
      </c>
      <c r="V50" s="361"/>
      <c r="W50" s="361"/>
      <c r="X50" s="317">
        <v>0</v>
      </c>
      <c r="Y50" s="361"/>
      <c r="Z50" s="361"/>
      <c r="AA50" s="317">
        <v>0</v>
      </c>
      <c r="AB50" s="361"/>
      <c r="AC50" s="361"/>
      <c r="AD50" s="317"/>
      <c r="AE50" s="360"/>
      <c r="AF50" s="360"/>
      <c r="AG50" s="360"/>
      <c r="AH50" s="360"/>
      <c r="AI50" s="317"/>
      <c r="AJ50" s="360"/>
      <c r="AK50" s="360"/>
      <c r="AL50" s="360"/>
      <c r="AM50" s="360"/>
      <c r="AN50" s="317"/>
      <c r="AO50" s="361"/>
      <c r="AP50" s="361"/>
      <c r="AQ50" s="361"/>
      <c r="AR50" s="361"/>
      <c r="AS50" s="395">
        <v>0</v>
      </c>
      <c r="AT50" s="395">
        <v>0</v>
      </c>
      <c r="AU50" s="320">
        <v>1923418</v>
      </c>
      <c r="AV50" s="366"/>
      <c r="AW50" s="372"/>
    </row>
    <row r="51" spans="2:49" s="5" customFormat="1" x14ac:dyDescent="0.2">
      <c r="B51" s="341" t="s">
        <v>299</v>
      </c>
      <c r="C51" s="329"/>
      <c r="D51" s="317">
        <v>0</v>
      </c>
      <c r="E51" s="318">
        <v>0</v>
      </c>
      <c r="F51" s="318">
        <v>0</v>
      </c>
      <c r="G51" s="318">
        <v>0</v>
      </c>
      <c r="H51" s="318">
        <v>0</v>
      </c>
      <c r="I51" s="317">
        <v>0</v>
      </c>
      <c r="J51" s="317">
        <v>0</v>
      </c>
      <c r="K51" s="318">
        <v>0</v>
      </c>
      <c r="L51" s="318">
        <v>0</v>
      </c>
      <c r="M51" s="318">
        <v>0</v>
      </c>
      <c r="N51" s="318">
        <v>0</v>
      </c>
      <c r="O51" s="317">
        <v>0</v>
      </c>
      <c r="P51" s="317">
        <v>0</v>
      </c>
      <c r="Q51" s="318">
        <v>0</v>
      </c>
      <c r="R51" s="318">
        <v>0</v>
      </c>
      <c r="S51" s="318">
        <v>0</v>
      </c>
      <c r="T51" s="318">
        <v>0</v>
      </c>
      <c r="U51" s="317">
        <v>0</v>
      </c>
      <c r="V51" s="318">
        <v>0</v>
      </c>
      <c r="W51" s="318">
        <v>0</v>
      </c>
      <c r="X51" s="317">
        <v>0</v>
      </c>
      <c r="Y51" s="318">
        <v>0</v>
      </c>
      <c r="Z51" s="318">
        <v>0</v>
      </c>
      <c r="AA51" s="317">
        <v>0</v>
      </c>
      <c r="AB51" s="318">
        <v>0</v>
      </c>
      <c r="AC51" s="318">
        <v>0</v>
      </c>
      <c r="AD51" s="317"/>
      <c r="AE51" s="360"/>
      <c r="AF51" s="360"/>
      <c r="AG51" s="360"/>
      <c r="AH51" s="360"/>
      <c r="AI51" s="317"/>
      <c r="AJ51" s="360"/>
      <c r="AK51" s="360"/>
      <c r="AL51" s="360"/>
      <c r="AM51" s="360"/>
      <c r="AN51" s="317"/>
      <c r="AO51" s="318"/>
      <c r="AP51" s="318"/>
      <c r="AQ51" s="318"/>
      <c r="AR51" s="318"/>
      <c r="AS51" s="395">
        <v>0</v>
      </c>
      <c r="AT51" s="395">
        <v>0</v>
      </c>
      <c r="AU51" s="320">
        <v>0</v>
      </c>
      <c r="AV51" s="366"/>
      <c r="AW51" s="372"/>
    </row>
    <row r="52" spans="2:49" x14ac:dyDescent="0.2">
      <c r="B52" s="341" t="s">
        <v>300</v>
      </c>
      <c r="C52" s="329" t="s">
        <v>4</v>
      </c>
      <c r="D52" s="317">
        <v>0</v>
      </c>
      <c r="E52" s="318">
        <v>0</v>
      </c>
      <c r="F52" s="318">
        <v>0</v>
      </c>
      <c r="G52" s="318">
        <v>0</v>
      </c>
      <c r="H52" s="318">
        <v>0</v>
      </c>
      <c r="I52" s="317">
        <v>0</v>
      </c>
      <c r="J52" s="317">
        <v>0</v>
      </c>
      <c r="K52" s="318">
        <v>0</v>
      </c>
      <c r="L52" s="318">
        <v>0</v>
      </c>
      <c r="M52" s="318">
        <v>0</v>
      </c>
      <c r="N52" s="318">
        <v>0</v>
      </c>
      <c r="O52" s="317">
        <v>0</v>
      </c>
      <c r="P52" s="317">
        <v>0</v>
      </c>
      <c r="Q52" s="318">
        <v>0</v>
      </c>
      <c r="R52" s="318">
        <v>0</v>
      </c>
      <c r="S52" s="318">
        <v>0</v>
      </c>
      <c r="T52" s="318">
        <v>0</v>
      </c>
      <c r="U52" s="317">
        <v>0</v>
      </c>
      <c r="V52" s="318">
        <v>0</v>
      </c>
      <c r="W52" s="318">
        <v>0</v>
      </c>
      <c r="X52" s="317">
        <v>0</v>
      </c>
      <c r="Y52" s="318">
        <v>0</v>
      </c>
      <c r="Z52" s="318">
        <v>0</v>
      </c>
      <c r="AA52" s="317">
        <v>0</v>
      </c>
      <c r="AB52" s="318">
        <v>0</v>
      </c>
      <c r="AC52" s="318">
        <v>0</v>
      </c>
      <c r="AD52" s="317"/>
      <c r="AE52" s="360"/>
      <c r="AF52" s="360"/>
      <c r="AG52" s="360"/>
      <c r="AH52" s="360"/>
      <c r="AI52" s="317"/>
      <c r="AJ52" s="360"/>
      <c r="AK52" s="360"/>
      <c r="AL52" s="360"/>
      <c r="AM52" s="360"/>
      <c r="AN52" s="317"/>
      <c r="AO52" s="318"/>
      <c r="AP52" s="318"/>
      <c r="AQ52" s="318"/>
      <c r="AR52" s="318"/>
      <c r="AS52" s="317">
        <v>0</v>
      </c>
      <c r="AT52" s="320">
        <v>0</v>
      </c>
      <c r="AU52" s="320">
        <v>0</v>
      </c>
      <c r="AV52" s="366"/>
      <c r="AW52" s="372"/>
    </row>
    <row r="53" spans="2:49" s="5" customFormat="1" x14ac:dyDescent="0.2">
      <c r="B53" s="341" t="s">
        <v>301</v>
      </c>
      <c r="C53" s="329" t="s">
        <v>5</v>
      </c>
      <c r="D53" s="317">
        <v>0</v>
      </c>
      <c r="E53" s="318">
        <v>0</v>
      </c>
      <c r="F53" s="318">
        <v>0</v>
      </c>
      <c r="G53" s="318">
        <v>0</v>
      </c>
      <c r="H53" s="318">
        <v>0</v>
      </c>
      <c r="I53" s="317">
        <v>0</v>
      </c>
      <c r="J53" s="317">
        <v>0</v>
      </c>
      <c r="K53" s="318">
        <v>0</v>
      </c>
      <c r="L53" s="318">
        <v>0</v>
      </c>
      <c r="M53" s="318">
        <v>0</v>
      </c>
      <c r="N53" s="318">
        <v>0</v>
      </c>
      <c r="O53" s="317">
        <v>0</v>
      </c>
      <c r="P53" s="317">
        <v>0</v>
      </c>
      <c r="Q53" s="318">
        <v>0</v>
      </c>
      <c r="R53" s="318">
        <v>0</v>
      </c>
      <c r="S53" s="318">
        <v>0</v>
      </c>
      <c r="T53" s="318">
        <v>0</v>
      </c>
      <c r="U53" s="317">
        <v>0</v>
      </c>
      <c r="V53" s="318">
        <v>0</v>
      </c>
      <c r="W53" s="318">
        <v>0</v>
      </c>
      <c r="X53" s="317">
        <v>0</v>
      </c>
      <c r="Y53" s="318">
        <v>0</v>
      </c>
      <c r="Z53" s="318">
        <v>0</v>
      </c>
      <c r="AA53" s="317">
        <v>0</v>
      </c>
      <c r="AB53" s="318">
        <v>0</v>
      </c>
      <c r="AC53" s="318">
        <v>0</v>
      </c>
      <c r="AD53" s="317"/>
      <c r="AE53" s="360"/>
      <c r="AF53" s="360"/>
      <c r="AG53" s="360"/>
      <c r="AH53" s="360"/>
      <c r="AI53" s="317"/>
      <c r="AJ53" s="360"/>
      <c r="AK53" s="360"/>
      <c r="AL53" s="360"/>
      <c r="AM53" s="360"/>
      <c r="AN53" s="317"/>
      <c r="AO53" s="318"/>
      <c r="AP53" s="318"/>
      <c r="AQ53" s="318"/>
      <c r="AR53" s="318"/>
      <c r="AS53" s="317">
        <v>0</v>
      </c>
      <c r="AT53" s="320">
        <v>0</v>
      </c>
      <c r="AU53" s="320">
        <v>0</v>
      </c>
      <c r="AV53" s="366"/>
      <c r="AW53" s="372"/>
    </row>
    <row r="54" spans="2:49" s="92" customFormat="1" x14ac:dyDescent="0.2">
      <c r="B54" s="346" t="s">
        <v>302</v>
      </c>
      <c r="C54" s="332" t="s">
        <v>77</v>
      </c>
      <c r="D54" s="321">
        <f>D23+D26-D28+D30-D32+D34-D36+D38+D41-D43+D45+D46-D47-D49+D50+D51+D52+D53</f>
        <v>0</v>
      </c>
      <c r="E54" s="322">
        <f>E24+E27+E31+E35-E36+E39+E42+E45+E46-E49+E51+E52+E53</f>
        <v>0</v>
      </c>
      <c r="F54" s="322">
        <f t="shared" ref="F54:K54" si="0">F24+F27+F31+F35-F36+F39+F42+F45+F46-F49+F51+F52+F53</f>
        <v>0</v>
      </c>
      <c r="G54" s="322">
        <f t="shared" si="0"/>
        <v>0</v>
      </c>
      <c r="H54" s="322">
        <f t="shared" si="0"/>
        <v>0</v>
      </c>
      <c r="I54" s="321">
        <f t="shared" si="0"/>
        <v>0</v>
      </c>
      <c r="J54" s="321">
        <f t="shared" ref="J54:AC54" si="1">J23+J26-J28+J30-J32+J34-J36+J38+J41-J43+J45+J46-J47-J49+J50+J51+J52+J53</f>
        <v>37046017</v>
      </c>
      <c r="K54" s="398">
        <f t="shared" si="0"/>
        <v>36528934</v>
      </c>
      <c r="L54" s="322">
        <f t="shared" ref="L54" si="2">L24+L27+L31+L35-L36+L39+L42+L45+L46-L49+L51+L52+L53</f>
        <v>0</v>
      </c>
      <c r="M54" s="322">
        <f t="shared" ref="M54" si="3">M24+M27+M31+M35-M36+M39+M42+M45+M46-M49+M51+M52+M53</f>
        <v>0</v>
      </c>
      <c r="N54" s="322">
        <f t="shared" ref="N54" si="4">N24+N27+N31+N35-N36+N39+N42+N45+N46-N49+N51+N52+N53</f>
        <v>0</v>
      </c>
      <c r="O54" s="321">
        <f t="shared" ref="O54" si="5">O24+O27+O31+O35-O36+O39+O42+O45+O46-O49+O51+O52+O53</f>
        <v>8270148</v>
      </c>
      <c r="P54" s="321">
        <f t="shared" si="1"/>
        <v>20636738</v>
      </c>
      <c r="Q54" s="398">
        <f t="shared" ref="Q54" si="6">Q24+Q27+Q31+Q35-Q36+Q39+Q42+Q45+Q46-Q49+Q51+Q52+Q53</f>
        <v>20350224.66</v>
      </c>
      <c r="R54" s="398">
        <f t="shared" ref="R54" si="7">R24+R27+R31+R35-R36+R39+R42+R45+R46-R49+R51+R52+R53</f>
        <v>0</v>
      </c>
      <c r="S54" s="398">
        <f t="shared" ref="S54" si="8">S24+S27+S31+S35-S36+S39+S42+S45+S46-S49+S51+S52+S53</f>
        <v>0</v>
      </c>
      <c r="T54" s="398">
        <f t="shared" ref="T54" si="9">T24+T27+T31+T35-T36+T39+T42+T45+T46-T49+T51+T52+T53</f>
        <v>0</v>
      </c>
      <c r="U54" s="321">
        <f t="shared" si="1"/>
        <v>0</v>
      </c>
      <c r="V54" s="322">
        <f t="shared" si="1"/>
        <v>0</v>
      </c>
      <c r="W54" s="322">
        <f t="shared" si="1"/>
        <v>0</v>
      </c>
      <c r="X54" s="321">
        <f t="shared" si="1"/>
        <v>0</v>
      </c>
      <c r="Y54" s="322">
        <f t="shared" si="1"/>
        <v>0</v>
      </c>
      <c r="Z54" s="322">
        <f t="shared" si="1"/>
        <v>0</v>
      </c>
      <c r="AA54" s="321">
        <f t="shared" si="1"/>
        <v>0</v>
      </c>
      <c r="AB54" s="322">
        <f t="shared" si="1"/>
        <v>0</v>
      </c>
      <c r="AC54" s="322">
        <f t="shared" si="1"/>
        <v>0</v>
      </c>
      <c r="AD54" s="321"/>
      <c r="AE54" s="360"/>
      <c r="AF54" s="360"/>
      <c r="AG54" s="360"/>
      <c r="AH54" s="360"/>
      <c r="AI54" s="321"/>
      <c r="AJ54" s="360"/>
      <c r="AK54" s="360"/>
      <c r="AL54" s="360"/>
      <c r="AM54" s="360"/>
      <c r="AN54" s="321"/>
      <c r="AO54" s="322"/>
      <c r="AP54" s="322"/>
      <c r="AQ54" s="322"/>
      <c r="AR54" s="322"/>
      <c r="AS54" s="321">
        <v>0</v>
      </c>
      <c r="AT54" s="398">
        <f t="shared" ref="AT54" si="10">AT23+AT26-AT28+AT30-AT32+AT34-AT36+AT38+AT41-AT43+AT45+AT46-AT47-AT49+AT50+AT51+AT52+AT53</f>
        <v>9232796</v>
      </c>
      <c r="AU54" s="398">
        <f t="shared" ref="AU54" si="11">AU23+AU26-AU28+AU30-AU32+AU34-AU36+AU38+AU41-AU43+AU45+AU46-AU47-AU49+AU50+AU51+AU52+AU53</f>
        <v>70239533</v>
      </c>
      <c r="AV54" s="366"/>
      <c r="AW54" s="372"/>
    </row>
    <row r="55" spans="2:49" ht="25.5" x14ac:dyDescent="0.2">
      <c r="B55" s="346" t="s">
        <v>493</v>
      </c>
      <c r="C55" s="333" t="s">
        <v>28</v>
      </c>
      <c r="D55" s="321">
        <f>MIN(D56,D57)</f>
        <v>0</v>
      </c>
      <c r="E55" s="322">
        <f t="shared" ref="E55:AC55" si="12">MIN(E56,E57)</f>
        <v>0</v>
      </c>
      <c r="F55" s="322">
        <f t="shared" si="12"/>
        <v>0</v>
      </c>
      <c r="G55" s="322">
        <f t="shared" si="12"/>
        <v>0</v>
      </c>
      <c r="H55" s="322">
        <f t="shared" si="12"/>
        <v>0</v>
      </c>
      <c r="I55" s="321">
        <f t="shared" si="12"/>
        <v>0</v>
      </c>
      <c r="J55" s="321">
        <f t="shared" si="12"/>
        <v>0</v>
      </c>
      <c r="K55" s="322">
        <f t="shared" si="12"/>
        <v>0</v>
      </c>
      <c r="L55" s="322">
        <f t="shared" si="12"/>
        <v>0</v>
      </c>
      <c r="M55" s="322">
        <f t="shared" si="12"/>
        <v>0</v>
      </c>
      <c r="N55" s="322">
        <f t="shared" si="12"/>
        <v>0</v>
      </c>
      <c r="O55" s="321">
        <f t="shared" si="12"/>
        <v>0</v>
      </c>
      <c r="P55" s="321">
        <f t="shared" si="12"/>
        <v>0</v>
      </c>
      <c r="Q55" s="322">
        <f t="shared" si="12"/>
        <v>0</v>
      </c>
      <c r="R55" s="322">
        <f t="shared" si="12"/>
        <v>0</v>
      </c>
      <c r="S55" s="322">
        <f t="shared" si="12"/>
        <v>0</v>
      </c>
      <c r="T55" s="322">
        <f t="shared" si="12"/>
        <v>0</v>
      </c>
      <c r="U55" s="321">
        <f t="shared" si="12"/>
        <v>0</v>
      </c>
      <c r="V55" s="322">
        <f t="shared" si="12"/>
        <v>0</v>
      </c>
      <c r="W55" s="322">
        <f t="shared" si="12"/>
        <v>0</v>
      </c>
      <c r="X55" s="321">
        <f t="shared" si="12"/>
        <v>0</v>
      </c>
      <c r="Y55" s="322">
        <f t="shared" si="12"/>
        <v>0</v>
      </c>
      <c r="Z55" s="322">
        <f t="shared" si="12"/>
        <v>0</v>
      </c>
      <c r="AA55" s="321">
        <f t="shared" si="12"/>
        <v>0</v>
      </c>
      <c r="AB55" s="322">
        <f t="shared" si="12"/>
        <v>0</v>
      </c>
      <c r="AC55" s="322">
        <f t="shared" si="12"/>
        <v>0</v>
      </c>
      <c r="AD55" s="321"/>
      <c r="AE55" s="360"/>
      <c r="AF55" s="360"/>
      <c r="AG55" s="360"/>
      <c r="AH55" s="360"/>
      <c r="AI55" s="321"/>
      <c r="AJ55" s="360"/>
      <c r="AK55" s="360"/>
      <c r="AL55" s="360"/>
      <c r="AM55" s="360"/>
      <c r="AN55" s="321"/>
      <c r="AO55" s="322"/>
      <c r="AP55" s="322"/>
      <c r="AQ55" s="322"/>
      <c r="AR55" s="322"/>
      <c r="AS55" s="321">
        <v>0</v>
      </c>
      <c r="AT55" s="398">
        <f t="shared" ref="AT55" si="13">MIN(AT56,AT57)</f>
        <v>0</v>
      </c>
      <c r="AU55" s="398">
        <f t="shared" ref="AU55" si="14">MIN(AU56,AU57)</f>
        <v>0</v>
      </c>
      <c r="AV55" s="366"/>
      <c r="AW55" s="372"/>
    </row>
    <row r="56" spans="2:49" ht="11.85" customHeight="1" x14ac:dyDescent="0.2">
      <c r="B56" s="341" t="s">
        <v>120</v>
      </c>
      <c r="C56" s="333" t="s">
        <v>412</v>
      </c>
      <c r="D56" s="317">
        <v>0</v>
      </c>
      <c r="E56" s="318">
        <v>0</v>
      </c>
      <c r="F56" s="318">
        <v>0</v>
      </c>
      <c r="G56" s="318">
        <v>0</v>
      </c>
      <c r="H56" s="318">
        <v>0</v>
      </c>
      <c r="I56" s="317">
        <v>0</v>
      </c>
      <c r="J56" s="317">
        <v>0</v>
      </c>
      <c r="K56" s="318">
        <v>0</v>
      </c>
      <c r="L56" s="318">
        <v>0</v>
      </c>
      <c r="M56" s="318">
        <v>0</v>
      </c>
      <c r="N56" s="318">
        <v>0</v>
      </c>
      <c r="O56" s="317">
        <v>0</v>
      </c>
      <c r="P56" s="317">
        <v>0</v>
      </c>
      <c r="Q56" s="318">
        <v>0</v>
      </c>
      <c r="R56" s="318">
        <v>0</v>
      </c>
      <c r="S56" s="318">
        <v>0</v>
      </c>
      <c r="T56" s="318">
        <v>0</v>
      </c>
      <c r="U56" s="317">
        <v>0</v>
      </c>
      <c r="V56" s="318">
        <v>0</v>
      </c>
      <c r="W56" s="318">
        <v>0</v>
      </c>
      <c r="X56" s="317">
        <v>0</v>
      </c>
      <c r="Y56" s="318">
        <v>0</v>
      </c>
      <c r="Z56" s="318">
        <v>0</v>
      </c>
      <c r="AA56" s="317">
        <v>0</v>
      </c>
      <c r="AB56" s="318">
        <v>0</v>
      </c>
      <c r="AC56" s="318">
        <v>0</v>
      </c>
      <c r="AD56" s="317"/>
      <c r="AE56" s="360"/>
      <c r="AF56" s="360"/>
      <c r="AG56" s="360"/>
      <c r="AH56" s="360"/>
      <c r="AI56" s="317"/>
      <c r="AJ56" s="360"/>
      <c r="AK56" s="360"/>
      <c r="AL56" s="360"/>
      <c r="AM56" s="360"/>
      <c r="AN56" s="317"/>
      <c r="AO56" s="318"/>
      <c r="AP56" s="318"/>
      <c r="AQ56" s="318"/>
      <c r="AR56" s="318"/>
      <c r="AS56" s="317">
        <v>0</v>
      </c>
      <c r="AT56" s="320">
        <v>0</v>
      </c>
      <c r="AU56" s="320">
        <v>0</v>
      </c>
      <c r="AV56" s="320">
        <v>0</v>
      </c>
      <c r="AW56" s="372"/>
    </row>
    <row r="57" spans="2:49" x14ac:dyDescent="0.2">
      <c r="B57" s="341" t="s">
        <v>121</v>
      </c>
      <c r="C57" s="333" t="s">
        <v>29</v>
      </c>
      <c r="D57" s="317">
        <v>0</v>
      </c>
      <c r="E57" s="318">
        <v>0</v>
      </c>
      <c r="F57" s="318">
        <v>0</v>
      </c>
      <c r="G57" s="318">
        <v>0</v>
      </c>
      <c r="H57" s="318">
        <v>0</v>
      </c>
      <c r="I57" s="317">
        <v>0</v>
      </c>
      <c r="J57" s="317">
        <v>0</v>
      </c>
      <c r="K57" s="318">
        <v>0</v>
      </c>
      <c r="L57" s="318">
        <v>0</v>
      </c>
      <c r="M57" s="318">
        <v>0</v>
      </c>
      <c r="N57" s="318">
        <v>0</v>
      </c>
      <c r="O57" s="317">
        <v>0</v>
      </c>
      <c r="P57" s="317">
        <v>0</v>
      </c>
      <c r="Q57" s="318">
        <v>0</v>
      </c>
      <c r="R57" s="318">
        <v>0</v>
      </c>
      <c r="S57" s="318">
        <v>0</v>
      </c>
      <c r="T57" s="318">
        <v>0</v>
      </c>
      <c r="U57" s="317">
        <v>0</v>
      </c>
      <c r="V57" s="318">
        <v>0</v>
      </c>
      <c r="W57" s="318">
        <v>0</v>
      </c>
      <c r="X57" s="317">
        <v>0</v>
      </c>
      <c r="Y57" s="318">
        <v>0</v>
      </c>
      <c r="Z57" s="318">
        <v>0</v>
      </c>
      <c r="AA57" s="317">
        <v>0</v>
      </c>
      <c r="AB57" s="318">
        <v>0</v>
      </c>
      <c r="AC57" s="318">
        <v>0</v>
      </c>
      <c r="AD57" s="317"/>
      <c r="AE57" s="360"/>
      <c r="AF57" s="360"/>
      <c r="AG57" s="360"/>
      <c r="AH57" s="360"/>
      <c r="AI57" s="317"/>
      <c r="AJ57" s="360"/>
      <c r="AK57" s="360"/>
      <c r="AL57" s="360"/>
      <c r="AM57" s="360"/>
      <c r="AN57" s="317"/>
      <c r="AO57" s="318"/>
      <c r="AP57" s="318"/>
      <c r="AQ57" s="318"/>
      <c r="AR57" s="318"/>
      <c r="AS57" s="317">
        <v>0</v>
      </c>
      <c r="AT57" s="320">
        <v>0</v>
      </c>
      <c r="AU57" s="320">
        <v>0</v>
      </c>
      <c r="AV57" s="320">
        <v>0</v>
      </c>
      <c r="AW57" s="372"/>
    </row>
    <row r="58" spans="2:49" s="5" customFormat="1" x14ac:dyDescent="0.2">
      <c r="B58" s="349" t="s">
        <v>494</v>
      </c>
      <c r="C58" s="350"/>
      <c r="D58" s="351">
        <v>0</v>
      </c>
      <c r="E58" s="352">
        <v>0</v>
      </c>
      <c r="F58" s="352">
        <v>0</v>
      </c>
      <c r="G58" s="352">
        <v>0</v>
      </c>
      <c r="H58" s="352">
        <v>0</v>
      </c>
      <c r="I58" s="351">
        <v>0</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499" priority="397" stopIfTrue="1" operator="lessThan">
      <formula>0</formula>
    </cfRule>
  </conditionalFormatting>
  <conditionalFormatting sqref="AA11:AA14">
    <cfRule type="cellIs" dxfId="498" priority="395" stopIfTrue="1" operator="lessThan">
      <formula>0</formula>
    </cfRule>
  </conditionalFormatting>
  <conditionalFormatting sqref="AN18:AN19">
    <cfRule type="cellIs" dxfId="497" priority="371" stopIfTrue="1" operator="lessThan">
      <formula>0</formula>
    </cfRule>
  </conditionalFormatting>
  <conditionalFormatting sqref="AU47">
    <cfRule type="cellIs" dxfId="496" priority="40" stopIfTrue="1" operator="lessThan">
      <formula>0</formula>
    </cfRule>
  </conditionalFormatting>
  <conditionalFormatting sqref="AS26">
    <cfRule type="cellIs" dxfId="495" priority="75" stopIfTrue="1" operator="lessThan">
      <formula>0</formula>
    </cfRule>
  </conditionalFormatting>
  <conditionalFormatting sqref="AT26">
    <cfRule type="cellIs" dxfId="494" priority="74" stopIfTrue="1" operator="lessThan">
      <formula>0</formula>
    </cfRule>
  </conditionalFormatting>
  <conditionalFormatting sqref="D5:D7">
    <cfRule type="cellIs" dxfId="493" priority="493" stopIfTrue="1" operator="lessThan">
      <formula>0</formula>
    </cfRule>
  </conditionalFormatting>
  <conditionalFormatting sqref="AU51">
    <cfRule type="cellIs" dxfId="492" priority="31" stopIfTrue="1" operator="lessThan">
      <formula>0</formula>
    </cfRule>
  </conditionalFormatting>
  <conditionalFormatting sqref="J5:J7">
    <cfRule type="cellIs" dxfId="491" priority="491" stopIfTrue="1" operator="lessThan">
      <formula>0</formula>
    </cfRule>
  </conditionalFormatting>
  <conditionalFormatting sqref="AT52">
    <cfRule type="cellIs" dxfId="490" priority="29" stopIfTrue="1" operator="lessThan">
      <formula>0</formula>
    </cfRule>
  </conditionalFormatting>
  <conditionalFormatting sqref="P5:P7">
    <cfRule type="cellIs" dxfId="489" priority="489" stopIfTrue="1" operator="lessThan">
      <formula>0</formula>
    </cfRule>
  </conditionalFormatting>
  <conditionalFormatting sqref="U5:U7">
    <cfRule type="cellIs" dxfId="488" priority="488" stopIfTrue="1" operator="lessThan">
      <formula>0</formula>
    </cfRule>
  </conditionalFormatting>
  <conditionalFormatting sqref="X5:X7">
    <cfRule type="cellIs" dxfId="487" priority="487" stopIfTrue="1" operator="lessThan">
      <formula>0</formula>
    </cfRule>
  </conditionalFormatting>
  <conditionalFormatting sqref="AA5:AA7">
    <cfRule type="cellIs" dxfId="486" priority="486" stopIfTrue="1" operator="lessThan">
      <formula>0</formula>
    </cfRule>
  </conditionalFormatting>
  <conditionalFormatting sqref="AD5:AD7">
    <cfRule type="cellIs" dxfId="485" priority="485" stopIfTrue="1" operator="lessThan">
      <formula>0</formula>
    </cfRule>
  </conditionalFormatting>
  <conditionalFormatting sqref="AI5:AI7">
    <cfRule type="cellIs" dxfId="484" priority="484" stopIfTrue="1" operator="lessThan">
      <formula>0</formula>
    </cfRule>
  </conditionalFormatting>
  <conditionalFormatting sqref="AN5:AN7">
    <cfRule type="cellIs" dxfId="483" priority="483" stopIfTrue="1" operator="lessThan">
      <formula>0</formula>
    </cfRule>
  </conditionalFormatting>
  <conditionalFormatting sqref="AT5:AT7">
    <cfRule type="cellIs" dxfId="482" priority="481" stopIfTrue="1" operator="lessThan">
      <formula>0</formula>
    </cfRule>
  </conditionalFormatting>
  <conditionalFormatting sqref="AU5:AU7">
    <cfRule type="cellIs" dxfId="481" priority="480" stopIfTrue="1" operator="lessThan">
      <formula>0</formula>
    </cfRule>
  </conditionalFormatting>
  <conditionalFormatting sqref="D9">
    <cfRule type="cellIs" dxfId="480" priority="479" stopIfTrue="1" operator="lessThan">
      <formula>0</formula>
    </cfRule>
  </conditionalFormatting>
  <conditionalFormatting sqref="D11:D20">
    <cfRule type="cellIs" dxfId="479" priority="478" stopIfTrue="1" operator="lessThan">
      <formula>0</formula>
    </cfRule>
  </conditionalFormatting>
  <conditionalFormatting sqref="E10:I10">
    <cfRule type="cellIs" dxfId="478" priority="477" stopIfTrue="1" operator="lessThan">
      <formula>0</formula>
    </cfRule>
  </conditionalFormatting>
  <conditionalFormatting sqref="E11:I11">
    <cfRule type="cellIs" dxfId="477" priority="476" stopIfTrue="1" operator="lessThan">
      <formula>0</formula>
    </cfRule>
  </conditionalFormatting>
  <conditionalFormatting sqref="E13:I16">
    <cfRule type="cellIs" dxfId="476" priority="475" stopIfTrue="1" operator="lessThan">
      <formula>0</formula>
    </cfRule>
  </conditionalFormatting>
  <conditionalFormatting sqref="E18:I20">
    <cfRule type="cellIs" dxfId="475" priority="474" stopIfTrue="1" operator="lessThan">
      <formula>0</formula>
    </cfRule>
  </conditionalFormatting>
  <conditionalFormatting sqref="H17">
    <cfRule type="cellIs" dxfId="474" priority="473" stopIfTrue="1" operator="lessThan">
      <formula>0</formula>
    </cfRule>
  </conditionalFormatting>
  <conditionalFormatting sqref="D23">
    <cfRule type="cellIs" dxfId="473" priority="472" stopIfTrue="1" operator="lessThan">
      <formula>0</formula>
    </cfRule>
  </conditionalFormatting>
  <conditionalFormatting sqref="D26">
    <cfRule type="cellIs" dxfId="472" priority="471" stopIfTrue="1" operator="lessThan">
      <formula>0</formula>
    </cfRule>
  </conditionalFormatting>
  <conditionalFormatting sqref="D28">
    <cfRule type="cellIs" dxfId="471" priority="470" stopIfTrue="1" operator="lessThan">
      <formula>0</formula>
    </cfRule>
  </conditionalFormatting>
  <conditionalFormatting sqref="D30">
    <cfRule type="cellIs" dxfId="470" priority="469" stopIfTrue="1" operator="lessThan">
      <formula>0</formula>
    </cfRule>
  </conditionalFormatting>
  <conditionalFormatting sqref="D32">
    <cfRule type="cellIs" dxfId="469" priority="468" stopIfTrue="1" operator="lessThan">
      <formula>0</formula>
    </cfRule>
  </conditionalFormatting>
  <conditionalFormatting sqref="AU57">
    <cfRule type="cellIs" dxfId="468" priority="19" stopIfTrue="1" operator="lessThan">
      <formula>0</formula>
    </cfRule>
  </conditionalFormatting>
  <conditionalFormatting sqref="D34">
    <cfRule type="cellIs" dxfId="467" priority="467" stopIfTrue="1" operator="lessThan">
      <formula>0</formula>
    </cfRule>
  </conditionalFormatting>
  <conditionalFormatting sqref="D38">
    <cfRule type="cellIs" dxfId="466" priority="466" stopIfTrue="1" operator="lessThan">
      <formula>0</formula>
    </cfRule>
  </conditionalFormatting>
  <conditionalFormatting sqref="D41">
    <cfRule type="cellIs" dxfId="465" priority="465" stopIfTrue="1" operator="lessThan">
      <formula>0</formula>
    </cfRule>
  </conditionalFormatting>
  <conditionalFormatting sqref="D43">
    <cfRule type="cellIs" dxfId="464" priority="464" stopIfTrue="1" operator="lessThan">
      <formula>0</formula>
    </cfRule>
  </conditionalFormatting>
  <conditionalFormatting sqref="D47">
    <cfRule type="cellIs" dxfId="463" priority="463" stopIfTrue="1" operator="lessThan">
      <formula>0</formula>
    </cfRule>
  </conditionalFormatting>
  <conditionalFormatting sqref="D50">
    <cfRule type="cellIs" dxfId="462" priority="462" stopIfTrue="1" operator="lessThan">
      <formula>0</formula>
    </cfRule>
  </conditionalFormatting>
  <conditionalFormatting sqref="E24:I24">
    <cfRule type="cellIs" dxfId="461" priority="460" stopIfTrue="1" operator="lessThan">
      <formula>0</formula>
    </cfRule>
  </conditionalFormatting>
  <conditionalFormatting sqref="E27:I27">
    <cfRule type="cellIs" dxfId="460" priority="459" stopIfTrue="1" operator="lessThan">
      <formula>0</formula>
    </cfRule>
  </conditionalFormatting>
  <conditionalFormatting sqref="E31:I31">
    <cfRule type="cellIs" dxfId="459" priority="458" stopIfTrue="1" operator="lessThan">
      <formula>0</formula>
    </cfRule>
  </conditionalFormatting>
  <conditionalFormatting sqref="E35:I35">
    <cfRule type="cellIs" dxfId="458" priority="457" stopIfTrue="1" operator="lessThan">
      <formula>0</formula>
    </cfRule>
  </conditionalFormatting>
  <conditionalFormatting sqref="E39:I39">
    <cfRule type="cellIs" dxfId="457" priority="456" stopIfTrue="1" operator="lessThan">
      <formula>0</formula>
    </cfRule>
  </conditionalFormatting>
  <conditionalFormatting sqref="E42:I42">
    <cfRule type="cellIs" dxfId="456" priority="455" stopIfTrue="1" operator="lessThan">
      <formula>0</formula>
    </cfRule>
  </conditionalFormatting>
  <conditionalFormatting sqref="D36">
    <cfRule type="cellIs" dxfId="455" priority="454" stopIfTrue="1" operator="lessThan">
      <formula>0</formula>
    </cfRule>
  </conditionalFormatting>
  <conditionalFormatting sqref="E36:I36">
    <cfRule type="cellIs" dxfId="454" priority="453" stopIfTrue="1" operator="lessThan">
      <formula>0</formula>
    </cfRule>
  </conditionalFormatting>
  <conditionalFormatting sqref="D45">
    <cfRule type="cellIs" dxfId="453" priority="452" stopIfTrue="1" operator="lessThan">
      <formula>0</formula>
    </cfRule>
  </conditionalFormatting>
  <conditionalFormatting sqref="E45:I45">
    <cfRule type="cellIs" dxfId="452" priority="451" stopIfTrue="1" operator="lessThan">
      <formula>0</formula>
    </cfRule>
  </conditionalFormatting>
  <conditionalFormatting sqref="D46">
    <cfRule type="cellIs" dxfId="451" priority="450" stopIfTrue="1" operator="lessThan">
      <formula>0</formula>
    </cfRule>
  </conditionalFormatting>
  <conditionalFormatting sqref="E46:I46">
    <cfRule type="cellIs" dxfId="450" priority="449" stopIfTrue="1" operator="lessThan">
      <formula>0</formula>
    </cfRule>
  </conditionalFormatting>
  <conditionalFormatting sqref="D49">
    <cfRule type="cellIs" dxfId="449" priority="448" stopIfTrue="1" operator="lessThan">
      <formula>0</formula>
    </cfRule>
  </conditionalFormatting>
  <conditionalFormatting sqref="E49:I49">
    <cfRule type="cellIs" dxfId="448" priority="447" stopIfTrue="1" operator="lessThan">
      <formula>0</formula>
    </cfRule>
  </conditionalFormatting>
  <conditionalFormatting sqref="D51">
    <cfRule type="cellIs" dxfId="447" priority="446" stopIfTrue="1" operator="lessThan">
      <formula>0</formula>
    </cfRule>
  </conditionalFormatting>
  <conditionalFormatting sqref="E51:I51">
    <cfRule type="cellIs" dxfId="446" priority="445" stopIfTrue="1" operator="lessThan">
      <formula>0</formula>
    </cfRule>
  </conditionalFormatting>
  <conditionalFormatting sqref="D52">
    <cfRule type="cellIs" dxfId="445" priority="444" stopIfTrue="1" operator="lessThan">
      <formula>0</formula>
    </cfRule>
  </conditionalFormatting>
  <conditionalFormatting sqref="E52:I52">
    <cfRule type="cellIs" dxfId="444" priority="443" stopIfTrue="1" operator="lessThan">
      <formula>0</formula>
    </cfRule>
  </conditionalFormatting>
  <conditionalFormatting sqref="D53">
    <cfRule type="cellIs" dxfId="443" priority="442" stopIfTrue="1" operator="lessThan">
      <formula>0</formula>
    </cfRule>
  </conditionalFormatting>
  <conditionalFormatting sqref="E53:I53">
    <cfRule type="cellIs" dxfId="442" priority="441" stopIfTrue="1" operator="lessThan">
      <formula>0</formula>
    </cfRule>
  </conditionalFormatting>
  <conditionalFormatting sqref="D56">
    <cfRule type="cellIs" dxfId="441" priority="440" stopIfTrue="1" operator="lessThan">
      <formula>0</formula>
    </cfRule>
  </conditionalFormatting>
  <conditionalFormatting sqref="E56:I56">
    <cfRule type="cellIs" dxfId="440" priority="439" stopIfTrue="1" operator="lessThan">
      <formula>0</formula>
    </cfRule>
  </conditionalFormatting>
  <conditionalFormatting sqref="D57">
    <cfRule type="cellIs" dxfId="439" priority="438" stopIfTrue="1" operator="lessThan">
      <formula>0</formula>
    </cfRule>
  </conditionalFormatting>
  <conditionalFormatting sqref="E57:I57">
    <cfRule type="cellIs" dxfId="438" priority="437" stopIfTrue="1" operator="lessThan">
      <formula>0</formula>
    </cfRule>
  </conditionalFormatting>
  <conditionalFormatting sqref="D58">
    <cfRule type="cellIs" dxfId="437" priority="436" stopIfTrue="1" operator="lessThan">
      <formula>0</formula>
    </cfRule>
  </conditionalFormatting>
  <conditionalFormatting sqref="E58:I58">
    <cfRule type="cellIs" dxfId="436" priority="435" stopIfTrue="1" operator="lessThan">
      <formula>0</formula>
    </cfRule>
  </conditionalFormatting>
  <conditionalFormatting sqref="J9">
    <cfRule type="cellIs" dxfId="435" priority="434" stopIfTrue="1" operator="lessThan">
      <formula>0</formula>
    </cfRule>
  </conditionalFormatting>
  <conditionalFormatting sqref="J11:J14">
    <cfRule type="cellIs" dxfId="434" priority="433" stopIfTrue="1" operator="lessThan">
      <formula>0</formula>
    </cfRule>
  </conditionalFormatting>
  <conditionalFormatting sqref="K10:O10">
    <cfRule type="cellIs" dxfId="433" priority="432" stopIfTrue="1" operator="lessThan">
      <formula>0</formula>
    </cfRule>
  </conditionalFormatting>
  <conditionalFormatting sqref="K11:O11">
    <cfRule type="cellIs" dxfId="432" priority="431" stopIfTrue="1" operator="lessThan">
      <formula>0</formula>
    </cfRule>
  </conditionalFormatting>
  <conditionalFormatting sqref="K13:O14">
    <cfRule type="cellIs" dxfId="431" priority="430" stopIfTrue="1" operator="lessThan">
      <formula>0</formula>
    </cfRule>
  </conditionalFormatting>
  <conditionalFormatting sqref="J16:J19">
    <cfRule type="cellIs" dxfId="430" priority="429" stopIfTrue="1" operator="lessThan">
      <formula>0</formula>
    </cfRule>
  </conditionalFormatting>
  <conditionalFormatting sqref="K16:O16">
    <cfRule type="cellIs" dxfId="429" priority="428" stopIfTrue="1" operator="lessThan">
      <formula>0</formula>
    </cfRule>
  </conditionalFormatting>
  <conditionalFormatting sqref="K18:O19">
    <cfRule type="cellIs" dxfId="428" priority="427" stopIfTrue="1" operator="lessThan">
      <formula>0</formula>
    </cfRule>
  </conditionalFormatting>
  <conditionalFormatting sqref="L17:N17">
    <cfRule type="cellIs" dxfId="427" priority="426" stopIfTrue="1" operator="lessThan">
      <formula>0</formula>
    </cfRule>
  </conditionalFormatting>
  <conditionalFormatting sqref="P9">
    <cfRule type="cellIs" dxfId="426" priority="425" stopIfTrue="1" operator="lessThan">
      <formula>0</formula>
    </cfRule>
  </conditionalFormatting>
  <conditionalFormatting sqref="P11:P14">
    <cfRule type="cellIs" dxfId="425" priority="424" stopIfTrue="1" operator="lessThan">
      <formula>0</formula>
    </cfRule>
  </conditionalFormatting>
  <conditionalFormatting sqref="Q10:T10">
    <cfRule type="cellIs" dxfId="424" priority="423" stopIfTrue="1" operator="lessThan">
      <formula>0</formula>
    </cfRule>
  </conditionalFormatting>
  <conditionalFormatting sqref="Q11:T11">
    <cfRule type="cellIs" dxfId="423" priority="422" stopIfTrue="1" operator="lessThan">
      <formula>0</formula>
    </cfRule>
  </conditionalFormatting>
  <conditionalFormatting sqref="Q13:T14">
    <cfRule type="cellIs" dxfId="422" priority="421" stopIfTrue="1" operator="lessThan">
      <formula>0</formula>
    </cfRule>
  </conditionalFormatting>
  <conditionalFormatting sqref="P18:P19">
    <cfRule type="cellIs" dxfId="421" priority="420" stopIfTrue="1" operator="lessThan">
      <formula>0</formula>
    </cfRule>
  </conditionalFormatting>
  <conditionalFormatting sqref="Q18:T19">
    <cfRule type="cellIs" dxfId="420" priority="419" stopIfTrue="1" operator="lessThan">
      <formula>0</formula>
    </cfRule>
  </conditionalFormatting>
  <conditionalFormatting sqref="U9">
    <cfRule type="cellIs" dxfId="419" priority="418" stopIfTrue="1" operator="lessThan">
      <formula>0</formula>
    </cfRule>
  </conditionalFormatting>
  <conditionalFormatting sqref="U11:U14">
    <cfRule type="cellIs" dxfId="418" priority="417" stopIfTrue="1" operator="lessThan">
      <formula>0</formula>
    </cfRule>
  </conditionalFormatting>
  <conditionalFormatting sqref="V10">
    <cfRule type="cellIs" dxfId="417" priority="416" stopIfTrue="1" operator="lessThan">
      <formula>0</formula>
    </cfRule>
  </conditionalFormatting>
  <conditionalFormatting sqref="V11">
    <cfRule type="cellIs" dxfId="416" priority="415" stopIfTrue="1" operator="lessThan">
      <formula>0</formula>
    </cfRule>
  </conditionalFormatting>
  <conditionalFormatting sqref="V13:V14">
    <cfRule type="cellIs" dxfId="415" priority="414" stopIfTrue="1" operator="lessThan">
      <formula>0</formula>
    </cfRule>
  </conditionalFormatting>
  <conditionalFormatting sqref="U18:U19">
    <cfRule type="cellIs" dxfId="414" priority="413" stopIfTrue="1" operator="lessThan">
      <formula>0</formula>
    </cfRule>
  </conditionalFormatting>
  <conditionalFormatting sqref="V18:V19">
    <cfRule type="cellIs" dxfId="413" priority="412" stopIfTrue="1" operator="lessThan">
      <formula>0</formula>
    </cfRule>
  </conditionalFormatting>
  <conditionalFormatting sqref="W10">
    <cfRule type="cellIs" dxfId="412" priority="411" stopIfTrue="1" operator="lessThan">
      <formula>0</formula>
    </cfRule>
  </conditionalFormatting>
  <conditionalFormatting sqref="W11">
    <cfRule type="cellIs" dxfId="411" priority="410" stopIfTrue="1" operator="lessThan">
      <formula>0</formula>
    </cfRule>
  </conditionalFormatting>
  <conditionalFormatting sqref="W13:W14">
    <cfRule type="cellIs" dxfId="410" priority="409" stopIfTrue="1" operator="lessThan">
      <formula>0</formula>
    </cfRule>
  </conditionalFormatting>
  <conditionalFormatting sqref="W18:W19">
    <cfRule type="cellIs" dxfId="409" priority="408" stopIfTrue="1" operator="lessThan">
      <formula>0</formula>
    </cfRule>
  </conditionalFormatting>
  <conditionalFormatting sqref="X9">
    <cfRule type="cellIs" dxfId="408" priority="407" stopIfTrue="1" operator="lessThan">
      <formula>0</formula>
    </cfRule>
  </conditionalFormatting>
  <conditionalFormatting sqref="X11:X14">
    <cfRule type="cellIs" dxfId="407" priority="406" stopIfTrue="1" operator="lessThan">
      <formula>0</formula>
    </cfRule>
  </conditionalFormatting>
  <conditionalFormatting sqref="Y10">
    <cfRule type="cellIs" dxfId="406" priority="405" stopIfTrue="1" operator="lessThan">
      <formula>0</formula>
    </cfRule>
  </conditionalFormatting>
  <conditionalFormatting sqref="Y11">
    <cfRule type="cellIs" dxfId="405" priority="404" stopIfTrue="1" operator="lessThan">
      <formula>0</formula>
    </cfRule>
  </conditionalFormatting>
  <conditionalFormatting sqref="Y13:Y14">
    <cfRule type="cellIs" dxfId="404" priority="403" stopIfTrue="1" operator="lessThan">
      <formula>0</formula>
    </cfRule>
  </conditionalFormatting>
  <conditionalFormatting sqref="X18:X19">
    <cfRule type="cellIs" dxfId="403" priority="402" stopIfTrue="1" operator="lessThan">
      <formula>0</formula>
    </cfRule>
  </conditionalFormatting>
  <conditionalFormatting sqref="Y18:Y19">
    <cfRule type="cellIs" dxfId="402" priority="401" stopIfTrue="1" operator="lessThan">
      <formula>0</formula>
    </cfRule>
  </conditionalFormatting>
  <conditionalFormatting sqref="Z10">
    <cfRule type="cellIs" dxfId="401" priority="400" stopIfTrue="1" operator="lessThan">
      <formula>0</formula>
    </cfRule>
  </conditionalFormatting>
  <conditionalFormatting sqref="Z11">
    <cfRule type="cellIs" dxfId="400" priority="399" stopIfTrue="1" operator="lessThan">
      <formula>0</formula>
    </cfRule>
  </conditionalFormatting>
  <conditionalFormatting sqref="Z13:Z14">
    <cfRule type="cellIs" dxfId="399" priority="398" stopIfTrue="1" operator="lessThan">
      <formula>0</formula>
    </cfRule>
  </conditionalFormatting>
  <conditionalFormatting sqref="AA9">
    <cfRule type="cellIs" dxfId="398" priority="396" stopIfTrue="1" operator="lessThan">
      <formula>0</formula>
    </cfRule>
  </conditionalFormatting>
  <conditionalFormatting sqref="AB10">
    <cfRule type="cellIs" dxfId="397" priority="394" stopIfTrue="1" operator="lessThan">
      <formula>0</formula>
    </cfRule>
  </conditionalFormatting>
  <conditionalFormatting sqref="AB11">
    <cfRule type="cellIs" dxfId="396" priority="393" stopIfTrue="1" operator="lessThan">
      <formula>0</formula>
    </cfRule>
  </conditionalFormatting>
  <conditionalFormatting sqref="AB13:AB14">
    <cfRule type="cellIs" dxfId="395" priority="392" stopIfTrue="1" operator="lessThan">
      <formula>0</formula>
    </cfRule>
  </conditionalFormatting>
  <conditionalFormatting sqref="AA18:AA19">
    <cfRule type="cellIs" dxfId="394" priority="391" stopIfTrue="1" operator="lessThan">
      <formula>0</formula>
    </cfRule>
  </conditionalFormatting>
  <conditionalFormatting sqref="AB18:AB19">
    <cfRule type="cellIs" dxfId="393" priority="390" stopIfTrue="1" operator="lessThan">
      <formula>0</formula>
    </cfRule>
  </conditionalFormatting>
  <conditionalFormatting sqref="AC10">
    <cfRule type="cellIs" dxfId="392" priority="389" stopIfTrue="1" operator="lessThan">
      <formula>0</formula>
    </cfRule>
  </conditionalFormatting>
  <conditionalFormatting sqref="AC11">
    <cfRule type="cellIs" dxfId="391" priority="388" stopIfTrue="1" operator="lessThan">
      <formula>0</formula>
    </cfRule>
  </conditionalFormatting>
  <conditionalFormatting sqref="AC13:AC14">
    <cfRule type="cellIs" dxfId="390" priority="387" stopIfTrue="1" operator="lessThan">
      <formula>0</formula>
    </cfRule>
  </conditionalFormatting>
  <conditionalFormatting sqref="AC18:AC19">
    <cfRule type="cellIs" dxfId="389" priority="386" stopIfTrue="1" operator="lessThan">
      <formula>0</formula>
    </cfRule>
  </conditionalFormatting>
  <conditionalFormatting sqref="AD9">
    <cfRule type="cellIs" dxfId="388" priority="385" stopIfTrue="1" operator="lessThan">
      <formula>0</formula>
    </cfRule>
  </conditionalFormatting>
  <conditionalFormatting sqref="AD11:AD14">
    <cfRule type="cellIs" dxfId="387" priority="384" stopIfTrue="1" operator="lessThan">
      <formula>0</formula>
    </cfRule>
  </conditionalFormatting>
  <conditionalFormatting sqref="AD18:AD19">
    <cfRule type="cellIs" dxfId="386" priority="383" stopIfTrue="1" operator="lessThan">
      <formula>0</formula>
    </cfRule>
  </conditionalFormatting>
  <conditionalFormatting sqref="AS57">
    <cfRule type="cellIs" dxfId="385" priority="21" stopIfTrue="1" operator="lessThan">
      <formula>0</formula>
    </cfRule>
  </conditionalFormatting>
  <conditionalFormatting sqref="AT57">
    <cfRule type="cellIs" dxfId="384" priority="20" stopIfTrue="1" operator="lessThan">
      <formula>0</formula>
    </cfRule>
  </conditionalFormatting>
  <conditionalFormatting sqref="AI9">
    <cfRule type="cellIs" dxfId="383" priority="379" stopIfTrue="1" operator="lessThan">
      <formula>0</formula>
    </cfRule>
  </conditionalFormatting>
  <conditionalFormatting sqref="AI11:AI14">
    <cfRule type="cellIs" dxfId="382" priority="378" stopIfTrue="1" operator="lessThan">
      <formula>0</formula>
    </cfRule>
  </conditionalFormatting>
  <conditionalFormatting sqref="AI18:AI19">
    <cfRule type="cellIs" dxfId="381" priority="377" stopIfTrue="1" operator="lessThan">
      <formula>0</formula>
    </cfRule>
  </conditionalFormatting>
  <conditionalFormatting sqref="AN9">
    <cfRule type="cellIs" dxfId="380" priority="376" stopIfTrue="1" operator="lessThan">
      <formula>0</formula>
    </cfRule>
  </conditionalFormatting>
  <conditionalFormatting sqref="AN14">
    <cfRule type="cellIs" dxfId="379" priority="375" stopIfTrue="1" operator="lessThan">
      <formula>0</formula>
    </cfRule>
  </conditionalFormatting>
  <conditionalFormatting sqref="AO10:AR10">
    <cfRule type="cellIs" dxfId="378" priority="374" stopIfTrue="1" operator="lessThan">
      <formula>0</formula>
    </cfRule>
  </conditionalFormatting>
  <conditionalFormatting sqref="AO11:AR11">
    <cfRule type="cellIs" dxfId="377" priority="373" stopIfTrue="1" operator="lessThan">
      <formula>0</formula>
    </cfRule>
  </conditionalFormatting>
  <conditionalFormatting sqref="AO13:AR14">
    <cfRule type="cellIs" dxfId="376" priority="372" stopIfTrue="1" operator="lessThan">
      <formula>0</formula>
    </cfRule>
  </conditionalFormatting>
  <conditionalFormatting sqref="AO18:AR19">
    <cfRule type="cellIs" dxfId="375" priority="370" stopIfTrue="1" operator="lessThan">
      <formula>0</formula>
    </cfRule>
  </conditionalFormatting>
  <conditionalFormatting sqref="AS9">
    <cfRule type="cellIs" dxfId="374" priority="369" stopIfTrue="1" operator="lessThan">
      <formula>0</formula>
    </cfRule>
  </conditionalFormatting>
  <conditionalFormatting sqref="AT9">
    <cfRule type="cellIs" dxfId="373" priority="368" stopIfTrue="1" operator="lessThan">
      <formula>0</formula>
    </cfRule>
  </conditionalFormatting>
  <conditionalFormatting sqref="AU9">
    <cfRule type="cellIs" dxfId="372" priority="367" stopIfTrue="1" operator="lessThan">
      <formula>0</formula>
    </cfRule>
  </conditionalFormatting>
  <conditionalFormatting sqref="AS11">
    <cfRule type="cellIs" dxfId="371" priority="366" stopIfTrue="1" operator="lessThan">
      <formula>0</formula>
    </cfRule>
  </conditionalFormatting>
  <conditionalFormatting sqref="AS12">
    <cfRule type="cellIs" dxfId="370" priority="363" stopIfTrue="1" operator="lessThan">
      <formula>0</formula>
    </cfRule>
  </conditionalFormatting>
  <conditionalFormatting sqref="AS13">
    <cfRule type="cellIs" dxfId="369" priority="360" stopIfTrue="1" operator="lessThan">
      <formula>0</formula>
    </cfRule>
  </conditionalFormatting>
  <conditionalFormatting sqref="AS14">
    <cfRule type="cellIs" dxfId="368" priority="357" stopIfTrue="1" operator="lessThan">
      <formula>0</formula>
    </cfRule>
  </conditionalFormatting>
  <conditionalFormatting sqref="AT14">
    <cfRule type="cellIs" dxfId="367" priority="356" stopIfTrue="1" operator="lessThan">
      <formula>0</formula>
    </cfRule>
  </conditionalFormatting>
  <conditionalFormatting sqref="AU14">
    <cfRule type="cellIs" dxfId="366" priority="355" stopIfTrue="1" operator="lessThan">
      <formula>0</formula>
    </cfRule>
  </conditionalFormatting>
  <conditionalFormatting sqref="AS18">
    <cfRule type="cellIs" dxfId="365" priority="354" stopIfTrue="1" operator="lessThan">
      <formula>0</formula>
    </cfRule>
  </conditionalFormatting>
  <conditionalFormatting sqref="AT18">
    <cfRule type="cellIs" dxfId="364" priority="353" stopIfTrue="1" operator="lessThan">
      <formula>0</formula>
    </cfRule>
  </conditionalFormatting>
  <conditionalFormatting sqref="AU18">
    <cfRule type="cellIs" dxfId="363" priority="352" stopIfTrue="1" operator="lessThan">
      <formula>0</formula>
    </cfRule>
  </conditionalFormatting>
  <conditionalFormatting sqref="AS19">
    <cfRule type="cellIs" dxfId="362" priority="351" stopIfTrue="1" operator="lessThan">
      <formula>0</formula>
    </cfRule>
  </conditionalFormatting>
  <conditionalFormatting sqref="AT19">
    <cfRule type="cellIs" dxfId="361" priority="350" stopIfTrue="1" operator="lessThan">
      <formula>0</formula>
    </cfRule>
  </conditionalFormatting>
  <conditionalFormatting sqref="AU19">
    <cfRule type="cellIs" dxfId="360" priority="349" stopIfTrue="1" operator="lessThan">
      <formula>0</formula>
    </cfRule>
  </conditionalFormatting>
  <conditionalFormatting sqref="J23">
    <cfRule type="cellIs" dxfId="359" priority="348" stopIfTrue="1" operator="lessThan">
      <formula>0</formula>
    </cfRule>
  </conditionalFormatting>
  <conditionalFormatting sqref="J26">
    <cfRule type="cellIs" dxfId="358" priority="347" stopIfTrue="1" operator="lessThan">
      <formula>0</formula>
    </cfRule>
  </conditionalFormatting>
  <conditionalFormatting sqref="J28">
    <cfRule type="cellIs" dxfId="357" priority="346" stopIfTrue="1" operator="lessThan">
      <formula>0</formula>
    </cfRule>
  </conditionalFormatting>
  <conditionalFormatting sqref="J30">
    <cfRule type="cellIs" dxfId="356" priority="345" stopIfTrue="1" operator="lessThan">
      <formula>0</formula>
    </cfRule>
  </conditionalFormatting>
  <conditionalFormatting sqref="J32">
    <cfRule type="cellIs" dxfId="355" priority="344" stopIfTrue="1" operator="lessThan">
      <formula>0</formula>
    </cfRule>
  </conditionalFormatting>
  <conditionalFormatting sqref="J34">
    <cfRule type="cellIs" dxfId="354" priority="343" stopIfTrue="1" operator="lessThan">
      <formula>0</formula>
    </cfRule>
  </conditionalFormatting>
  <conditionalFormatting sqref="J38">
    <cfRule type="cellIs" dxfId="353" priority="342" stopIfTrue="1" operator="lessThan">
      <formula>0</formula>
    </cfRule>
  </conditionalFormatting>
  <conditionalFormatting sqref="J41">
    <cfRule type="cellIs" dxfId="352" priority="341" stopIfTrue="1" operator="lessThan">
      <formula>0</formula>
    </cfRule>
  </conditionalFormatting>
  <conditionalFormatting sqref="J43">
    <cfRule type="cellIs" dxfId="351" priority="340" stopIfTrue="1" operator="lessThan">
      <formula>0</formula>
    </cfRule>
  </conditionalFormatting>
  <conditionalFormatting sqref="J47">
    <cfRule type="cellIs" dxfId="350" priority="339" stopIfTrue="1" operator="lessThan">
      <formula>0</formula>
    </cfRule>
  </conditionalFormatting>
  <conditionalFormatting sqref="J50">
    <cfRule type="cellIs" dxfId="349" priority="338" stopIfTrue="1" operator="lessThan">
      <formula>0</formula>
    </cfRule>
  </conditionalFormatting>
  <conditionalFormatting sqref="K24:O24">
    <cfRule type="cellIs" dxfId="348" priority="337" stopIfTrue="1" operator="lessThan">
      <formula>0</formula>
    </cfRule>
  </conditionalFormatting>
  <conditionalFormatting sqref="K27:O27">
    <cfRule type="cellIs" dxfId="347" priority="336" stopIfTrue="1" operator="lessThan">
      <formula>0</formula>
    </cfRule>
  </conditionalFormatting>
  <conditionalFormatting sqref="K31:O31">
    <cfRule type="cellIs" dxfId="346" priority="335" stopIfTrue="1" operator="lessThan">
      <formula>0</formula>
    </cfRule>
  </conditionalFormatting>
  <conditionalFormatting sqref="K35:O35">
    <cfRule type="cellIs" dxfId="345" priority="334" stopIfTrue="1" operator="lessThan">
      <formula>0</formula>
    </cfRule>
  </conditionalFormatting>
  <conditionalFormatting sqref="K39:O39">
    <cfRule type="cellIs" dxfId="344" priority="333" stopIfTrue="1" operator="lessThan">
      <formula>0</formula>
    </cfRule>
  </conditionalFormatting>
  <conditionalFormatting sqref="K42:O42">
    <cfRule type="cellIs" dxfId="343" priority="332" stopIfTrue="1" operator="lessThan">
      <formula>0</formula>
    </cfRule>
  </conditionalFormatting>
  <conditionalFormatting sqref="J36">
    <cfRule type="cellIs" dxfId="342" priority="331" stopIfTrue="1" operator="lessThan">
      <formula>0</formula>
    </cfRule>
  </conditionalFormatting>
  <conditionalFormatting sqref="K36:O36">
    <cfRule type="cellIs" dxfId="341" priority="330" stopIfTrue="1" operator="lessThan">
      <formula>0</formula>
    </cfRule>
  </conditionalFormatting>
  <conditionalFormatting sqref="J45">
    <cfRule type="cellIs" dxfId="340" priority="329" stopIfTrue="1" operator="lessThan">
      <formula>0</formula>
    </cfRule>
  </conditionalFormatting>
  <conditionalFormatting sqref="K45:O45">
    <cfRule type="cellIs" dxfId="339" priority="328" stopIfTrue="1" operator="lessThan">
      <formula>0</formula>
    </cfRule>
  </conditionalFormatting>
  <conditionalFormatting sqref="J46">
    <cfRule type="cellIs" dxfId="338" priority="327" stopIfTrue="1" operator="lessThan">
      <formula>0</formula>
    </cfRule>
  </conditionalFormatting>
  <conditionalFormatting sqref="K46:O46">
    <cfRule type="cellIs" dxfId="337" priority="326" stopIfTrue="1" operator="lessThan">
      <formula>0</formula>
    </cfRule>
  </conditionalFormatting>
  <conditionalFormatting sqref="J49">
    <cfRule type="cellIs" dxfId="336" priority="325" stopIfTrue="1" operator="lessThan">
      <formula>0</formula>
    </cfRule>
  </conditionalFormatting>
  <conditionalFormatting sqref="K49:O49">
    <cfRule type="cellIs" dxfId="335" priority="324" stopIfTrue="1" operator="lessThan">
      <formula>0</formula>
    </cfRule>
  </conditionalFormatting>
  <conditionalFormatting sqref="J51">
    <cfRule type="cellIs" dxfId="334" priority="323" stopIfTrue="1" operator="lessThan">
      <formula>0</formula>
    </cfRule>
  </conditionalFormatting>
  <conditionalFormatting sqref="K51:O51">
    <cfRule type="cellIs" dxfId="333" priority="322" stopIfTrue="1" operator="lessThan">
      <formula>0</formula>
    </cfRule>
  </conditionalFormatting>
  <conditionalFormatting sqref="J52">
    <cfRule type="cellIs" dxfId="332" priority="321" stopIfTrue="1" operator="lessThan">
      <formula>0</formula>
    </cfRule>
  </conditionalFormatting>
  <conditionalFormatting sqref="K52:O52">
    <cfRule type="cellIs" dxfId="331" priority="320" stopIfTrue="1" operator="lessThan">
      <formula>0</formula>
    </cfRule>
  </conditionalFormatting>
  <conditionalFormatting sqref="J53">
    <cfRule type="cellIs" dxfId="330" priority="319" stopIfTrue="1" operator="lessThan">
      <formula>0</formula>
    </cfRule>
  </conditionalFormatting>
  <conditionalFormatting sqref="K53:O53">
    <cfRule type="cellIs" dxfId="329" priority="318" stopIfTrue="1" operator="lessThan">
      <formula>0</formula>
    </cfRule>
  </conditionalFormatting>
  <conditionalFormatting sqref="P23">
    <cfRule type="cellIs" dxfId="328" priority="317" stopIfTrue="1" operator="lessThan">
      <formula>0</formula>
    </cfRule>
  </conditionalFormatting>
  <conditionalFormatting sqref="P26">
    <cfRule type="cellIs" dxfId="327" priority="316" stopIfTrue="1" operator="lessThan">
      <formula>0</formula>
    </cfRule>
  </conditionalFormatting>
  <conditionalFormatting sqref="P28">
    <cfRule type="cellIs" dxfId="326" priority="315" stopIfTrue="1" operator="lessThan">
      <formula>0</formula>
    </cfRule>
  </conditionalFormatting>
  <conditionalFormatting sqref="P30">
    <cfRule type="cellIs" dxfId="325" priority="314" stopIfTrue="1" operator="lessThan">
      <formula>0</formula>
    </cfRule>
  </conditionalFormatting>
  <conditionalFormatting sqref="P32">
    <cfRule type="cellIs" dxfId="324" priority="313" stopIfTrue="1" operator="lessThan">
      <formula>0</formula>
    </cfRule>
  </conditionalFormatting>
  <conditionalFormatting sqref="P34">
    <cfRule type="cellIs" dxfId="323" priority="312" stopIfTrue="1" operator="lessThan">
      <formula>0</formula>
    </cfRule>
  </conditionalFormatting>
  <conditionalFormatting sqref="P38">
    <cfRule type="cellIs" dxfId="322" priority="311" stopIfTrue="1" operator="lessThan">
      <formula>0</formula>
    </cfRule>
  </conditionalFormatting>
  <conditionalFormatting sqref="P41">
    <cfRule type="cellIs" dxfId="321" priority="310" stopIfTrue="1" operator="lessThan">
      <formula>0</formula>
    </cfRule>
  </conditionalFormatting>
  <conditionalFormatting sqref="P43">
    <cfRule type="cellIs" dxfId="320" priority="309" stopIfTrue="1" operator="lessThan">
      <formula>0</formula>
    </cfRule>
  </conditionalFormatting>
  <conditionalFormatting sqref="P47">
    <cfRule type="cellIs" dxfId="319" priority="308" stopIfTrue="1" operator="lessThan">
      <formula>0</formula>
    </cfRule>
  </conditionalFormatting>
  <conditionalFormatting sqref="P50">
    <cfRule type="cellIs" dxfId="318" priority="307" stopIfTrue="1" operator="lessThan">
      <formula>0</formula>
    </cfRule>
  </conditionalFormatting>
  <conditionalFormatting sqref="Q24:T24">
    <cfRule type="cellIs" dxfId="317" priority="306" stopIfTrue="1" operator="lessThan">
      <formula>0</formula>
    </cfRule>
  </conditionalFormatting>
  <conditionalFormatting sqref="Q27:T27">
    <cfRule type="cellIs" dxfId="316" priority="305" stopIfTrue="1" operator="lessThan">
      <formula>0</formula>
    </cfRule>
  </conditionalFormatting>
  <conditionalFormatting sqref="Q31:T31">
    <cfRule type="cellIs" dxfId="315" priority="304" stopIfTrue="1" operator="lessThan">
      <formula>0</formula>
    </cfRule>
  </conditionalFormatting>
  <conditionalFormatting sqref="Q35:T35">
    <cfRule type="cellIs" dxfId="314" priority="303" stopIfTrue="1" operator="lessThan">
      <formula>0</formula>
    </cfRule>
  </conditionalFormatting>
  <conditionalFormatting sqref="Q39:T39">
    <cfRule type="cellIs" dxfId="313" priority="302" stopIfTrue="1" operator="lessThan">
      <formula>0</formula>
    </cfRule>
  </conditionalFormatting>
  <conditionalFormatting sqref="Q42:T42">
    <cfRule type="cellIs" dxfId="312" priority="301" stopIfTrue="1" operator="lessThan">
      <formula>0</formula>
    </cfRule>
  </conditionalFormatting>
  <conditionalFormatting sqref="P36">
    <cfRule type="cellIs" dxfId="311" priority="300" stopIfTrue="1" operator="lessThan">
      <formula>0</formula>
    </cfRule>
  </conditionalFormatting>
  <conditionalFormatting sqref="Q36:T36">
    <cfRule type="cellIs" dxfId="310" priority="299" stopIfTrue="1" operator="lessThan">
      <formula>0</formula>
    </cfRule>
  </conditionalFormatting>
  <conditionalFormatting sqref="P45">
    <cfRule type="cellIs" dxfId="309" priority="298" stopIfTrue="1" operator="lessThan">
      <formula>0</formula>
    </cfRule>
  </conditionalFormatting>
  <conditionalFormatting sqref="Q45:T45">
    <cfRule type="cellIs" dxfId="308" priority="297" stopIfTrue="1" operator="lessThan">
      <formula>0</formula>
    </cfRule>
  </conditionalFormatting>
  <conditionalFormatting sqref="P46">
    <cfRule type="cellIs" dxfId="307" priority="296" stopIfTrue="1" operator="lessThan">
      <formula>0</formula>
    </cfRule>
  </conditionalFormatting>
  <conditionalFormatting sqref="Q46:T46">
    <cfRule type="cellIs" dxfId="306" priority="295" stopIfTrue="1" operator="lessThan">
      <formula>0</formula>
    </cfRule>
  </conditionalFormatting>
  <conditionalFormatting sqref="P49">
    <cfRule type="cellIs" dxfId="305" priority="294" stopIfTrue="1" operator="lessThan">
      <formula>0</formula>
    </cfRule>
  </conditionalFormatting>
  <conditionalFormatting sqref="Q49:T49">
    <cfRule type="cellIs" dxfId="304" priority="293" stopIfTrue="1" operator="lessThan">
      <formula>0</formula>
    </cfRule>
  </conditionalFormatting>
  <conditionalFormatting sqref="P51">
    <cfRule type="cellIs" dxfId="303" priority="292" stopIfTrue="1" operator="lessThan">
      <formula>0</formula>
    </cfRule>
  </conditionalFormatting>
  <conditionalFormatting sqref="Q51:T51">
    <cfRule type="cellIs" dxfId="302" priority="291" stopIfTrue="1" operator="lessThan">
      <formula>0</formula>
    </cfRule>
  </conditionalFormatting>
  <conditionalFormatting sqref="P52">
    <cfRule type="cellIs" dxfId="301" priority="290" stopIfTrue="1" operator="lessThan">
      <formula>0</formula>
    </cfRule>
  </conditionalFormatting>
  <conditionalFormatting sqref="Q52:T52">
    <cfRule type="cellIs" dxfId="300" priority="289" stopIfTrue="1" operator="lessThan">
      <formula>0</formula>
    </cfRule>
  </conditionalFormatting>
  <conditionalFormatting sqref="P53">
    <cfRule type="cellIs" dxfId="299" priority="288" stopIfTrue="1" operator="lessThan">
      <formula>0</formula>
    </cfRule>
  </conditionalFormatting>
  <conditionalFormatting sqref="Q53:T53">
    <cfRule type="cellIs" dxfId="298" priority="287" stopIfTrue="1" operator="lessThan">
      <formula>0</formula>
    </cfRule>
  </conditionalFormatting>
  <conditionalFormatting sqref="U23">
    <cfRule type="cellIs" dxfId="297" priority="286" stopIfTrue="1" operator="lessThan">
      <formula>0</formula>
    </cfRule>
  </conditionalFormatting>
  <conditionalFormatting sqref="U26">
    <cfRule type="cellIs" dxfId="296" priority="285" stopIfTrue="1" operator="lessThan">
      <formula>0</formula>
    </cfRule>
  </conditionalFormatting>
  <conditionalFormatting sqref="U28">
    <cfRule type="cellIs" dxfId="295" priority="284" stopIfTrue="1" operator="lessThan">
      <formula>0</formula>
    </cfRule>
  </conditionalFormatting>
  <conditionalFormatting sqref="U30">
    <cfRule type="cellIs" dxfId="294" priority="283" stopIfTrue="1" operator="lessThan">
      <formula>0</formula>
    </cfRule>
  </conditionalFormatting>
  <conditionalFormatting sqref="U32">
    <cfRule type="cellIs" dxfId="293" priority="282" stopIfTrue="1" operator="lessThan">
      <formula>0</formula>
    </cfRule>
  </conditionalFormatting>
  <conditionalFormatting sqref="U34">
    <cfRule type="cellIs" dxfId="292" priority="281" stopIfTrue="1" operator="lessThan">
      <formula>0</formula>
    </cfRule>
  </conditionalFormatting>
  <conditionalFormatting sqref="U38">
    <cfRule type="cellIs" dxfId="291" priority="280" stopIfTrue="1" operator="lessThan">
      <formula>0</formula>
    </cfRule>
  </conditionalFormatting>
  <conditionalFormatting sqref="U41">
    <cfRule type="cellIs" dxfId="290" priority="279" stopIfTrue="1" operator="lessThan">
      <formula>0</formula>
    </cfRule>
  </conditionalFormatting>
  <conditionalFormatting sqref="U43">
    <cfRule type="cellIs" dxfId="289" priority="278" stopIfTrue="1" operator="lessThan">
      <formula>0</formula>
    </cfRule>
  </conditionalFormatting>
  <conditionalFormatting sqref="U47">
    <cfRule type="cellIs" dxfId="288" priority="277" stopIfTrue="1" operator="lessThan">
      <formula>0</formula>
    </cfRule>
  </conditionalFormatting>
  <conditionalFormatting sqref="U50">
    <cfRule type="cellIs" dxfId="287" priority="276" stopIfTrue="1" operator="lessThan">
      <formula>0</formula>
    </cfRule>
  </conditionalFormatting>
  <conditionalFormatting sqref="V24:W24">
    <cfRule type="cellIs" dxfId="286" priority="275" stopIfTrue="1" operator="lessThan">
      <formula>0</formula>
    </cfRule>
  </conditionalFormatting>
  <conditionalFormatting sqref="V27:W27">
    <cfRule type="cellIs" dxfId="285" priority="274" stopIfTrue="1" operator="lessThan">
      <formula>0</formula>
    </cfRule>
  </conditionalFormatting>
  <conditionalFormatting sqref="V31:W31">
    <cfRule type="cellIs" dxfId="284" priority="273" stopIfTrue="1" operator="lessThan">
      <formula>0</formula>
    </cfRule>
  </conditionalFormatting>
  <conditionalFormatting sqref="V35:W35">
    <cfRule type="cellIs" dxfId="283" priority="272" stopIfTrue="1" operator="lessThan">
      <formula>0</formula>
    </cfRule>
  </conditionalFormatting>
  <conditionalFormatting sqref="V39:W39">
    <cfRule type="cellIs" dxfId="282" priority="271" stopIfTrue="1" operator="lessThan">
      <formula>0</formula>
    </cfRule>
  </conditionalFormatting>
  <conditionalFormatting sqref="V42:W42">
    <cfRule type="cellIs" dxfId="281" priority="270" stopIfTrue="1" operator="lessThan">
      <formula>0</formula>
    </cfRule>
  </conditionalFormatting>
  <conditionalFormatting sqref="U36">
    <cfRule type="cellIs" dxfId="280" priority="269" stopIfTrue="1" operator="lessThan">
      <formula>0</formula>
    </cfRule>
  </conditionalFormatting>
  <conditionalFormatting sqref="V36:W36">
    <cfRule type="cellIs" dxfId="279" priority="268" stopIfTrue="1" operator="lessThan">
      <formula>0</formula>
    </cfRule>
  </conditionalFormatting>
  <conditionalFormatting sqref="U45">
    <cfRule type="cellIs" dxfId="278" priority="267" stopIfTrue="1" operator="lessThan">
      <formula>0</formula>
    </cfRule>
  </conditionalFormatting>
  <conditionalFormatting sqref="V45:W45">
    <cfRule type="cellIs" dxfId="277" priority="266" stopIfTrue="1" operator="lessThan">
      <formula>0</formula>
    </cfRule>
  </conditionalFormatting>
  <conditionalFormatting sqref="U46">
    <cfRule type="cellIs" dxfId="276" priority="265" stopIfTrue="1" operator="lessThan">
      <formula>0</formula>
    </cfRule>
  </conditionalFormatting>
  <conditionalFormatting sqref="V46:W46">
    <cfRule type="cellIs" dxfId="275" priority="264" stopIfTrue="1" operator="lessThan">
      <formula>0</formula>
    </cfRule>
  </conditionalFormatting>
  <conditionalFormatting sqref="U49">
    <cfRule type="cellIs" dxfId="274" priority="263" stopIfTrue="1" operator="lessThan">
      <formula>0</formula>
    </cfRule>
  </conditionalFormatting>
  <conditionalFormatting sqref="V49:W49">
    <cfRule type="cellIs" dxfId="273" priority="262" stopIfTrue="1" operator="lessThan">
      <formula>0</formula>
    </cfRule>
  </conditionalFormatting>
  <conditionalFormatting sqref="U51">
    <cfRule type="cellIs" dxfId="272" priority="261" stopIfTrue="1" operator="lessThan">
      <formula>0</formula>
    </cfRule>
  </conditionalFormatting>
  <conditionalFormatting sqref="V51:W51">
    <cfRule type="cellIs" dxfId="271" priority="260" stopIfTrue="1" operator="lessThan">
      <formula>0</formula>
    </cfRule>
  </conditionalFormatting>
  <conditionalFormatting sqref="U52">
    <cfRule type="cellIs" dxfId="270" priority="259" stopIfTrue="1" operator="lessThan">
      <formula>0</formula>
    </cfRule>
  </conditionalFormatting>
  <conditionalFormatting sqref="V52:W52">
    <cfRule type="cellIs" dxfId="269" priority="258" stopIfTrue="1" operator="lessThan">
      <formula>0</formula>
    </cfRule>
  </conditionalFormatting>
  <conditionalFormatting sqref="U53">
    <cfRule type="cellIs" dxfId="268" priority="257" stopIfTrue="1" operator="lessThan">
      <formula>0</formula>
    </cfRule>
  </conditionalFormatting>
  <conditionalFormatting sqref="V53:W53">
    <cfRule type="cellIs" dxfId="267" priority="256" stopIfTrue="1" operator="lessThan">
      <formula>0</formula>
    </cfRule>
  </conditionalFormatting>
  <conditionalFormatting sqref="X23">
    <cfRule type="cellIs" dxfId="266" priority="255" stopIfTrue="1" operator="lessThan">
      <formula>0</formula>
    </cfRule>
  </conditionalFormatting>
  <conditionalFormatting sqref="X26">
    <cfRule type="cellIs" dxfId="265" priority="254" stopIfTrue="1" operator="lessThan">
      <formula>0</formula>
    </cfRule>
  </conditionalFormatting>
  <conditionalFormatting sqref="X28">
    <cfRule type="cellIs" dxfId="264" priority="253" stopIfTrue="1" operator="lessThan">
      <formula>0</formula>
    </cfRule>
  </conditionalFormatting>
  <conditionalFormatting sqref="X30">
    <cfRule type="cellIs" dxfId="263" priority="252" stopIfTrue="1" operator="lessThan">
      <formula>0</formula>
    </cfRule>
  </conditionalFormatting>
  <conditionalFormatting sqref="X32">
    <cfRule type="cellIs" dxfId="262" priority="251" stopIfTrue="1" operator="lessThan">
      <formula>0</formula>
    </cfRule>
  </conditionalFormatting>
  <conditionalFormatting sqref="X34">
    <cfRule type="cellIs" dxfId="261" priority="250" stopIfTrue="1" operator="lessThan">
      <formula>0</formula>
    </cfRule>
  </conditionalFormatting>
  <conditionalFormatting sqref="X38">
    <cfRule type="cellIs" dxfId="260" priority="249" stopIfTrue="1" operator="lessThan">
      <formula>0</formula>
    </cfRule>
  </conditionalFormatting>
  <conditionalFormatting sqref="X41">
    <cfRule type="cellIs" dxfId="259" priority="248" stopIfTrue="1" operator="lessThan">
      <formula>0</formula>
    </cfRule>
  </conditionalFormatting>
  <conditionalFormatting sqref="X43">
    <cfRule type="cellIs" dxfId="258" priority="247" stopIfTrue="1" operator="lessThan">
      <formula>0</formula>
    </cfRule>
  </conditionalFormatting>
  <conditionalFormatting sqref="X47">
    <cfRule type="cellIs" dxfId="257" priority="246" stopIfTrue="1" operator="lessThan">
      <formula>0</formula>
    </cfRule>
  </conditionalFormatting>
  <conditionalFormatting sqref="X50">
    <cfRule type="cellIs" dxfId="256" priority="245" stopIfTrue="1" operator="lessThan">
      <formula>0</formula>
    </cfRule>
  </conditionalFormatting>
  <conditionalFormatting sqref="Y24:Z24">
    <cfRule type="cellIs" dxfId="255" priority="244" stopIfTrue="1" operator="lessThan">
      <formula>0</formula>
    </cfRule>
  </conditionalFormatting>
  <conditionalFormatting sqref="Y27:Z27">
    <cfRule type="cellIs" dxfId="254" priority="243" stopIfTrue="1" operator="lessThan">
      <formula>0</formula>
    </cfRule>
  </conditionalFormatting>
  <conditionalFormatting sqref="Y31:Z31">
    <cfRule type="cellIs" dxfId="253" priority="242" stopIfTrue="1" operator="lessThan">
      <formula>0</formula>
    </cfRule>
  </conditionalFormatting>
  <conditionalFormatting sqref="Y35:Z35">
    <cfRule type="cellIs" dxfId="252" priority="241" stopIfTrue="1" operator="lessThan">
      <formula>0</formula>
    </cfRule>
  </conditionalFormatting>
  <conditionalFormatting sqref="Y39:Z39">
    <cfRule type="cellIs" dxfId="251" priority="240" stopIfTrue="1" operator="lessThan">
      <formula>0</formula>
    </cfRule>
  </conditionalFormatting>
  <conditionalFormatting sqref="Y42:Z42">
    <cfRule type="cellIs" dxfId="250" priority="239" stopIfTrue="1" operator="lessThan">
      <formula>0</formula>
    </cfRule>
  </conditionalFormatting>
  <conditionalFormatting sqref="X36">
    <cfRule type="cellIs" dxfId="249" priority="238" stopIfTrue="1" operator="lessThan">
      <formula>0</formula>
    </cfRule>
  </conditionalFormatting>
  <conditionalFormatting sqref="Y36:Z36">
    <cfRule type="cellIs" dxfId="248" priority="237" stopIfTrue="1" operator="lessThan">
      <formula>0</formula>
    </cfRule>
  </conditionalFormatting>
  <conditionalFormatting sqref="X45">
    <cfRule type="cellIs" dxfId="247" priority="236" stopIfTrue="1" operator="lessThan">
      <formula>0</formula>
    </cfRule>
  </conditionalFormatting>
  <conditionalFormatting sqref="Y45:Z45">
    <cfRule type="cellIs" dxfId="246" priority="235" stopIfTrue="1" operator="lessThan">
      <formula>0</formula>
    </cfRule>
  </conditionalFormatting>
  <conditionalFormatting sqref="X46">
    <cfRule type="cellIs" dxfId="245" priority="234" stopIfTrue="1" operator="lessThan">
      <formula>0</formula>
    </cfRule>
  </conditionalFormatting>
  <conditionalFormatting sqref="Y46:Z46">
    <cfRule type="cellIs" dxfId="244" priority="233" stopIfTrue="1" operator="lessThan">
      <formula>0</formula>
    </cfRule>
  </conditionalFormatting>
  <conditionalFormatting sqref="X49">
    <cfRule type="cellIs" dxfId="243" priority="232" stopIfTrue="1" operator="lessThan">
      <formula>0</formula>
    </cfRule>
  </conditionalFormatting>
  <conditionalFormatting sqref="Y49:Z49">
    <cfRule type="cellIs" dxfId="242" priority="231" stopIfTrue="1" operator="lessThan">
      <formula>0</formula>
    </cfRule>
  </conditionalFormatting>
  <conditionalFormatting sqref="X51">
    <cfRule type="cellIs" dxfId="241" priority="230" stopIfTrue="1" operator="lessThan">
      <formula>0</formula>
    </cfRule>
  </conditionalFormatting>
  <conditionalFormatting sqref="Y51:Z51">
    <cfRule type="cellIs" dxfId="240" priority="229" stopIfTrue="1" operator="lessThan">
      <formula>0</formula>
    </cfRule>
  </conditionalFormatting>
  <conditionalFormatting sqref="X52">
    <cfRule type="cellIs" dxfId="239" priority="228" stopIfTrue="1" operator="lessThan">
      <formula>0</formula>
    </cfRule>
  </conditionalFormatting>
  <conditionalFormatting sqref="Y52:Z52">
    <cfRule type="cellIs" dxfId="238" priority="227" stopIfTrue="1" operator="lessThan">
      <formula>0</formula>
    </cfRule>
  </conditionalFormatting>
  <conditionalFormatting sqref="X53">
    <cfRule type="cellIs" dxfId="237" priority="226" stopIfTrue="1" operator="lessThan">
      <formula>0</formula>
    </cfRule>
  </conditionalFormatting>
  <conditionalFormatting sqref="Y53:Z53">
    <cfRule type="cellIs" dxfId="236" priority="225" stopIfTrue="1" operator="lessThan">
      <formula>0</formula>
    </cfRule>
  </conditionalFormatting>
  <conditionalFormatting sqref="AA23">
    <cfRule type="cellIs" dxfId="235" priority="224" stopIfTrue="1" operator="lessThan">
      <formula>0</formula>
    </cfRule>
  </conditionalFormatting>
  <conditionalFormatting sqref="AA26">
    <cfRule type="cellIs" dxfId="234" priority="223" stopIfTrue="1" operator="lessThan">
      <formula>0</formula>
    </cfRule>
  </conditionalFormatting>
  <conditionalFormatting sqref="AA28">
    <cfRule type="cellIs" dxfId="233" priority="222" stopIfTrue="1" operator="lessThan">
      <formula>0</formula>
    </cfRule>
  </conditionalFormatting>
  <conditionalFormatting sqref="AA30">
    <cfRule type="cellIs" dxfId="232" priority="221" stopIfTrue="1" operator="lessThan">
      <formula>0</formula>
    </cfRule>
  </conditionalFormatting>
  <conditionalFormatting sqref="AA32">
    <cfRule type="cellIs" dxfId="231" priority="220" stopIfTrue="1" operator="lessThan">
      <formula>0</formula>
    </cfRule>
  </conditionalFormatting>
  <conditionalFormatting sqref="AA34">
    <cfRule type="cellIs" dxfId="230" priority="219" stopIfTrue="1" operator="lessThan">
      <formula>0</formula>
    </cfRule>
  </conditionalFormatting>
  <conditionalFormatting sqref="AA38">
    <cfRule type="cellIs" dxfId="229" priority="218" stopIfTrue="1" operator="lessThan">
      <formula>0</formula>
    </cfRule>
  </conditionalFormatting>
  <conditionalFormatting sqref="AA41">
    <cfRule type="cellIs" dxfId="228" priority="217" stopIfTrue="1" operator="lessThan">
      <formula>0</formula>
    </cfRule>
  </conditionalFormatting>
  <conditionalFormatting sqref="AA43">
    <cfRule type="cellIs" dxfId="227" priority="216" stopIfTrue="1" operator="lessThan">
      <formula>0</formula>
    </cfRule>
  </conditionalFormatting>
  <conditionalFormatting sqref="AA47">
    <cfRule type="cellIs" dxfId="226" priority="215" stopIfTrue="1" operator="lessThan">
      <formula>0</formula>
    </cfRule>
  </conditionalFormatting>
  <conditionalFormatting sqref="AA50">
    <cfRule type="cellIs" dxfId="225" priority="214" stopIfTrue="1" operator="lessThan">
      <formula>0</formula>
    </cfRule>
  </conditionalFormatting>
  <conditionalFormatting sqref="AB24:AC24">
    <cfRule type="cellIs" dxfId="224" priority="213" stopIfTrue="1" operator="lessThan">
      <formula>0</formula>
    </cfRule>
  </conditionalFormatting>
  <conditionalFormatting sqref="AB27:AC27">
    <cfRule type="cellIs" dxfId="223" priority="212" stopIfTrue="1" operator="lessThan">
      <formula>0</formula>
    </cfRule>
  </conditionalFormatting>
  <conditionalFormatting sqref="AB31:AC31">
    <cfRule type="cellIs" dxfId="222" priority="211" stopIfTrue="1" operator="lessThan">
      <formula>0</formula>
    </cfRule>
  </conditionalFormatting>
  <conditionalFormatting sqref="AB35:AC35">
    <cfRule type="cellIs" dxfId="221" priority="210" stopIfTrue="1" operator="lessThan">
      <formula>0</formula>
    </cfRule>
  </conditionalFormatting>
  <conditionalFormatting sqref="AB39:AC39">
    <cfRule type="cellIs" dxfId="220" priority="209" stopIfTrue="1" operator="lessThan">
      <formula>0</formula>
    </cfRule>
  </conditionalFormatting>
  <conditionalFormatting sqref="AB42:AC42">
    <cfRule type="cellIs" dxfId="219" priority="208" stopIfTrue="1" operator="lessThan">
      <formula>0</formula>
    </cfRule>
  </conditionalFormatting>
  <conditionalFormatting sqref="AA36">
    <cfRule type="cellIs" dxfId="218" priority="207" stopIfTrue="1" operator="lessThan">
      <formula>0</formula>
    </cfRule>
  </conditionalFormatting>
  <conditionalFormatting sqref="AB36:AC36">
    <cfRule type="cellIs" dxfId="217" priority="206" stopIfTrue="1" operator="lessThan">
      <formula>0</formula>
    </cfRule>
  </conditionalFormatting>
  <conditionalFormatting sqref="AA45">
    <cfRule type="cellIs" dxfId="216" priority="205" stopIfTrue="1" operator="lessThan">
      <formula>0</formula>
    </cfRule>
  </conditionalFormatting>
  <conditionalFormatting sqref="AB45:AC45">
    <cfRule type="cellIs" dxfId="215" priority="204" stopIfTrue="1" operator="lessThan">
      <formula>0</formula>
    </cfRule>
  </conditionalFormatting>
  <conditionalFormatting sqref="AA46">
    <cfRule type="cellIs" dxfId="214" priority="203" stopIfTrue="1" operator="lessThan">
      <formula>0</formula>
    </cfRule>
  </conditionalFormatting>
  <conditionalFormatting sqref="AB46:AC46">
    <cfRule type="cellIs" dxfId="213" priority="202" stopIfTrue="1" operator="lessThan">
      <formula>0</formula>
    </cfRule>
  </conditionalFormatting>
  <conditionalFormatting sqref="AA49">
    <cfRule type="cellIs" dxfId="212" priority="201" stopIfTrue="1" operator="lessThan">
      <formula>0</formula>
    </cfRule>
  </conditionalFormatting>
  <conditionalFormatting sqref="AB49:AC49">
    <cfRule type="cellIs" dxfId="211" priority="200" stopIfTrue="1" operator="lessThan">
      <formula>0</formula>
    </cfRule>
  </conditionalFormatting>
  <conditionalFormatting sqref="AA51">
    <cfRule type="cellIs" dxfId="210" priority="199" stopIfTrue="1" operator="lessThan">
      <formula>0</formula>
    </cfRule>
  </conditionalFormatting>
  <conditionalFormatting sqref="AB51:AC51">
    <cfRule type="cellIs" dxfId="209" priority="198" stopIfTrue="1" operator="lessThan">
      <formula>0</formula>
    </cfRule>
  </conditionalFormatting>
  <conditionalFormatting sqref="AA52">
    <cfRule type="cellIs" dxfId="208" priority="197" stopIfTrue="1" operator="lessThan">
      <formula>0</formula>
    </cfRule>
  </conditionalFormatting>
  <conditionalFormatting sqref="AB52:AC52">
    <cfRule type="cellIs" dxfId="207" priority="196" stopIfTrue="1" operator="lessThan">
      <formula>0</formula>
    </cfRule>
  </conditionalFormatting>
  <conditionalFormatting sqref="AA53">
    <cfRule type="cellIs" dxfId="206" priority="195" stopIfTrue="1" operator="lessThan">
      <formula>0</formula>
    </cfRule>
  </conditionalFormatting>
  <conditionalFormatting sqref="AB53:AC53">
    <cfRule type="cellIs" dxfId="205" priority="194" stopIfTrue="1" operator="lessThan">
      <formula>0</formula>
    </cfRule>
  </conditionalFormatting>
  <conditionalFormatting sqref="AN23">
    <cfRule type="cellIs" dxfId="204" priority="193" stopIfTrue="1" operator="lessThan">
      <formula>0</formula>
    </cfRule>
  </conditionalFormatting>
  <conditionalFormatting sqref="AN26">
    <cfRule type="cellIs" dxfId="203" priority="192" stopIfTrue="1" operator="lessThan">
      <formula>0</formula>
    </cfRule>
  </conditionalFormatting>
  <conditionalFormatting sqref="AN28">
    <cfRule type="cellIs" dxfId="202" priority="191" stopIfTrue="1" operator="lessThan">
      <formula>0</formula>
    </cfRule>
  </conditionalFormatting>
  <conditionalFormatting sqref="AN30">
    <cfRule type="cellIs" dxfId="201" priority="190" stopIfTrue="1" operator="lessThan">
      <formula>0</formula>
    </cfRule>
  </conditionalFormatting>
  <conditionalFormatting sqref="AN32">
    <cfRule type="cellIs" dxfId="200" priority="189" stopIfTrue="1" operator="lessThan">
      <formula>0</formula>
    </cfRule>
  </conditionalFormatting>
  <conditionalFormatting sqref="AN34">
    <cfRule type="cellIs" dxfId="199" priority="188" stopIfTrue="1" operator="lessThan">
      <formula>0</formula>
    </cfRule>
  </conditionalFormatting>
  <conditionalFormatting sqref="AN38">
    <cfRule type="cellIs" dxfId="198" priority="187" stopIfTrue="1" operator="lessThan">
      <formula>0</formula>
    </cfRule>
  </conditionalFormatting>
  <conditionalFormatting sqref="AN41">
    <cfRule type="cellIs" dxfId="197" priority="186" stopIfTrue="1" operator="lessThan">
      <formula>0</formula>
    </cfRule>
  </conditionalFormatting>
  <conditionalFormatting sqref="AN43">
    <cfRule type="cellIs" dxfId="196" priority="185" stopIfTrue="1" operator="lessThan">
      <formula>0</formula>
    </cfRule>
  </conditionalFormatting>
  <conditionalFormatting sqref="AN47">
    <cfRule type="cellIs" dxfId="195" priority="184" stopIfTrue="1" operator="lessThan">
      <formula>0</formula>
    </cfRule>
  </conditionalFormatting>
  <conditionalFormatting sqref="AN50">
    <cfRule type="cellIs" dxfId="194" priority="183" stopIfTrue="1" operator="lessThan">
      <formula>0</formula>
    </cfRule>
  </conditionalFormatting>
  <conditionalFormatting sqref="AO24:AR24">
    <cfRule type="cellIs" dxfId="193" priority="182" stopIfTrue="1" operator="lessThan">
      <formula>0</formula>
    </cfRule>
  </conditionalFormatting>
  <conditionalFormatting sqref="AO27:AR27">
    <cfRule type="cellIs" dxfId="192" priority="181" stopIfTrue="1" operator="lessThan">
      <formula>0</formula>
    </cfRule>
  </conditionalFormatting>
  <conditionalFormatting sqref="AO31:AR31">
    <cfRule type="cellIs" dxfId="191" priority="180" stopIfTrue="1" operator="lessThan">
      <formula>0</formula>
    </cfRule>
  </conditionalFormatting>
  <conditionalFormatting sqref="AO35:AR35">
    <cfRule type="cellIs" dxfId="190" priority="179" stopIfTrue="1" operator="lessThan">
      <formula>0</formula>
    </cfRule>
  </conditionalFormatting>
  <conditionalFormatting sqref="AO39:AR39">
    <cfRule type="cellIs" dxfId="189" priority="178" stopIfTrue="1" operator="lessThan">
      <formula>0</formula>
    </cfRule>
  </conditionalFormatting>
  <conditionalFormatting sqref="AO42:AR42">
    <cfRule type="cellIs" dxfId="188" priority="177" stopIfTrue="1" operator="lessThan">
      <formula>0</formula>
    </cfRule>
  </conditionalFormatting>
  <conditionalFormatting sqref="AN36">
    <cfRule type="cellIs" dxfId="187" priority="176" stopIfTrue="1" operator="lessThan">
      <formula>0</formula>
    </cfRule>
  </conditionalFormatting>
  <conditionalFormatting sqref="AO36:AR36">
    <cfRule type="cellIs" dxfId="186" priority="175" stopIfTrue="1" operator="lessThan">
      <formula>0</formula>
    </cfRule>
  </conditionalFormatting>
  <conditionalFormatting sqref="AN45">
    <cfRule type="cellIs" dxfId="185" priority="174" stopIfTrue="1" operator="lessThan">
      <formula>0</formula>
    </cfRule>
  </conditionalFormatting>
  <conditionalFormatting sqref="AO45:AR45">
    <cfRule type="cellIs" dxfId="184" priority="173" stopIfTrue="1" operator="lessThan">
      <formula>0</formula>
    </cfRule>
  </conditionalFormatting>
  <conditionalFormatting sqref="AN46">
    <cfRule type="cellIs" dxfId="183" priority="172" stopIfTrue="1" operator="lessThan">
      <formula>0</formula>
    </cfRule>
  </conditionalFormatting>
  <conditionalFormatting sqref="AO46:AR46">
    <cfRule type="cellIs" dxfId="182" priority="171" stopIfTrue="1" operator="lessThan">
      <formula>0</formula>
    </cfRule>
  </conditionalFormatting>
  <conditionalFormatting sqref="AN49">
    <cfRule type="cellIs" dxfId="181" priority="170" stopIfTrue="1" operator="lessThan">
      <formula>0</formula>
    </cfRule>
  </conditionalFormatting>
  <conditionalFormatting sqref="AO49:AR49">
    <cfRule type="cellIs" dxfId="180" priority="169" stopIfTrue="1" operator="lessThan">
      <formula>0</formula>
    </cfRule>
  </conditionalFormatting>
  <conditionalFormatting sqref="AN51">
    <cfRule type="cellIs" dxfId="179" priority="168" stopIfTrue="1" operator="lessThan">
      <formula>0</formula>
    </cfRule>
  </conditionalFormatting>
  <conditionalFormatting sqref="AO51:AR51">
    <cfRule type="cellIs" dxfId="178" priority="167" stopIfTrue="1" operator="lessThan">
      <formula>0</formula>
    </cfRule>
  </conditionalFormatting>
  <conditionalFormatting sqref="AN52">
    <cfRule type="cellIs" dxfId="177" priority="166" stopIfTrue="1" operator="lessThan">
      <formula>0</formula>
    </cfRule>
  </conditionalFormatting>
  <conditionalFormatting sqref="AO52:AR52">
    <cfRule type="cellIs" dxfId="176" priority="165" stopIfTrue="1" operator="lessThan">
      <formula>0</formula>
    </cfRule>
  </conditionalFormatting>
  <conditionalFormatting sqref="AN53">
    <cfRule type="cellIs" dxfId="175" priority="164" stopIfTrue="1" operator="lessThan">
      <formula>0</formula>
    </cfRule>
  </conditionalFormatting>
  <conditionalFormatting sqref="AO53:AR53">
    <cfRule type="cellIs" dxfId="174" priority="163" stopIfTrue="1" operator="lessThan">
      <formula>0</formula>
    </cfRule>
  </conditionalFormatting>
  <conditionalFormatting sqref="AD23">
    <cfRule type="cellIs" dxfId="173" priority="162" stopIfTrue="1" operator="lessThan">
      <formula>0</formula>
    </cfRule>
  </conditionalFormatting>
  <conditionalFormatting sqref="AD26">
    <cfRule type="cellIs" dxfId="172" priority="161" stopIfTrue="1" operator="lessThan">
      <formula>0</formula>
    </cfRule>
  </conditionalFormatting>
  <conditionalFormatting sqref="AD28">
    <cfRule type="cellIs" dxfId="171" priority="160" stopIfTrue="1" operator="lessThan">
      <formula>0</formula>
    </cfRule>
  </conditionalFormatting>
  <conditionalFormatting sqref="AD30">
    <cfRule type="cellIs" dxfId="170" priority="159" stopIfTrue="1" operator="lessThan">
      <formula>0</formula>
    </cfRule>
  </conditionalFormatting>
  <conditionalFormatting sqref="AD32">
    <cfRule type="cellIs" dxfId="169" priority="158" stopIfTrue="1" operator="lessThan">
      <formula>0</formula>
    </cfRule>
  </conditionalFormatting>
  <conditionalFormatting sqref="AD34">
    <cfRule type="cellIs" dxfId="168" priority="157" stopIfTrue="1" operator="lessThan">
      <formula>0</formula>
    </cfRule>
  </conditionalFormatting>
  <conditionalFormatting sqref="AD38">
    <cfRule type="cellIs" dxfId="167" priority="156" stopIfTrue="1" operator="lessThan">
      <formula>0</formula>
    </cfRule>
  </conditionalFormatting>
  <conditionalFormatting sqref="AD41">
    <cfRule type="cellIs" dxfId="166" priority="155" stopIfTrue="1" operator="lessThan">
      <formula>0</formula>
    </cfRule>
  </conditionalFormatting>
  <conditionalFormatting sqref="AD47">
    <cfRule type="cellIs" dxfId="165" priority="153" stopIfTrue="1" operator="lessThan">
      <formula>0</formula>
    </cfRule>
  </conditionalFormatting>
  <conditionalFormatting sqref="AD50">
    <cfRule type="cellIs" dxfId="164" priority="152" stopIfTrue="1" operator="lessThan">
      <formula>0</formula>
    </cfRule>
  </conditionalFormatting>
  <conditionalFormatting sqref="AD36">
    <cfRule type="cellIs" dxfId="163" priority="151" stopIfTrue="1" operator="lessThan">
      <formula>0</formula>
    </cfRule>
  </conditionalFormatting>
  <conditionalFormatting sqref="AD45">
    <cfRule type="cellIs" dxfId="162" priority="150" stopIfTrue="1" operator="lessThan">
      <formula>0</formula>
    </cfRule>
  </conditionalFormatting>
  <conditionalFormatting sqref="AD46">
    <cfRule type="cellIs" dxfId="161" priority="149" stopIfTrue="1" operator="lessThan">
      <formula>0</formula>
    </cfRule>
  </conditionalFormatting>
  <conditionalFormatting sqref="AD49">
    <cfRule type="cellIs" dxfId="160" priority="148" stopIfTrue="1" operator="lessThan">
      <formula>0</formula>
    </cfRule>
  </conditionalFormatting>
  <conditionalFormatting sqref="AD51">
    <cfRule type="cellIs" dxfId="159" priority="147" stopIfTrue="1" operator="lessThan">
      <formula>0</formula>
    </cfRule>
  </conditionalFormatting>
  <conditionalFormatting sqref="AD52">
    <cfRule type="cellIs" dxfId="158" priority="146" stopIfTrue="1" operator="lessThan">
      <formula>0</formula>
    </cfRule>
  </conditionalFormatting>
  <conditionalFormatting sqref="AD53">
    <cfRule type="cellIs" dxfId="157" priority="145" stopIfTrue="1" operator="lessThan">
      <formula>0</formula>
    </cfRule>
  </conditionalFormatting>
  <conditionalFormatting sqref="AD56">
    <cfRule type="cellIs" dxfId="156" priority="144" stopIfTrue="1" operator="lessThan">
      <formula>0</formula>
    </cfRule>
  </conditionalFormatting>
  <conditionalFormatting sqref="AD57">
    <cfRule type="cellIs" dxfId="155" priority="143" stopIfTrue="1" operator="lessThan">
      <formula>0</formula>
    </cfRule>
  </conditionalFormatting>
  <conditionalFormatting sqref="AI23">
    <cfRule type="cellIs" dxfId="154" priority="142" stopIfTrue="1" operator="lessThan">
      <formula>0</formula>
    </cfRule>
  </conditionalFormatting>
  <conditionalFormatting sqref="AI26">
    <cfRule type="cellIs" dxfId="153" priority="141" stopIfTrue="1" operator="lessThan">
      <formula>0</formula>
    </cfRule>
  </conditionalFormatting>
  <conditionalFormatting sqref="AI28">
    <cfRule type="cellIs" dxfId="152" priority="140" stopIfTrue="1" operator="lessThan">
      <formula>0</formula>
    </cfRule>
  </conditionalFormatting>
  <conditionalFormatting sqref="AI30">
    <cfRule type="cellIs" dxfId="151" priority="139" stopIfTrue="1" operator="lessThan">
      <formula>0</formula>
    </cfRule>
  </conditionalFormatting>
  <conditionalFormatting sqref="AI32">
    <cfRule type="cellIs" dxfId="150" priority="138" stopIfTrue="1" operator="lessThan">
      <formula>0</formula>
    </cfRule>
  </conditionalFormatting>
  <conditionalFormatting sqref="AI34">
    <cfRule type="cellIs" dxfId="149" priority="137" stopIfTrue="1" operator="lessThan">
      <formula>0</formula>
    </cfRule>
  </conditionalFormatting>
  <conditionalFormatting sqref="AI38">
    <cfRule type="cellIs" dxfId="148" priority="136" stopIfTrue="1" operator="lessThan">
      <formula>0</formula>
    </cfRule>
  </conditionalFormatting>
  <conditionalFormatting sqref="AI41">
    <cfRule type="cellIs" dxfId="147" priority="135" stopIfTrue="1" operator="lessThan">
      <formula>0</formula>
    </cfRule>
  </conditionalFormatting>
  <conditionalFormatting sqref="AI43">
    <cfRule type="cellIs" dxfId="146" priority="134" stopIfTrue="1" operator="lessThan">
      <formula>0</formula>
    </cfRule>
  </conditionalFormatting>
  <conditionalFormatting sqref="AI47">
    <cfRule type="cellIs" dxfId="145" priority="133" stopIfTrue="1" operator="lessThan">
      <formula>0</formula>
    </cfRule>
  </conditionalFormatting>
  <conditionalFormatting sqref="AI50">
    <cfRule type="cellIs" dxfId="144" priority="132" stopIfTrue="1" operator="lessThan">
      <formula>0</formula>
    </cfRule>
  </conditionalFormatting>
  <conditionalFormatting sqref="AI36">
    <cfRule type="cellIs" dxfId="143" priority="131" stopIfTrue="1" operator="lessThan">
      <formula>0</formula>
    </cfRule>
  </conditionalFormatting>
  <conditionalFormatting sqref="AI45">
    <cfRule type="cellIs" dxfId="142" priority="130" stopIfTrue="1" operator="lessThan">
      <formula>0</formula>
    </cfRule>
  </conditionalFormatting>
  <conditionalFormatting sqref="AI46">
    <cfRule type="cellIs" dxfId="141" priority="129" stopIfTrue="1" operator="lessThan">
      <formula>0</formula>
    </cfRule>
  </conditionalFormatting>
  <conditionalFormatting sqref="AI49">
    <cfRule type="cellIs" dxfId="140" priority="128" stopIfTrue="1" operator="lessThan">
      <formula>0</formula>
    </cfRule>
  </conditionalFormatting>
  <conditionalFormatting sqref="AI51">
    <cfRule type="cellIs" dxfId="139" priority="127" stopIfTrue="1" operator="lessThan">
      <formula>0</formula>
    </cfRule>
  </conditionalFormatting>
  <conditionalFormatting sqref="AI52">
    <cfRule type="cellIs" dxfId="138" priority="126" stopIfTrue="1" operator="lessThan">
      <formula>0</formula>
    </cfRule>
  </conditionalFormatting>
  <conditionalFormatting sqref="AI53">
    <cfRule type="cellIs" dxfId="137" priority="125" stopIfTrue="1" operator="lessThan">
      <formula>0</formula>
    </cfRule>
  </conditionalFormatting>
  <conditionalFormatting sqref="AI56">
    <cfRule type="cellIs" dxfId="136" priority="124" stopIfTrue="1" operator="lessThan">
      <formula>0</formula>
    </cfRule>
  </conditionalFormatting>
  <conditionalFormatting sqref="AI57">
    <cfRule type="cellIs" dxfId="135" priority="123" stopIfTrue="1" operator="lessThan">
      <formula>0</formula>
    </cfRule>
  </conditionalFormatting>
  <conditionalFormatting sqref="AN56">
    <cfRule type="cellIs" dxfId="134" priority="122" stopIfTrue="1" operator="lessThan">
      <formula>0</formula>
    </cfRule>
  </conditionalFormatting>
  <conditionalFormatting sqref="AO56:AR56">
    <cfRule type="cellIs" dxfId="133" priority="121" stopIfTrue="1" operator="lessThan">
      <formula>0</formula>
    </cfRule>
  </conditionalFormatting>
  <conditionalFormatting sqref="AN57">
    <cfRule type="cellIs" dxfId="132" priority="120" stopIfTrue="1" operator="lessThan">
      <formula>0</formula>
    </cfRule>
  </conditionalFormatting>
  <conditionalFormatting sqref="AO57:AR57">
    <cfRule type="cellIs" dxfId="131" priority="119" stopIfTrue="1" operator="lessThan">
      <formula>0</formula>
    </cfRule>
  </conditionalFormatting>
  <conditionalFormatting sqref="J56">
    <cfRule type="cellIs" dxfId="130" priority="118" stopIfTrue="1" operator="lessThan">
      <formula>0</formula>
    </cfRule>
  </conditionalFormatting>
  <conditionalFormatting sqref="K56:O56">
    <cfRule type="cellIs" dxfId="129" priority="117" stopIfTrue="1" operator="lessThan">
      <formula>0</formula>
    </cfRule>
  </conditionalFormatting>
  <conditionalFormatting sqref="J57">
    <cfRule type="cellIs" dxfId="128" priority="116" stopIfTrue="1" operator="lessThan">
      <formula>0</formula>
    </cfRule>
  </conditionalFormatting>
  <conditionalFormatting sqref="K57:O57">
    <cfRule type="cellIs" dxfId="127" priority="115" stopIfTrue="1" operator="lessThan">
      <formula>0</formula>
    </cfRule>
  </conditionalFormatting>
  <conditionalFormatting sqref="P56">
    <cfRule type="cellIs" dxfId="126" priority="114" stopIfTrue="1" operator="lessThan">
      <formula>0</formula>
    </cfRule>
  </conditionalFormatting>
  <conditionalFormatting sqref="Q56:W56">
    <cfRule type="cellIs" dxfId="125" priority="113" stopIfTrue="1" operator="lessThan">
      <formula>0</formula>
    </cfRule>
  </conditionalFormatting>
  <conditionalFormatting sqref="P57">
    <cfRule type="cellIs" dxfId="124" priority="112" stopIfTrue="1" operator="lessThan">
      <formula>0</formula>
    </cfRule>
  </conditionalFormatting>
  <conditionalFormatting sqref="Q57:W57">
    <cfRule type="cellIs" dxfId="123" priority="111" stopIfTrue="1" operator="lessThan">
      <formula>0</formula>
    </cfRule>
  </conditionalFormatting>
  <conditionalFormatting sqref="X56:Z56">
    <cfRule type="cellIs" dxfId="122" priority="110" stopIfTrue="1" operator="lessThan">
      <formula>0</formula>
    </cfRule>
  </conditionalFormatting>
  <conditionalFormatting sqref="X57:Z57">
    <cfRule type="cellIs" dxfId="121" priority="109" stopIfTrue="1" operator="lessThan">
      <formula>0</formula>
    </cfRule>
  </conditionalFormatting>
  <conditionalFormatting sqref="AA56:AC56">
    <cfRule type="cellIs" dxfId="120" priority="108" stopIfTrue="1" operator="lessThan">
      <formula>0</formula>
    </cfRule>
  </conditionalFormatting>
  <conditionalFormatting sqref="AA57:AC57">
    <cfRule type="cellIs" dxfId="119" priority="107" stopIfTrue="1" operator="lessThan">
      <formula>0</formula>
    </cfRule>
  </conditionalFormatting>
  <conditionalFormatting sqref="AV56">
    <cfRule type="cellIs" dxfId="118" priority="105" stopIfTrue="1" operator="lessThan">
      <formula>0</formula>
    </cfRule>
  </conditionalFormatting>
  <conditionalFormatting sqref="AV57">
    <cfRule type="cellIs" dxfId="117" priority="103" stopIfTrue="1" operator="lessThan">
      <formula>0</formula>
    </cfRule>
  </conditionalFormatting>
  <conditionalFormatting sqref="AU23">
    <cfRule type="cellIs" dxfId="116" priority="76" stopIfTrue="1" operator="lessThan">
      <formula>0</formula>
    </cfRule>
  </conditionalFormatting>
  <conditionalFormatting sqref="AT32">
    <cfRule type="cellIs" dxfId="115" priority="65" stopIfTrue="1" operator="lessThan">
      <formula>0</formula>
    </cfRule>
  </conditionalFormatting>
  <conditionalFormatting sqref="AU32">
    <cfRule type="cellIs" dxfId="114" priority="64" stopIfTrue="1" operator="lessThan">
      <formula>0</formula>
    </cfRule>
  </conditionalFormatting>
  <conditionalFormatting sqref="AS36">
    <cfRule type="cellIs" dxfId="113" priority="60" stopIfTrue="1" operator="lessThan">
      <formula>0</formula>
    </cfRule>
  </conditionalFormatting>
  <conditionalFormatting sqref="AT36">
    <cfRule type="cellIs" dxfId="112" priority="59" stopIfTrue="1" operator="lessThan">
      <formula>0</formula>
    </cfRule>
  </conditionalFormatting>
  <conditionalFormatting sqref="AU38">
    <cfRule type="cellIs" dxfId="111" priority="55" stopIfTrue="1" operator="lessThan">
      <formula>0</formula>
    </cfRule>
  </conditionalFormatting>
  <conditionalFormatting sqref="AS41">
    <cfRule type="cellIs" dxfId="110" priority="54" stopIfTrue="1" operator="lessThan">
      <formula>0</formula>
    </cfRule>
  </conditionalFormatting>
  <conditionalFormatting sqref="AT43">
    <cfRule type="cellIs" dxfId="109" priority="50" stopIfTrue="1" operator="lessThan">
      <formula>0</formula>
    </cfRule>
  </conditionalFormatting>
  <conditionalFormatting sqref="AU43">
    <cfRule type="cellIs" dxfId="108" priority="49" stopIfTrue="1" operator="lessThan">
      <formula>0</formula>
    </cfRule>
  </conditionalFormatting>
  <conditionalFormatting sqref="AS46">
    <cfRule type="cellIs" dxfId="107" priority="45" stopIfTrue="1" operator="lessThan">
      <formula>0</formula>
    </cfRule>
  </conditionalFormatting>
  <conditionalFormatting sqref="AU50">
    <cfRule type="cellIs" dxfId="106" priority="34" stopIfTrue="1" operator="lessThan">
      <formula>0</formula>
    </cfRule>
  </conditionalFormatting>
  <conditionalFormatting sqref="AS52">
    <cfRule type="cellIs" dxfId="105" priority="30" stopIfTrue="1" operator="lessThan">
      <formula>0</formula>
    </cfRule>
  </conditionalFormatting>
  <conditionalFormatting sqref="AU53">
    <cfRule type="cellIs" dxfId="104" priority="25" stopIfTrue="1" operator="lessThan">
      <formula>0</formula>
    </cfRule>
  </conditionalFormatting>
  <conditionalFormatting sqref="AS56">
    <cfRule type="cellIs" dxfId="103" priority="24" stopIfTrue="1" operator="lessThan">
      <formula>0</formula>
    </cfRule>
  </conditionalFormatting>
  <conditionalFormatting sqref="AS23">
    <cfRule type="cellIs" dxfId="102" priority="78" stopIfTrue="1" operator="lessThan">
      <formula>0</formula>
    </cfRule>
  </conditionalFormatting>
  <conditionalFormatting sqref="AT23">
    <cfRule type="cellIs" dxfId="101" priority="77" stopIfTrue="1" operator="lessThan">
      <formula>0</formula>
    </cfRule>
  </conditionalFormatting>
  <conditionalFormatting sqref="AU26">
    <cfRule type="cellIs" dxfId="100" priority="73" stopIfTrue="1" operator="lessThan">
      <formula>0</formula>
    </cfRule>
  </conditionalFormatting>
  <conditionalFormatting sqref="AS28">
    <cfRule type="cellIs" dxfId="99" priority="72" stopIfTrue="1" operator="lessThan">
      <formula>0</formula>
    </cfRule>
  </conditionalFormatting>
  <conditionalFormatting sqref="AT28">
    <cfRule type="cellIs" dxfId="98" priority="71" stopIfTrue="1" operator="lessThan">
      <formula>0</formula>
    </cfRule>
  </conditionalFormatting>
  <conditionalFormatting sqref="AU28">
    <cfRule type="cellIs" dxfId="97" priority="70" stopIfTrue="1" operator="lessThan">
      <formula>0</formula>
    </cfRule>
  </conditionalFormatting>
  <conditionalFormatting sqref="AS30">
    <cfRule type="cellIs" dxfId="96" priority="69" stopIfTrue="1" operator="lessThan">
      <formula>0</formula>
    </cfRule>
  </conditionalFormatting>
  <conditionalFormatting sqref="AT30">
    <cfRule type="cellIs" dxfId="95" priority="68" stopIfTrue="1" operator="lessThan">
      <formula>0</formula>
    </cfRule>
  </conditionalFormatting>
  <conditionalFormatting sqref="AU30">
    <cfRule type="cellIs" dxfId="94" priority="67" stopIfTrue="1" operator="lessThan">
      <formula>0</formula>
    </cfRule>
  </conditionalFormatting>
  <conditionalFormatting sqref="AS32">
    <cfRule type="cellIs" dxfId="93" priority="66" stopIfTrue="1" operator="lessThan">
      <formula>0</formula>
    </cfRule>
  </conditionalFormatting>
  <conditionalFormatting sqref="AS34">
    <cfRule type="cellIs" dxfId="92" priority="63" stopIfTrue="1" operator="lessThan">
      <formula>0</formula>
    </cfRule>
  </conditionalFormatting>
  <conditionalFormatting sqref="AT34">
    <cfRule type="cellIs" dxfId="91" priority="62" stopIfTrue="1" operator="lessThan">
      <formula>0</formula>
    </cfRule>
  </conditionalFormatting>
  <conditionalFormatting sqref="AU34">
    <cfRule type="cellIs" dxfId="90" priority="61" stopIfTrue="1" operator="lessThan">
      <formula>0</formula>
    </cfRule>
  </conditionalFormatting>
  <conditionalFormatting sqref="AU36">
    <cfRule type="cellIs" dxfId="89" priority="58" stopIfTrue="1" operator="lessThan">
      <formula>0</formula>
    </cfRule>
  </conditionalFormatting>
  <conditionalFormatting sqref="AS38">
    <cfRule type="cellIs" dxfId="88" priority="57" stopIfTrue="1" operator="lessThan">
      <formula>0</formula>
    </cfRule>
  </conditionalFormatting>
  <conditionalFormatting sqref="AT38">
    <cfRule type="cellIs" dxfId="87" priority="56" stopIfTrue="1" operator="lessThan">
      <formula>0</formula>
    </cfRule>
  </conditionalFormatting>
  <conditionalFormatting sqref="AT41">
    <cfRule type="cellIs" dxfId="86" priority="53" stopIfTrue="1" operator="lessThan">
      <formula>0</formula>
    </cfRule>
  </conditionalFormatting>
  <conditionalFormatting sqref="AU41">
    <cfRule type="cellIs" dxfId="85" priority="52" stopIfTrue="1" operator="lessThan">
      <formula>0</formula>
    </cfRule>
  </conditionalFormatting>
  <conditionalFormatting sqref="AS43">
    <cfRule type="cellIs" dxfId="84" priority="51" stopIfTrue="1" operator="lessThan">
      <formula>0</formula>
    </cfRule>
  </conditionalFormatting>
  <conditionalFormatting sqref="AU46">
    <cfRule type="cellIs" dxfId="83" priority="43" stopIfTrue="1" operator="lessThan">
      <formula>0</formula>
    </cfRule>
  </conditionalFormatting>
  <conditionalFormatting sqref="AS47">
    <cfRule type="cellIs" dxfId="82" priority="42" stopIfTrue="1" operator="lessThan">
      <formula>0</formula>
    </cfRule>
  </conditionalFormatting>
  <conditionalFormatting sqref="AU49">
    <cfRule type="cellIs" dxfId="81" priority="37" stopIfTrue="1" operator="lessThan">
      <formula>0</formula>
    </cfRule>
  </conditionalFormatting>
  <conditionalFormatting sqref="AU52">
    <cfRule type="cellIs" dxfId="80" priority="28" stopIfTrue="1" operator="lessThan">
      <formula>0</formula>
    </cfRule>
  </conditionalFormatting>
  <conditionalFormatting sqref="AS53">
    <cfRule type="cellIs" dxfId="79" priority="27" stopIfTrue="1" operator="lessThan">
      <formula>0</formula>
    </cfRule>
  </conditionalFormatting>
  <conditionalFormatting sqref="AT53">
    <cfRule type="cellIs" dxfId="78" priority="26" stopIfTrue="1" operator="lessThan">
      <formula>0</formula>
    </cfRule>
  </conditionalFormatting>
  <conditionalFormatting sqref="AT56">
    <cfRule type="cellIs" dxfId="77" priority="23" stopIfTrue="1" operator="lessThan">
      <formula>0</formula>
    </cfRule>
  </conditionalFormatting>
  <conditionalFormatting sqref="AU56">
    <cfRule type="cellIs" dxfId="76" priority="22" stopIfTrue="1" operator="lessThan">
      <formula>0</formula>
    </cfRule>
  </conditionalFormatting>
  <conditionalFormatting sqref="AS45">
    <cfRule type="cellIs" dxfId="75" priority="18" stopIfTrue="1" operator="lessThan">
      <formula>0</formula>
    </cfRule>
  </conditionalFormatting>
  <conditionalFormatting sqref="AU45">
    <cfRule type="cellIs" dxfId="74" priority="16" stopIfTrue="1" operator="lessThan">
      <formula>0</formula>
    </cfRule>
  </conditionalFormatting>
  <conditionalFormatting sqref="AT11">
    <cfRule type="cellIs" dxfId="73" priority="15" stopIfTrue="1" operator="lessThan">
      <formula>0</formula>
    </cfRule>
  </conditionalFormatting>
  <conditionalFormatting sqref="AT12">
    <cfRule type="cellIs" dxfId="72" priority="14" stopIfTrue="1" operator="lessThan">
      <formula>0</formula>
    </cfRule>
  </conditionalFormatting>
  <conditionalFormatting sqref="AT13">
    <cfRule type="cellIs" dxfId="71" priority="13" stopIfTrue="1" operator="lessThan">
      <formula>0</formula>
    </cfRule>
  </conditionalFormatting>
  <conditionalFormatting sqref="AU11">
    <cfRule type="cellIs" dxfId="70" priority="12" stopIfTrue="1" operator="lessThan">
      <formula>0</formula>
    </cfRule>
  </conditionalFormatting>
  <conditionalFormatting sqref="AU12">
    <cfRule type="cellIs" dxfId="69" priority="11" stopIfTrue="1" operator="lessThan">
      <formula>0</formula>
    </cfRule>
  </conditionalFormatting>
  <conditionalFormatting sqref="AU13">
    <cfRule type="cellIs" dxfId="68" priority="10" stopIfTrue="1" operator="lessThan">
      <formula>0</formula>
    </cfRule>
  </conditionalFormatting>
  <conditionalFormatting sqref="AT46">
    <cfRule type="cellIs" dxfId="67" priority="9" stopIfTrue="1" operator="lessThan">
      <formula>0</formula>
    </cfRule>
  </conditionalFormatting>
  <conditionalFormatting sqref="AT47">
    <cfRule type="cellIs" dxfId="66" priority="8" stopIfTrue="1" operator="lessThan">
      <formula>0</formula>
    </cfRule>
  </conditionalFormatting>
  <conditionalFormatting sqref="AT45">
    <cfRule type="cellIs" dxfId="65" priority="7" stopIfTrue="1" operator="lessThan">
      <formula>0</formula>
    </cfRule>
  </conditionalFormatting>
  <conditionalFormatting sqref="AS50">
    <cfRule type="cellIs" dxfId="64" priority="6" stopIfTrue="1" operator="lessThan">
      <formula>0</formula>
    </cfRule>
  </conditionalFormatting>
  <conditionalFormatting sqref="AS51">
    <cfRule type="cellIs" dxfId="63" priority="5" stopIfTrue="1" operator="lessThan">
      <formula>0</formula>
    </cfRule>
  </conditionalFormatting>
  <conditionalFormatting sqref="AS49">
    <cfRule type="cellIs" dxfId="62" priority="4" stopIfTrue="1" operator="lessThan">
      <formula>0</formula>
    </cfRule>
  </conditionalFormatting>
  <conditionalFormatting sqref="AT50">
    <cfRule type="cellIs" dxfId="61" priority="3" stopIfTrue="1" operator="lessThan">
      <formula>0</formula>
    </cfRule>
  </conditionalFormatting>
  <conditionalFormatting sqref="AT51">
    <cfRule type="cellIs" dxfId="60" priority="2" stopIfTrue="1" operator="lessThan">
      <formula>0</formula>
    </cfRule>
  </conditionalFormatting>
  <conditionalFormatting sqref="AT49">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33" sqref="K3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7.25" thickBot="1" x14ac:dyDescent="0.3">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ht="13.5" thickTop="1" x14ac:dyDescent="0.2">
      <c r="A5" s="107"/>
      <c r="B5" s="412" t="s">
        <v>308</v>
      </c>
      <c r="C5" s="400">
        <v>2217007</v>
      </c>
      <c r="D5" s="401">
        <v>71724</v>
      </c>
      <c r="E5" s="452"/>
      <c r="F5" s="452"/>
      <c r="G5" s="446"/>
      <c r="H5" s="400">
        <v>30033863</v>
      </c>
      <c r="I5" s="401">
        <v>32055325</v>
      </c>
      <c r="J5" s="452"/>
      <c r="K5" s="452"/>
      <c r="L5" s="446"/>
      <c r="M5" s="400">
        <v>16944018</v>
      </c>
      <c r="N5" s="401">
        <v>19303837</v>
      </c>
      <c r="O5" s="452"/>
      <c r="P5" s="452"/>
      <c r="Q5" s="400">
        <v>0</v>
      </c>
      <c r="R5" s="401">
        <v>0</v>
      </c>
      <c r="S5" s="452"/>
      <c r="T5" s="452"/>
      <c r="U5" s="400">
        <v>0</v>
      </c>
      <c r="V5" s="401">
        <v>0</v>
      </c>
      <c r="W5" s="452"/>
      <c r="X5" s="452"/>
      <c r="Y5" s="400">
        <v>0</v>
      </c>
      <c r="Z5" s="401">
        <v>0</v>
      </c>
      <c r="AA5" s="452"/>
      <c r="AB5" s="452"/>
      <c r="AC5" s="453"/>
      <c r="AD5" s="452"/>
      <c r="AE5" s="452"/>
      <c r="AF5" s="452"/>
      <c r="AG5" s="453"/>
      <c r="AH5" s="452"/>
      <c r="AI5" s="452"/>
      <c r="AJ5" s="452"/>
      <c r="AK5" s="400"/>
      <c r="AL5" s="401"/>
      <c r="AM5" s="452"/>
      <c r="AN5" s="454"/>
    </row>
    <row r="6" spans="1:40" s="9" customFormat="1" ht="25.5" x14ac:dyDescent="0.2">
      <c r="A6" s="107"/>
      <c r="B6" s="413" t="s">
        <v>309</v>
      </c>
      <c r="C6" s="395">
        <v>1079635</v>
      </c>
      <c r="D6" s="396">
        <v>71724</v>
      </c>
      <c r="E6" s="398">
        <f>'Pt 2 Premium and Claims'!E54</f>
        <v>0</v>
      </c>
      <c r="F6" s="398">
        <f t="shared" ref="F6" si="0">SUM(C6:E6)</f>
        <v>1151359</v>
      </c>
      <c r="G6" s="399">
        <f>'Pt 2 Premium and Claims'!I54</f>
        <v>0</v>
      </c>
      <c r="H6" s="395">
        <v>25919127</v>
      </c>
      <c r="I6" s="396">
        <v>32136164</v>
      </c>
      <c r="J6" s="398">
        <f>'Pt 2 Premium and Claims'!K54</f>
        <v>36528934</v>
      </c>
      <c r="K6" s="398">
        <f t="shared" ref="K6" si="1">SUM(H6:J6)</f>
        <v>94584225</v>
      </c>
      <c r="L6" s="399">
        <f>'Pt 2 Premium and Claims'!O54</f>
        <v>8270148</v>
      </c>
      <c r="M6" s="395">
        <v>15396568</v>
      </c>
      <c r="N6" s="396">
        <v>19331806</v>
      </c>
      <c r="O6" s="398">
        <f>'Pt 2 Premium and Claims'!Q54</f>
        <v>20350224.66</v>
      </c>
      <c r="P6" s="398">
        <f t="shared" ref="P6" si="2">SUM(M6:O6)</f>
        <v>55078598.659999996</v>
      </c>
      <c r="Q6" s="395">
        <v>0</v>
      </c>
      <c r="R6" s="396">
        <v>0</v>
      </c>
      <c r="S6" s="398">
        <v>0</v>
      </c>
      <c r="T6" s="398">
        <v>0</v>
      </c>
      <c r="U6" s="395">
        <v>0</v>
      </c>
      <c r="V6" s="396">
        <v>0</v>
      </c>
      <c r="W6" s="398">
        <v>0</v>
      </c>
      <c r="X6" s="398">
        <v>0</v>
      </c>
      <c r="Y6" s="395">
        <v>0</v>
      </c>
      <c r="Z6" s="396">
        <v>0</v>
      </c>
      <c r="AA6" s="398">
        <v>0</v>
      </c>
      <c r="AB6" s="398">
        <v>0</v>
      </c>
      <c r="AC6" s="441"/>
      <c r="AD6" s="439"/>
      <c r="AE6" s="439"/>
      <c r="AF6" s="439"/>
      <c r="AG6" s="441"/>
      <c r="AH6" s="439"/>
      <c r="AI6" s="439"/>
      <c r="AJ6" s="439"/>
      <c r="AK6" s="395"/>
      <c r="AL6" s="396"/>
      <c r="AM6" s="398"/>
      <c r="AN6" s="428"/>
    </row>
    <row r="7" spans="1:40" x14ac:dyDescent="0.2">
      <c r="B7" s="413" t="s">
        <v>310</v>
      </c>
      <c r="C7" s="395">
        <v>154408</v>
      </c>
      <c r="D7" s="396">
        <v>2646</v>
      </c>
      <c r="E7" s="398">
        <f>SUM('Pt 1 Summary of Data'!E37:E42)</f>
        <v>0</v>
      </c>
      <c r="F7" s="398">
        <f>SUM(C7:E7)</f>
        <v>157054</v>
      </c>
      <c r="G7" s="399">
        <f>SUM('Pt 1 Summary of Data'!I37:I42)</f>
        <v>0</v>
      </c>
      <c r="H7" s="395">
        <v>869137</v>
      </c>
      <c r="I7" s="396">
        <v>1368911</v>
      </c>
      <c r="J7" s="398">
        <f>SUM('Pt 1 Summary of Data'!K37:K42)</f>
        <v>842515</v>
      </c>
      <c r="K7" s="398">
        <f>SUM(H7:J7)</f>
        <v>3080563</v>
      </c>
      <c r="L7" s="399">
        <f>SUM('Pt 1 Summary of Data'!O37:O42)</f>
        <v>216794</v>
      </c>
      <c r="M7" s="395">
        <v>408769</v>
      </c>
      <c r="N7" s="396">
        <v>689252</v>
      </c>
      <c r="O7" s="398">
        <f>SUM('Pt 1 Summary of Data'!Q37:Q41)</f>
        <v>469023</v>
      </c>
      <c r="P7" s="398">
        <f>SUM(M7:O7)</f>
        <v>1567044</v>
      </c>
      <c r="Q7" s="395">
        <v>0</v>
      </c>
      <c r="R7" s="396">
        <v>0</v>
      </c>
      <c r="S7" s="398">
        <v>0</v>
      </c>
      <c r="T7" s="398">
        <v>0</v>
      </c>
      <c r="U7" s="395">
        <v>0</v>
      </c>
      <c r="V7" s="396">
        <v>0</v>
      </c>
      <c r="W7" s="398">
        <v>0</v>
      </c>
      <c r="X7" s="398">
        <v>0</v>
      </c>
      <c r="Y7" s="395">
        <v>0</v>
      </c>
      <c r="Z7" s="396">
        <v>0</v>
      </c>
      <c r="AA7" s="398">
        <v>0</v>
      </c>
      <c r="AB7" s="398">
        <v>0</v>
      </c>
      <c r="AC7" s="441"/>
      <c r="AD7" s="439"/>
      <c r="AE7" s="439"/>
      <c r="AF7" s="439"/>
      <c r="AG7" s="441"/>
      <c r="AH7" s="439"/>
      <c r="AI7" s="439"/>
      <c r="AJ7" s="439"/>
      <c r="AK7" s="395"/>
      <c r="AL7" s="396"/>
      <c r="AM7" s="398"/>
      <c r="AN7" s="428"/>
    </row>
    <row r="8" spans="1:40" x14ac:dyDescent="0.2">
      <c r="B8" s="413" t="s">
        <v>495</v>
      </c>
      <c r="C8" s="442"/>
      <c r="D8" s="396">
        <v>0</v>
      </c>
      <c r="E8" s="398">
        <f>'Pt 2 Premium and Claims'!E58</f>
        <v>0</v>
      </c>
      <c r="F8" s="398">
        <f>SUM(D8:E8)</f>
        <v>0</v>
      </c>
      <c r="G8" s="399">
        <f>'Pt 2 Premium and Claims'!I58</f>
        <v>0</v>
      </c>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v>0</v>
      </c>
      <c r="E9" s="398">
        <f>'Pt 2 Premium and Claims'!E15</f>
        <v>0</v>
      </c>
      <c r="F9" s="398">
        <f t="shared" ref="F9:F11" si="3">SUM(D9:E9)</f>
        <v>0</v>
      </c>
      <c r="G9" s="399">
        <f>'Pt 2 Premium and Claims'!I15</f>
        <v>0</v>
      </c>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v>0</v>
      </c>
      <c r="E10" s="398">
        <f>'Pt 2 Premium and Claims'!E16</f>
        <v>0</v>
      </c>
      <c r="F10" s="398">
        <f t="shared" si="3"/>
        <v>0</v>
      </c>
      <c r="G10" s="399">
        <f>'Pt 2 Premium and Claims'!I16</f>
        <v>0</v>
      </c>
      <c r="H10" s="441"/>
      <c r="I10" s="396">
        <v>211848</v>
      </c>
      <c r="J10" s="398">
        <f>'Pt 2 Premium and Claims'!K16</f>
        <v>-818491</v>
      </c>
      <c r="K10" s="398">
        <f t="shared" ref="K10:K11" si="4">SUM(I10:J10)</f>
        <v>-606643</v>
      </c>
      <c r="L10" s="399">
        <f>'Pt 2 Premium and Claims'!O16</f>
        <v>-818491</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v>0</v>
      </c>
      <c r="E11" s="398">
        <f>G36</f>
        <v>0</v>
      </c>
      <c r="F11" s="398">
        <f t="shared" si="3"/>
        <v>0</v>
      </c>
      <c r="G11" s="448"/>
      <c r="H11" s="441"/>
      <c r="I11" s="396">
        <v>0</v>
      </c>
      <c r="J11" s="398">
        <f>L36</f>
        <v>-67906</v>
      </c>
      <c r="K11" s="398">
        <f t="shared" si="4"/>
        <v>-67906</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f>C6+C7</f>
        <v>1234043</v>
      </c>
      <c r="D12" s="398">
        <f>D6+D7</f>
        <v>74370</v>
      </c>
      <c r="E12" s="398">
        <f>E6+E7</f>
        <v>0</v>
      </c>
      <c r="F12" s="398">
        <f>F6+F7</f>
        <v>1308413</v>
      </c>
      <c r="G12" s="445"/>
      <c r="H12" s="397">
        <f>H6+H7</f>
        <v>26788264</v>
      </c>
      <c r="I12" s="398">
        <f>I6+I7-I8-I9-I10-I11</f>
        <v>33293227</v>
      </c>
      <c r="J12" s="398">
        <f>J6+J7-J8-J9-J10-J11</f>
        <v>38257846</v>
      </c>
      <c r="K12" s="398">
        <f>K6+K7-K8-K9-K10-K11</f>
        <v>98339337</v>
      </c>
      <c r="L12" s="445"/>
      <c r="M12" s="397">
        <f>M6+M7</f>
        <v>15805337</v>
      </c>
      <c r="N12" s="398">
        <f>N6+N7</f>
        <v>20021058</v>
      </c>
      <c r="O12" s="398">
        <f>O6+O7</f>
        <v>20819247.66</v>
      </c>
      <c r="P12" s="398">
        <f>P6+P7</f>
        <v>56645642.659999996</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v>0</v>
      </c>
      <c r="R13" s="398">
        <v>0</v>
      </c>
      <c r="S13" s="398">
        <v>0</v>
      </c>
      <c r="T13" s="398">
        <v>0</v>
      </c>
      <c r="U13" s="397">
        <v>0</v>
      </c>
      <c r="V13" s="398">
        <v>0</v>
      </c>
      <c r="W13" s="398">
        <v>0</v>
      </c>
      <c r="X13" s="398">
        <v>0</v>
      </c>
      <c r="Y13" s="397">
        <v>0</v>
      </c>
      <c r="Z13" s="398">
        <v>0</v>
      </c>
      <c r="AA13" s="398">
        <v>0</v>
      </c>
      <c r="AB13" s="398">
        <v>0</v>
      </c>
      <c r="AC13" s="441"/>
      <c r="AD13" s="439"/>
      <c r="AE13" s="439"/>
      <c r="AF13" s="439"/>
      <c r="AG13" s="441"/>
      <c r="AH13" s="439"/>
      <c r="AI13" s="439"/>
      <c r="AJ13" s="439"/>
      <c r="AK13" s="397"/>
      <c r="AL13" s="398"/>
      <c r="AM13" s="398"/>
      <c r="AN13" s="428"/>
    </row>
    <row r="14" spans="1:40" ht="17.25" thickBot="1" x14ac:dyDescent="0.3">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6.25" thickTop="1" x14ac:dyDescent="0.2">
      <c r="B15" s="415" t="s">
        <v>431</v>
      </c>
      <c r="C15" s="400">
        <v>2039344</v>
      </c>
      <c r="D15" s="401">
        <v>-2388</v>
      </c>
      <c r="E15" s="393">
        <f>'Pt 2 Premium and Claims'!E5</f>
        <v>0</v>
      </c>
      <c r="F15" s="393">
        <f t="shared" ref="F15:F16" si="5">SUM(C15:E15)</f>
        <v>2036956</v>
      </c>
      <c r="G15" s="394">
        <f>'Pt 2 Premium and Claims'!I5</f>
        <v>0</v>
      </c>
      <c r="H15" s="400">
        <v>36726154</v>
      </c>
      <c r="I15" s="401">
        <v>46841552</v>
      </c>
      <c r="J15" s="393">
        <f>'Pt 2 Premium and Claims'!K5</f>
        <v>48481491</v>
      </c>
      <c r="K15" s="393">
        <f t="shared" ref="K15:K16" si="6">SUM(H15:J15)</f>
        <v>132049197</v>
      </c>
      <c r="L15" s="394">
        <f>'Pt 2 Premium and Claims'!O5</f>
        <v>14459052</v>
      </c>
      <c r="M15" s="400">
        <v>17969197</v>
      </c>
      <c r="N15" s="401">
        <v>24794978</v>
      </c>
      <c r="O15" s="393">
        <f>'Pt 2 Premium and Claims'!Q5</f>
        <v>27224972</v>
      </c>
      <c r="P15" s="393">
        <f t="shared" ref="P15:P16" si="7">SUM(M15:O15)</f>
        <v>69989147</v>
      </c>
      <c r="Q15" s="400">
        <v>0</v>
      </c>
      <c r="R15" s="401">
        <v>0</v>
      </c>
      <c r="S15" s="393">
        <v>0</v>
      </c>
      <c r="T15" s="393">
        <v>0</v>
      </c>
      <c r="U15" s="400">
        <v>0</v>
      </c>
      <c r="V15" s="401">
        <v>0</v>
      </c>
      <c r="W15" s="393">
        <v>0</v>
      </c>
      <c r="X15" s="393">
        <v>0</v>
      </c>
      <c r="Y15" s="400">
        <v>0</v>
      </c>
      <c r="Z15" s="401">
        <v>0</v>
      </c>
      <c r="AA15" s="393">
        <v>0</v>
      </c>
      <c r="AB15" s="393">
        <v>0</v>
      </c>
      <c r="AC15" s="453"/>
      <c r="AD15" s="452"/>
      <c r="AE15" s="452"/>
      <c r="AF15" s="452"/>
      <c r="AG15" s="453"/>
      <c r="AH15" s="452"/>
      <c r="AI15" s="452"/>
      <c r="AJ15" s="452"/>
      <c r="AK15" s="400"/>
      <c r="AL15" s="401"/>
      <c r="AM15" s="393"/>
      <c r="AN15" s="429"/>
    </row>
    <row r="16" spans="1:40" x14ac:dyDescent="0.2">
      <c r="B16" s="413" t="s">
        <v>311</v>
      </c>
      <c r="C16" s="395">
        <v>-70028</v>
      </c>
      <c r="D16" s="396">
        <v>71859</v>
      </c>
      <c r="E16" s="398">
        <f>'Pt 1 Summary of Data'!E25+'Pt 1 Summary of Data'!E26+'Pt 1 Summary of Data'!E27+'Pt 1 Summary of Data'!E28+'Pt 1 Summary of Data'!E30+'Pt 1 Summary of Data'!E31+'Pt 1 Summary of Data'!E34+'Pt 1 Summary of Data'!E35</f>
        <v>0</v>
      </c>
      <c r="F16" s="398">
        <f t="shared" si="5"/>
        <v>1831</v>
      </c>
      <c r="G16" s="399">
        <f>'Pt 1 Summary of Data'!I25+'Pt 1 Summary of Data'!I26+'Pt 1 Summary of Data'!I27+'Pt 1 Summary of Data'!I28+'Pt 1 Summary of Data'!I30+'Pt 1 Summary of Data'!I31+'Pt 1 Summary of Data'!I34+'Pt 1 Summary of Data'!I35</f>
        <v>0</v>
      </c>
      <c r="H16" s="395">
        <v>2665644</v>
      </c>
      <c r="I16" s="396">
        <v>5886031</v>
      </c>
      <c r="J16" s="398">
        <f>'Pt 1 Summary of Data'!K25+'Pt 1 Summary of Data'!K26+'Pt 1 Summary of Data'!K27+'Pt 1 Summary of Data'!K28+'Pt 1 Summary of Data'!K30+'Pt 1 Summary of Data'!K31+'Pt 1 Summary of Data'!K34+'Pt 1 Summary of Data'!K35</f>
        <v>3746056</v>
      </c>
      <c r="K16" s="398">
        <f t="shared" si="6"/>
        <v>12297731</v>
      </c>
      <c r="L16" s="399">
        <f>'Pt 1 Summary of Data'!O25+'Pt 1 Summary of Data'!O26+'Pt 1 Summary of Data'!O27+'Pt 1 Summary of Data'!O28+'Pt 1 Summary of Data'!O30+'Pt 1 Summary of Data'!O31+'Pt 1 Summary of Data'!O34+'Pt 1 Summary of Data'!O35</f>
        <v>2688057</v>
      </c>
      <c r="M16" s="395">
        <v>310415</v>
      </c>
      <c r="N16" s="396">
        <v>2226956</v>
      </c>
      <c r="O16" s="398">
        <f>'Pt 1 Summary of Data'!Q25+'Pt 1 Summary of Data'!Q26+'Pt 1 Summary of Data'!Q27+'Pt 1 Summary of Data'!Q28+'Pt 1 Summary of Data'!Q30+'Pt 1 Summary of Data'!Q31+'Pt 1 Summary of Data'!Q34+'Pt 1 Summary of Data'!Q35</f>
        <v>2218126</v>
      </c>
      <c r="P16" s="398">
        <f t="shared" si="7"/>
        <v>4755497</v>
      </c>
      <c r="Q16" s="395">
        <v>0</v>
      </c>
      <c r="R16" s="396">
        <v>0</v>
      </c>
      <c r="S16" s="398">
        <v>0</v>
      </c>
      <c r="T16" s="398">
        <v>0</v>
      </c>
      <c r="U16" s="395">
        <v>0</v>
      </c>
      <c r="V16" s="396">
        <v>0</v>
      </c>
      <c r="W16" s="398">
        <v>0</v>
      </c>
      <c r="X16" s="398">
        <v>0</v>
      </c>
      <c r="Y16" s="395">
        <v>0</v>
      </c>
      <c r="Z16" s="396">
        <v>0</v>
      </c>
      <c r="AA16" s="398">
        <v>0</v>
      </c>
      <c r="AB16" s="398">
        <v>0</v>
      </c>
      <c r="AC16" s="441"/>
      <c r="AD16" s="439"/>
      <c r="AE16" s="439"/>
      <c r="AF16" s="439"/>
      <c r="AG16" s="441"/>
      <c r="AH16" s="439"/>
      <c r="AI16" s="439"/>
      <c r="AJ16" s="439"/>
      <c r="AK16" s="395"/>
      <c r="AL16" s="396"/>
      <c r="AM16" s="398"/>
      <c r="AN16" s="428"/>
    </row>
    <row r="17" spans="1:40" s="65" customFormat="1" x14ac:dyDescent="0.2">
      <c r="A17" s="108"/>
      <c r="B17" s="414" t="s">
        <v>318</v>
      </c>
      <c r="C17" s="397">
        <f>C15-C16</f>
        <v>2109372</v>
      </c>
      <c r="D17" s="398">
        <f t="shared" ref="D17:F17" si="8">D15-D16</f>
        <v>-74247</v>
      </c>
      <c r="E17" s="398">
        <f t="shared" si="8"/>
        <v>0</v>
      </c>
      <c r="F17" s="398">
        <f t="shared" si="8"/>
        <v>2035125</v>
      </c>
      <c r="G17" s="448"/>
      <c r="H17" s="397">
        <f>H15-H16</f>
        <v>34060510</v>
      </c>
      <c r="I17" s="398">
        <f t="shared" ref="I17" si="9">I15-I16</f>
        <v>40955521</v>
      </c>
      <c r="J17" s="398">
        <f t="shared" ref="J17" si="10">J15-J16</f>
        <v>44735435</v>
      </c>
      <c r="K17" s="398">
        <f t="shared" ref="K17" si="11">K15-K16</f>
        <v>119751466</v>
      </c>
      <c r="L17" s="448"/>
      <c r="M17" s="397">
        <f>M15-M16</f>
        <v>17658782</v>
      </c>
      <c r="N17" s="398">
        <f t="shared" ref="N17" si="12">N15-N16</f>
        <v>22568022</v>
      </c>
      <c r="O17" s="398">
        <f t="shared" ref="O17" si="13">O15-O16</f>
        <v>25006846</v>
      </c>
      <c r="P17" s="398">
        <f t="shared" ref="P17" si="14">P15-P16</f>
        <v>65233650</v>
      </c>
      <c r="Q17" s="397">
        <v>0</v>
      </c>
      <c r="R17" s="398">
        <v>0</v>
      </c>
      <c r="S17" s="398">
        <v>0</v>
      </c>
      <c r="T17" s="398">
        <v>0</v>
      </c>
      <c r="U17" s="397">
        <v>0</v>
      </c>
      <c r="V17" s="398">
        <v>0</v>
      </c>
      <c r="W17" s="398">
        <v>0</v>
      </c>
      <c r="X17" s="398">
        <v>0</v>
      </c>
      <c r="Y17" s="397">
        <v>0</v>
      </c>
      <c r="Z17" s="398">
        <v>0</v>
      </c>
      <c r="AA17" s="398">
        <v>0</v>
      </c>
      <c r="AB17" s="398">
        <v>0</v>
      </c>
      <c r="AC17" s="441"/>
      <c r="AD17" s="439"/>
      <c r="AE17" s="439"/>
      <c r="AF17" s="439"/>
      <c r="AG17" s="441"/>
      <c r="AH17" s="439"/>
      <c r="AI17" s="439"/>
      <c r="AJ17" s="439"/>
      <c r="AK17" s="397"/>
      <c r="AL17" s="398"/>
      <c r="AM17" s="398"/>
      <c r="AN17" s="428"/>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f>G6+G7-G8-G9-G10+G58</f>
        <v>0</v>
      </c>
      <c r="H19" s="453"/>
      <c r="I19" s="452"/>
      <c r="J19" s="452"/>
      <c r="K19" s="452"/>
      <c r="L19" s="394">
        <f>L6+L7-L8-L9-L10+L58</f>
        <v>8998481</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f>'Pt 1 Summary of Data'!I44+'Pt 1 Summary of Data'!I45+'Pt 1 Summary of Data'!I46+'Pt 1 Summary of Data'!I47+'Pt 1 Summary of Data'!I49+'Pt 1 Summary of Data'!I50+'Pt 1 Summary of Data'!I51</f>
        <v>0</v>
      </c>
      <c r="H20" s="441"/>
      <c r="I20" s="439"/>
      <c r="J20" s="439"/>
      <c r="K20" s="439"/>
      <c r="L20" s="399">
        <f>'Pt 1 Summary of Data'!O44+'Pt 1 Summary of Data'!O45+'Pt 1 Summary of Data'!O46+'Pt 1 Summary of Data'!O47+'Pt 1 Summary of Data'!O49+'Pt 1 Summary of Data'!O50+'Pt 1 Summary of Data'!O51</f>
        <v>1452358</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f>MAX(G22,G23)</f>
        <v>0</v>
      </c>
      <c r="H21" s="441"/>
      <c r="I21" s="439"/>
      <c r="J21" s="439"/>
      <c r="K21" s="439"/>
      <c r="L21" s="469">
        <f>MAX(L22,L23)</f>
        <v>1320156</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f>G15-G19-G16-G20</f>
        <v>0</v>
      </c>
      <c r="H22" s="441"/>
      <c r="I22" s="439"/>
      <c r="J22" s="439"/>
      <c r="K22" s="439"/>
      <c r="L22" s="469">
        <f>L15-L19-L16-L20</f>
        <v>1320156</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f>(3%+2%)*(G15-G16)</f>
        <v>0</v>
      </c>
      <c r="H23" s="441"/>
      <c r="I23" s="439"/>
      <c r="J23" s="439"/>
      <c r="K23" s="439"/>
      <c r="L23" s="469">
        <f>(3%+2%)*(L15-L16)</f>
        <v>588549.75</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f>(3%*(G15-G16))</f>
        <v>0</v>
      </c>
      <c r="H24" s="441"/>
      <c r="I24" s="439"/>
      <c r="J24" s="439"/>
      <c r="K24" s="439"/>
      <c r="L24" s="469">
        <f>(3%*(L15-L16))</f>
        <v>353129.85</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f>MIN(G26,G27)</f>
        <v>0</v>
      </c>
      <c r="H25" s="441"/>
      <c r="I25" s="439"/>
      <c r="J25" s="439"/>
      <c r="K25" s="439"/>
      <c r="L25" s="469">
        <f>MIN(L26,L27)</f>
        <v>5277675.9000000004</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f>G20+G21+G16</f>
        <v>0</v>
      </c>
      <c r="H26" s="441"/>
      <c r="I26" s="439"/>
      <c r="J26" s="439"/>
      <c r="K26" s="439"/>
      <c r="L26" s="469">
        <f>L20+L21+L16</f>
        <v>5460571</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f>(20%+2%)*(G15-G16)+G16</f>
        <v>0</v>
      </c>
      <c r="H27" s="441"/>
      <c r="I27" s="439"/>
      <c r="J27" s="439"/>
      <c r="K27" s="439"/>
      <c r="L27" s="469">
        <f>(20%+2%)*(L15-L16)+L16</f>
        <v>5277675.9000000004</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f>G15-G25</f>
        <v>0</v>
      </c>
      <c r="H28" s="441"/>
      <c r="I28" s="439"/>
      <c r="J28" s="439"/>
      <c r="K28" s="439"/>
      <c r="L28" s="469">
        <f>L15-L25</f>
        <v>9181376.0999999996</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f>MIN(G31,G32)</f>
        <v>0</v>
      </c>
      <c r="H29" s="441"/>
      <c r="I29" s="439"/>
      <c r="J29" s="439"/>
      <c r="K29" s="439"/>
      <c r="L29" s="469">
        <f>MIN(L31,L32)</f>
        <v>5042256</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f>MAX(G22,G24)</f>
        <v>0</v>
      </c>
      <c r="H30" s="441"/>
      <c r="I30" s="439"/>
      <c r="J30" s="439"/>
      <c r="K30" s="439"/>
      <c r="L30" s="469">
        <f>MAX(L22,L24)</f>
        <v>1320156</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f>G20+G30+G16</f>
        <v>0</v>
      </c>
      <c r="H31" s="441"/>
      <c r="I31" s="439"/>
      <c r="J31" s="439"/>
      <c r="K31" s="439"/>
      <c r="L31" s="469">
        <f>L20+L30+L16</f>
        <v>5460571</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f>(20%*(G15-G16)+G16)</f>
        <v>0</v>
      </c>
      <c r="H32" s="441"/>
      <c r="I32" s="439"/>
      <c r="J32" s="439"/>
      <c r="K32" s="439"/>
      <c r="L32" s="469">
        <f>(20%*(L15-L16)+L16)</f>
        <v>5042256</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f>G15-G29</f>
        <v>0</v>
      </c>
      <c r="H33" s="441"/>
      <c r="I33" s="439"/>
      <c r="J33" s="439"/>
      <c r="K33" s="439"/>
      <c r="L33" s="469">
        <f>L15-L29</f>
        <v>9416796</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f>IF(G$33=0,0,G$19/G$33)</f>
        <v>0</v>
      </c>
      <c r="H34" s="460"/>
      <c r="I34" s="461"/>
      <c r="J34" s="461"/>
      <c r="K34" s="461"/>
      <c r="L34" s="467">
        <f>IF(L$33=0,0,L$19/L$33)</f>
        <v>0.95557777825918711</v>
      </c>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v>0</v>
      </c>
      <c r="H35" s="441"/>
      <c r="I35" s="439"/>
      <c r="J35" s="439"/>
      <c r="K35" s="439"/>
      <c r="L35" s="475">
        <v>-67906</v>
      </c>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v>0</v>
      </c>
      <c r="H36" s="441"/>
      <c r="I36" s="439"/>
      <c r="J36" s="439"/>
      <c r="K36" s="439"/>
      <c r="L36" s="476">
        <v>-67906</v>
      </c>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7.25" thickBot="1" x14ac:dyDescent="0.3">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ht="13.5" thickTop="1" x14ac:dyDescent="0.2">
      <c r="B38" s="415" t="s">
        <v>415</v>
      </c>
      <c r="C38" s="402">
        <v>1173</v>
      </c>
      <c r="D38" s="403">
        <v>2</v>
      </c>
      <c r="E38" s="430">
        <f>'Pt 1 Summary of Data'!E60</f>
        <v>0</v>
      </c>
      <c r="F38" s="430">
        <f>SUM(C38:E38)</f>
        <v>1175</v>
      </c>
      <c r="G38" s="446"/>
      <c r="H38" s="402">
        <v>8915</v>
      </c>
      <c r="I38" s="403">
        <v>10988</v>
      </c>
      <c r="J38" s="430">
        <f>'Pt 1 Summary of Data'!K60</f>
        <v>10446.416666666666</v>
      </c>
      <c r="K38" s="430">
        <f>SUM(H38:J38)</f>
        <v>30349.416666666664</v>
      </c>
      <c r="L38" s="446"/>
      <c r="M38" s="402">
        <v>4470</v>
      </c>
      <c r="N38" s="403">
        <v>5533</v>
      </c>
      <c r="O38" s="430">
        <f>'Pt 1 Summary of Data'!Q60</f>
        <v>5820.666666666667</v>
      </c>
      <c r="P38" s="430">
        <f>SUM(M38:O38)</f>
        <v>15823.666666666668</v>
      </c>
      <c r="Q38" s="402">
        <v>0</v>
      </c>
      <c r="R38" s="403">
        <v>0</v>
      </c>
      <c r="S38" s="430">
        <v>0</v>
      </c>
      <c r="T38" s="430">
        <v>0</v>
      </c>
      <c r="U38" s="402">
        <v>0</v>
      </c>
      <c r="V38" s="403">
        <v>0</v>
      </c>
      <c r="W38" s="430">
        <v>0</v>
      </c>
      <c r="X38" s="430">
        <v>0</v>
      </c>
      <c r="Y38" s="402">
        <v>0</v>
      </c>
      <c r="Z38" s="403">
        <v>0</v>
      </c>
      <c r="AA38" s="430">
        <v>0</v>
      </c>
      <c r="AB38" s="430">
        <v>0</v>
      </c>
      <c r="AC38" s="453"/>
      <c r="AD38" s="452"/>
      <c r="AE38" s="452"/>
      <c r="AF38" s="452"/>
      <c r="AG38" s="453"/>
      <c r="AH38" s="452"/>
      <c r="AI38" s="452"/>
      <c r="AJ38" s="452"/>
      <c r="AK38" s="402"/>
      <c r="AL38" s="403"/>
      <c r="AM38" s="430"/>
      <c r="AN38" s="431"/>
    </row>
    <row r="39" spans="1:40" x14ac:dyDescent="0.2">
      <c r="B39" s="413" t="s">
        <v>320</v>
      </c>
      <c r="C39" s="457"/>
      <c r="D39" s="458"/>
      <c r="E39" s="458"/>
      <c r="F39" s="437">
        <v>7.9000000000000001E-2</v>
      </c>
      <c r="G39" s="459"/>
      <c r="H39" s="457"/>
      <c r="I39" s="458"/>
      <c r="J39" s="458"/>
      <c r="K39" s="437">
        <v>1.4999999999999999E-2</v>
      </c>
      <c r="L39" s="459"/>
      <c r="M39" s="457"/>
      <c r="N39" s="458"/>
      <c r="O39" s="458"/>
      <c r="P39" s="437">
        <v>2.1999999999999999E-2</v>
      </c>
      <c r="Q39" s="457"/>
      <c r="R39" s="458"/>
      <c r="S39" s="458"/>
      <c r="T39" s="437">
        <v>0</v>
      </c>
      <c r="U39" s="457"/>
      <c r="V39" s="458"/>
      <c r="W39" s="458"/>
      <c r="X39" s="437">
        <v>0</v>
      </c>
      <c r="Y39" s="457"/>
      <c r="Z39" s="458"/>
      <c r="AA39" s="458"/>
      <c r="AB39" s="437">
        <v>0</v>
      </c>
      <c r="AC39" s="460"/>
      <c r="AD39" s="461"/>
      <c r="AE39" s="461"/>
      <c r="AF39" s="461"/>
      <c r="AG39" s="460"/>
      <c r="AH39" s="461"/>
      <c r="AI39" s="461"/>
      <c r="AJ39" s="461"/>
      <c r="AK39" s="460"/>
      <c r="AL39" s="458"/>
      <c r="AM39" s="458"/>
      <c r="AN39" s="438"/>
    </row>
    <row r="40" spans="1:40" s="10" customFormat="1" x14ac:dyDescent="0.2">
      <c r="A40" s="107"/>
      <c r="B40" s="419" t="s">
        <v>321</v>
      </c>
      <c r="C40" s="441"/>
      <c r="D40" s="439"/>
      <c r="E40" s="439"/>
      <c r="F40" s="396"/>
      <c r="G40" s="445"/>
      <c r="H40" s="441"/>
      <c r="I40" s="439"/>
      <c r="J40" s="439"/>
      <c r="K40" s="396"/>
      <c r="L40" s="445"/>
      <c r="M40" s="441"/>
      <c r="N40" s="439"/>
      <c r="O40" s="439"/>
      <c r="P40" s="396"/>
      <c r="Q40" s="441"/>
      <c r="R40" s="439"/>
      <c r="S40" s="439"/>
      <c r="T40" s="396">
        <v>0</v>
      </c>
      <c r="U40" s="441"/>
      <c r="V40" s="439"/>
      <c r="W40" s="439"/>
      <c r="X40" s="396">
        <v>0</v>
      </c>
      <c r="Y40" s="441"/>
      <c r="Z40" s="439"/>
      <c r="AA40" s="439"/>
      <c r="AB40" s="396">
        <v>0</v>
      </c>
      <c r="AC40" s="441"/>
      <c r="AD40" s="439"/>
      <c r="AE40" s="439"/>
      <c r="AF40" s="439"/>
      <c r="AG40" s="441"/>
      <c r="AH40" s="439"/>
      <c r="AI40" s="439"/>
      <c r="AJ40" s="439"/>
      <c r="AK40" s="441"/>
      <c r="AL40" s="439"/>
      <c r="AM40" s="439"/>
      <c r="AN40" s="423"/>
    </row>
    <row r="41" spans="1:40" x14ac:dyDescent="0.2">
      <c r="A41" s="109"/>
      <c r="B41" s="413" t="s">
        <v>322</v>
      </c>
      <c r="C41" s="441"/>
      <c r="D41" s="439"/>
      <c r="E41" s="439"/>
      <c r="F41" s="432">
        <v>1</v>
      </c>
      <c r="G41" s="445"/>
      <c r="H41" s="441"/>
      <c r="I41" s="439"/>
      <c r="J41" s="439"/>
      <c r="K41" s="432">
        <v>1</v>
      </c>
      <c r="L41" s="445"/>
      <c r="M41" s="441"/>
      <c r="N41" s="439"/>
      <c r="O41" s="439"/>
      <c r="P41" s="432">
        <v>1</v>
      </c>
      <c r="Q41" s="441"/>
      <c r="R41" s="439"/>
      <c r="S41" s="439"/>
      <c r="T41" s="432">
        <v>0</v>
      </c>
      <c r="U41" s="441"/>
      <c r="V41" s="439"/>
      <c r="W41" s="439"/>
      <c r="X41" s="432">
        <v>0</v>
      </c>
      <c r="Y41" s="441"/>
      <c r="Z41" s="439"/>
      <c r="AA41" s="439"/>
      <c r="AB41" s="432">
        <v>0</v>
      </c>
      <c r="AC41" s="441"/>
      <c r="AD41" s="439"/>
      <c r="AE41" s="439"/>
      <c r="AF41" s="439"/>
      <c r="AG41" s="441"/>
      <c r="AH41" s="439"/>
      <c r="AI41" s="439"/>
      <c r="AJ41" s="439"/>
      <c r="AK41" s="441"/>
      <c r="AL41" s="439"/>
      <c r="AM41" s="439"/>
      <c r="AN41" s="433"/>
    </row>
    <row r="42" spans="1:40" x14ac:dyDescent="0.2">
      <c r="B42" s="413" t="s">
        <v>323</v>
      </c>
      <c r="C42" s="441"/>
      <c r="D42" s="439"/>
      <c r="E42" s="439"/>
      <c r="F42" s="434">
        <f>F39*F41</f>
        <v>7.9000000000000001E-2</v>
      </c>
      <c r="G42" s="445"/>
      <c r="H42" s="441"/>
      <c r="I42" s="439"/>
      <c r="J42" s="439"/>
      <c r="K42" s="434">
        <f>K39*K41</f>
        <v>1.4999999999999999E-2</v>
      </c>
      <c r="L42" s="445"/>
      <c r="M42" s="441"/>
      <c r="N42" s="439"/>
      <c r="O42" s="439"/>
      <c r="P42" s="434">
        <f>P39*P41</f>
        <v>2.1999999999999999E-2</v>
      </c>
      <c r="Q42" s="441"/>
      <c r="R42" s="439"/>
      <c r="S42" s="439"/>
      <c r="T42" s="434">
        <v>0</v>
      </c>
      <c r="U42" s="441"/>
      <c r="V42" s="439"/>
      <c r="W42" s="439"/>
      <c r="X42" s="434">
        <v>0</v>
      </c>
      <c r="Y42" s="441"/>
      <c r="Z42" s="439"/>
      <c r="AA42" s="439"/>
      <c r="AB42" s="434">
        <v>0</v>
      </c>
      <c r="AC42" s="441"/>
      <c r="AD42" s="439"/>
      <c r="AE42" s="439"/>
      <c r="AF42" s="439"/>
      <c r="AG42" s="441"/>
      <c r="AH42" s="439"/>
      <c r="AI42" s="439"/>
      <c r="AJ42" s="439"/>
      <c r="AK42" s="441"/>
      <c r="AL42" s="439"/>
      <c r="AM42" s="439"/>
      <c r="AN42" s="435"/>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f>IF(OR(C$38&lt;1000,C$17&lt;=0),"",C$12/C$17)</f>
        <v>0.58502862463330318</v>
      </c>
      <c r="D45" s="436">
        <f>D12/D17</f>
        <v>-1.0016566325912157</v>
      </c>
      <c r="E45" s="436">
        <v>0</v>
      </c>
      <c r="F45" s="436">
        <f>F12/F17</f>
        <v>0.64291530004299491</v>
      </c>
      <c r="G45" s="445"/>
      <c r="H45" s="436">
        <f>IF(OR(H$38&lt;1000,H$17&lt;=0),"",H$12/H$17)</f>
        <v>0.78649039606277182</v>
      </c>
      <c r="I45" s="434">
        <f>IF(OR(I$38&lt;1000,I$17&lt;=0),"",I$12/I$17)</f>
        <v>0.81291181718821259</v>
      </c>
      <c r="J45" s="434">
        <f>IF(OR(J$38&lt;1000,J$17&lt;=0),"",J$12/J$17)</f>
        <v>0.85520227980347119</v>
      </c>
      <c r="K45" s="434">
        <f>IF(OR(K$38&lt;1000,K$17&lt;=0),"",K$12/K$17)</f>
        <v>0.82119526620241956</v>
      </c>
      <c r="L45" s="445"/>
      <c r="M45" s="436">
        <f>IF(OR(M$38&lt;1000,M$17&lt;=0),"",M$12/M$17)</f>
        <v>0.89504117554653539</v>
      </c>
      <c r="N45" s="434">
        <f>IF(OR(N$38&lt;1000,N$17&lt;=0),"",N$12/N$17)</f>
        <v>0.88714278991752138</v>
      </c>
      <c r="O45" s="434">
        <f>IF(OR(O$38&lt;1000,O$17&lt;=0),"",O$12/O$17)</f>
        <v>0.83254192311977293</v>
      </c>
      <c r="P45" s="434">
        <f>IF(OR(P$38&lt;1000,P$17&lt;=0),"",P$12/P$17)</f>
        <v>0.86835004112141501</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v>0</v>
      </c>
      <c r="R46" s="434">
        <v>0</v>
      </c>
      <c r="S46" s="434">
        <v>0</v>
      </c>
      <c r="T46" s="434">
        <v>0</v>
      </c>
      <c r="U46" s="436">
        <v>0</v>
      </c>
      <c r="V46" s="434">
        <v>0</v>
      </c>
      <c r="W46" s="434">
        <v>0</v>
      </c>
      <c r="X46" s="434">
        <v>0</v>
      </c>
      <c r="Y46" s="436">
        <v>0</v>
      </c>
      <c r="Z46" s="434">
        <v>0</v>
      </c>
      <c r="AA46" s="434">
        <v>0</v>
      </c>
      <c r="AB46" s="434">
        <v>0</v>
      </c>
      <c r="AC46" s="441"/>
      <c r="AD46" s="439"/>
      <c r="AE46" s="439"/>
      <c r="AF46" s="439"/>
      <c r="AG46" s="441"/>
      <c r="AH46" s="439"/>
      <c r="AI46" s="439"/>
      <c r="AJ46" s="439"/>
      <c r="AK46" s="436"/>
      <c r="AL46" s="434"/>
      <c r="AM46" s="434"/>
      <c r="AN46" s="435"/>
    </row>
    <row r="47" spans="1:40" s="65" customFormat="1" x14ac:dyDescent="0.2">
      <c r="A47" s="107"/>
      <c r="B47" s="419" t="s">
        <v>328</v>
      </c>
      <c r="C47" s="441"/>
      <c r="D47" s="439"/>
      <c r="E47" s="439"/>
      <c r="F47" s="434">
        <f>F42</f>
        <v>7.9000000000000001E-2</v>
      </c>
      <c r="G47" s="445"/>
      <c r="H47" s="441"/>
      <c r="I47" s="439"/>
      <c r="J47" s="439"/>
      <c r="K47" s="434">
        <f>K42</f>
        <v>1.4999999999999999E-2</v>
      </c>
      <c r="L47" s="445"/>
      <c r="M47" s="441"/>
      <c r="N47" s="439"/>
      <c r="O47" s="439"/>
      <c r="P47" s="434">
        <f>P42</f>
        <v>2.1999999999999999E-2</v>
      </c>
      <c r="Q47" s="442"/>
      <c r="R47" s="440"/>
      <c r="S47" s="440"/>
      <c r="T47" s="434">
        <v>0</v>
      </c>
      <c r="U47" s="442"/>
      <c r="V47" s="440"/>
      <c r="W47" s="440"/>
      <c r="X47" s="434">
        <v>0</v>
      </c>
      <c r="Y47" s="442"/>
      <c r="Z47" s="440"/>
      <c r="AA47" s="440"/>
      <c r="AB47" s="434">
        <v>0</v>
      </c>
      <c r="AC47" s="441"/>
      <c r="AD47" s="439"/>
      <c r="AE47" s="439"/>
      <c r="AF47" s="439"/>
      <c r="AG47" s="441"/>
      <c r="AH47" s="439"/>
      <c r="AI47" s="439"/>
      <c r="AJ47" s="439"/>
      <c r="AK47" s="441"/>
      <c r="AL47" s="440"/>
      <c r="AM47" s="440"/>
      <c r="AN47" s="435"/>
    </row>
    <row r="48" spans="1:40" s="9" customFormat="1" x14ac:dyDescent="0.2">
      <c r="A48" s="108"/>
      <c r="B48" s="421" t="s">
        <v>327</v>
      </c>
      <c r="C48" s="441"/>
      <c r="D48" s="439"/>
      <c r="E48" s="439"/>
      <c r="F48" s="434">
        <f>IF(F$45="","",ROUND(F$45+MAX(0,F$47),3))</f>
        <v>0.72199999999999998</v>
      </c>
      <c r="G48" s="445"/>
      <c r="H48" s="441"/>
      <c r="I48" s="439"/>
      <c r="J48" s="439"/>
      <c r="K48" s="434">
        <f>IF(K$45="","",ROUND(K$45+MAX(0,K$47),3))</f>
        <v>0.83599999999999997</v>
      </c>
      <c r="L48" s="445"/>
      <c r="M48" s="441"/>
      <c r="N48" s="439"/>
      <c r="O48" s="439"/>
      <c r="P48" s="434">
        <f>IF(P$45="","",ROUND(P$45+MAX(0,P$47),3))</f>
        <v>0.89</v>
      </c>
      <c r="Q48" s="441"/>
      <c r="R48" s="439"/>
      <c r="S48" s="439"/>
      <c r="T48" s="434">
        <v>0</v>
      </c>
      <c r="U48" s="441"/>
      <c r="V48" s="439"/>
      <c r="W48" s="439"/>
      <c r="X48" s="434">
        <v>0</v>
      </c>
      <c r="Y48" s="441"/>
      <c r="Z48" s="439"/>
      <c r="AA48" s="439"/>
      <c r="AB48" s="434">
        <v>0</v>
      </c>
      <c r="AC48" s="441"/>
      <c r="AD48" s="439"/>
      <c r="AE48" s="439"/>
      <c r="AF48" s="439"/>
      <c r="AG48" s="441"/>
      <c r="AH48" s="439"/>
      <c r="AI48" s="439"/>
      <c r="AJ48" s="439"/>
      <c r="AK48" s="441"/>
      <c r="AL48" s="439"/>
      <c r="AM48" s="439"/>
      <c r="AN48" s="435"/>
    </row>
    <row r="49" spans="1:40" ht="17.25" thickBot="1" x14ac:dyDescent="0.3">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ht="13.5" thickTop="1" x14ac:dyDescent="0.2">
      <c r="A50" s="107"/>
      <c r="B50" s="412" t="s">
        <v>330</v>
      </c>
      <c r="C50" s="404">
        <v>0.8</v>
      </c>
      <c r="D50" s="405">
        <v>0.8</v>
      </c>
      <c r="E50" s="405">
        <v>0.8</v>
      </c>
      <c r="F50" s="405">
        <v>0.8</v>
      </c>
      <c r="G50" s="446"/>
      <c r="H50" s="404">
        <v>0.8</v>
      </c>
      <c r="I50" s="405">
        <v>0.8</v>
      </c>
      <c r="J50" s="405">
        <v>0.8</v>
      </c>
      <c r="K50" s="405">
        <v>0.8</v>
      </c>
      <c r="L50" s="446"/>
      <c r="M50" s="404">
        <v>0.85</v>
      </c>
      <c r="N50" s="405">
        <v>0.85</v>
      </c>
      <c r="O50" s="405">
        <v>0.85</v>
      </c>
      <c r="P50" s="405">
        <v>0.85</v>
      </c>
      <c r="Q50" s="404">
        <v>0</v>
      </c>
      <c r="R50" s="405">
        <v>0</v>
      </c>
      <c r="S50" s="405">
        <v>0</v>
      </c>
      <c r="T50" s="405">
        <v>0</v>
      </c>
      <c r="U50" s="404">
        <v>0</v>
      </c>
      <c r="V50" s="405">
        <v>0</v>
      </c>
      <c r="W50" s="405">
        <v>0</v>
      </c>
      <c r="X50" s="405">
        <v>0</v>
      </c>
      <c r="Y50" s="404">
        <v>0</v>
      </c>
      <c r="Z50" s="405">
        <v>0</v>
      </c>
      <c r="AA50" s="405">
        <v>0</v>
      </c>
      <c r="AB50" s="405">
        <v>0</v>
      </c>
      <c r="AC50" s="453"/>
      <c r="AD50" s="452"/>
      <c r="AE50" s="452"/>
      <c r="AF50" s="452"/>
      <c r="AG50" s="453"/>
      <c r="AH50" s="452"/>
      <c r="AI50" s="452"/>
      <c r="AJ50" s="452"/>
      <c r="AK50" s="404"/>
      <c r="AL50" s="405"/>
      <c r="AM50" s="405"/>
      <c r="AN50" s="424"/>
    </row>
    <row r="51" spans="1:40" x14ac:dyDescent="0.2">
      <c r="B51" s="419" t="s">
        <v>331</v>
      </c>
      <c r="C51" s="442"/>
      <c r="D51" s="440"/>
      <c r="E51" s="440"/>
      <c r="F51" s="434">
        <f>F48</f>
        <v>0.72199999999999998</v>
      </c>
      <c r="G51" s="445"/>
      <c r="H51" s="442"/>
      <c r="I51" s="440"/>
      <c r="J51" s="440"/>
      <c r="K51" s="434">
        <f>K48</f>
        <v>0.83599999999999997</v>
      </c>
      <c r="L51" s="445"/>
      <c r="M51" s="442"/>
      <c r="N51" s="440"/>
      <c r="O51" s="440"/>
      <c r="P51" s="434">
        <f>P48</f>
        <v>0.89</v>
      </c>
      <c r="Q51" s="442"/>
      <c r="R51" s="440"/>
      <c r="S51" s="440"/>
      <c r="T51" s="434">
        <v>0</v>
      </c>
      <c r="U51" s="442"/>
      <c r="V51" s="440"/>
      <c r="W51" s="440"/>
      <c r="X51" s="434">
        <v>0</v>
      </c>
      <c r="Y51" s="442"/>
      <c r="Z51" s="440"/>
      <c r="AA51" s="440"/>
      <c r="AB51" s="434">
        <v>0</v>
      </c>
      <c r="AC51" s="441"/>
      <c r="AD51" s="439"/>
      <c r="AE51" s="439"/>
      <c r="AF51" s="439"/>
      <c r="AG51" s="441"/>
      <c r="AH51" s="439"/>
      <c r="AI51" s="439"/>
      <c r="AJ51" s="439"/>
      <c r="AK51" s="441"/>
      <c r="AL51" s="440"/>
      <c r="AM51" s="440"/>
      <c r="AN51" s="435"/>
    </row>
    <row r="52" spans="1:40" s="65" customFormat="1" ht="26.25" customHeight="1" x14ac:dyDescent="0.2">
      <c r="A52" s="107"/>
      <c r="B52" s="417" t="s">
        <v>332</v>
      </c>
      <c r="C52" s="441"/>
      <c r="D52" s="439"/>
      <c r="E52" s="439"/>
      <c r="F52" s="398">
        <f>IF(F$38&lt;1000,"",MAX(0,E$15-E$16))</f>
        <v>0</v>
      </c>
      <c r="G52" s="445"/>
      <c r="H52" s="441"/>
      <c r="I52" s="439"/>
      <c r="J52" s="439"/>
      <c r="K52" s="398">
        <f>IF(K$38&lt;1000,"",MAX(0,J$15-J$16))</f>
        <v>44735435</v>
      </c>
      <c r="L52" s="445"/>
      <c r="M52" s="441"/>
      <c r="N52" s="439"/>
      <c r="O52" s="439"/>
      <c r="P52" s="398">
        <f>IF(P$38&lt;1000,"",MAX(0,O$15-O$16))</f>
        <v>25006846</v>
      </c>
      <c r="Q52" s="441"/>
      <c r="R52" s="439"/>
      <c r="S52" s="439"/>
      <c r="T52" s="398">
        <v>0</v>
      </c>
      <c r="U52" s="441"/>
      <c r="V52" s="439"/>
      <c r="W52" s="439"/>
      <c r="X52" s="398">
        <v>0</v>
      </c>
      <c r="Y52" s="441"/>
      <c r="Z52" s="439"/>
      <c r="AA52" s="439"/>
      <c r="AB52" s="398">
        <v>0</v>
      </c>
      <c r="AC52" s="441"/>
      <c r="AD52" s="439"/>
      <c r="AE52" s="439"/>
      <c r="AF52" s="439"/>
      <c r="AG52" s="441"/>
      <c r="AH52" s="439"/>
      <c r="AI52" s="439"/>
      <c r="AJ52" s="439"/>
      <c r="AK52" s="441"/>
      <c r="AL52" s="439"/>
      <c r="AM52" s="439"/>
      <c r="AN52" s="428"/>
    </row>
    <row r="53" spans="1:40" s="19" customFormat="1" ht="25.5" x14ac:dyDescent="0.2">
      <c r="A53" s="108"/>
      <c r="B53" s="414" t="s">
        <v>333</v>
      </c>
      <c r="C53" s="441"/>
      <c r="D53" s="439"/>
      <c r="E53" s="439"/>
      <c r="F53" s="398">
        <f>IF(OR(F$38&lt;1000,F$17&lt;=0),0,MAX(0,F$50-F$51)*F$52)</f>
        <v>0</v>
      </c>
      <c r="G53" s="445"/>
      <c r="H53" s="441"/>
      <c r="I53" s="439"/>
      <c r="J53" s="439"/>
      <c r="K53" s="398">
        <f>IF(OR(K$38&lt;1000,K$17&lt;=0),0,MAX(0,K$50-K$51)*K$52)</f>
        <v>0</v>
      </c>
      <c r="L53" s="445"/>
      <c r="M53" s="441"/>
      <c r="N53" s="439"/>
      <c r="O53" s="439"/>
      <c r="P53" s="398">
        <f>IF(OR(P$38&lt;1000,P$17&lt;=0),0,MAX(0,P$50-P$51)*P$52)</f>
        <v>0</v>
      </c>
      <c r="Q53" s="441"/>
      <c r="R53" s="439"/>
      <c r="S53" s="439"/>
      <c r="T53" s="398">
        <v>0</v>
      </c>
      <c r="U53" s="441"/>
      <c r="V53" s="439"/>
      <c r="W53" s="439"/>
      <c r="X53" s="398">
        <v>0</v>
      </c>
      <c r="Y53" s="441"/>
      <c r="Z53" s="439"/>
      <c r="AA53" s="439"/>
      <c r="AB53" s="398">
        <v>0</v>
      </c>
      <c r="AC53" s="441"/>
      <c r="AD53" s="439"/>
      <c r="AE53" s="439"/>
      <c r="AF53" s="439"/>
      <c r="AG53" s="441"/>
      <c r="AH53" s="439"/>
      <c r="AI53" s="439"/>
      <c r="AJ53" s="439"/>
      <c r="AK53" s="441"/>
      <c r="AL53" s="439"/>
      <c r="AM53" s="439"/>
      <c r="AN53" s="428"/>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thickTop="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v>0</v>
      </c>
      <c r="D56" s="439"/>
      <c r="E56" s="439"/>
      <c r="F56" s="439"/>
      <c r="G56" s="445"/>
      <c r="H56" s="395">
        <v>0</v>
      </c>
      <c r="I56" s="439"/>
      <c r="J56" s="439"/>
      <c r="K56" s="439"/>
      <c r="L56" s="445"/>
      <c r="M56" s="395">
        <v>0</v>
      </c>
      <c r="N56" s="439"/>
      <c r="O56" s="439"/>
      <c r="P56" s="439"/>
      <c r="Q56" s="395">
        <v>0</v>
      </c>
      <c r="R56" s="439"/>
      <c r="S56" s="439"/>
      <c r="T56" s="439"/>
      <c r="U56" s="395">
        <v>0</v>
      </c>
      <c r="V56" s="439"/>
      <c r="W56" s="439"/>
      <c r="X56" s="439"/>
      <c r="Y56" s="395">
        <v>0</v>
      </c>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v>0</v>
      </c>
      <c r="D57" s="439"/>
      <c r="E57" s="439"/>
      <c r="F57" s="439"/>
      <c r="G57" s="445"/>
      <c r="H57" s="395">
        <v>0</v>
      </c>
      <c r="I57" s="439"/>
      <c r="J57" s="439"/>
      <c r="K57" s="439"/>
      <c r="L57" s="445"/>
      <c r="M57" s="395">
        <v>0</v>
      </c>
      <c r="N57" s="439"/>
      <c r="O57" s="439"/>
      <c r="P57" s="439"/>
      <c r="Q57" s="395">
        <v>0</v>
      </c>
      <c r="R57" s="439"/>
      <c r="S57" s="439"/>
      <c r="T57" s="439"/>
      <c r="U57" s="395">
        <v>0</v>
      </c>
      <c r="V57" s="439"/>
      <c r="W57" s="439"/>
      <c r="X57" s="439"/>
      <c r="Y57" s="395">
        <v>0</v>
      </c>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f>G60-G59</f>
        <v>0</v>
      </c>
      <c r="H58" s="450"/>
      <c r="I58" s="451"/>
      <c r="J58" s="451"/>
      <c r="K58" s="451"/>
      <c r="L58" s="398">
        <f>L60-L59</f>
        <v>-306952</v>
      </c>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v>0</v>
      </c>
      <c r="H59" s="441"/>
      <c r="I59" s="439"/>
      <c r="J59" s="470"/>
      <c r="K59" s="439"/>
      <c r="L59" s="396">
        <v>3312344</v>
      </c>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v>0</v>
      </c>
      <c r="H60" s="441"/>
      <c r="I60" s="439"/>
      <c r="J60" s="470"/>
      <c r="K60" s="439"/>
      <c r="L60" s="396">
        <v>3005392</v>
      </c>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2" sqref="B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1"/>
      <c r="D23" s="482"/>
      <c r="E23" s="482"/>
      <c r="F23" s="482"/>
      <c r="G23" s="482"/>
      <c r="H23" s="482"/>
      <c r="I23" s="482"/>
      <c r="J23" s="482"/>
      <c r="K23" s="483"/>
    </row>
    <row r="24" spans="2:12" s="5" customFormat="1" ht="100.15" customHeight="1" x14ac:dyDescent="0.2">
      <c r="B24" s="90" t="s">
        <v>213</v>
      </c>
      <c r="C24" s="484"/>
      <c r="D24" s="485"/>
      <c r="E24" s="485"/>
      <c r="F24" s="485"/>
      <c r="G24" s="485"/>
      <c r="H24" s="485"/>
      <c r="I24" s="485"/>
      <c r="J24" s="485"/>
      <c r="K24" s="4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7" sqref="B1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75" thickBot="1" x14ac:dyDescent="0.3">
      <c r="B4" s="165" t="s">
        <v>54</v>
      </c>
      <c r="C4" s="166"/>
      <c r="D4" s="167"/>
      <c r="E4" s="7"/>
    </row>
    <row r="5" spans="1:5" ht="35.25" customHeight="1" thickTop="1" x14ac:dyDescent="0.2">
      <c r="B5" s="134" t="s">
        <v>506</v>
      </c>
      <c r="C5" s="113"/>
      <c r="D5" s="136" t="s">
        <v>507</v>
      </c>
      <c r="E5" s="7"/>
    </row>
    <row r="6" spans="1:5" ht="35.25" customHeight="1" x14ac:dyDescent="0.2">
      <c r="B6" s="134" t="s">
        <v>508</v>
      </c>
      <c r="C6" s="113"/>
      <c r="D6" s="137" t="s">
        <v>507</v>
      </c>
      <c r="E6" s="7"/>
    </row>
    <row r="7" spans="1:5" ht="35.25" customHeight="1" x14ac:dyDescent="0.2">
      <c r="B7" s="134" t="s">
        <v>509</v>
      </c>
      <c r="C7" s="113"/>
      <c r="D7" s="137" t="s">
        <v>507</v>
      </c>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75" thickBot="1" x14ac:dyDescent="0.3">
      <c r="B26" s="171" t="s">
        <v>67</v>
      </c>
      <c r="C26" s="172"/>
      <c r="D26" s="173"/>
      <c r="E26" s="7"/>
    </row>
    <row r="27" spans="2:5" ht="35.25" customHeight="1" thickTop="1" x14ac:dyDescent="0.2">
      <c r="B27" s="134" t="s">
        <v>510</v>
      </c>
      <c r="C27" s="113"/>
      <c r="D27" s="138" t="s">
        <v>511</v>
      </c>
      <c r="E27" s="7"/>
    </row>
    <row r="28" spans="2:5" ht="35.25" customHeight="1" x14ac:dyDescent="0.2">
      <c r="B28" s="134" t="s">
        <v>512</v>
      </c>
      <c r="C28" s="113"/>
      <c r="D28" s="137" t="s">
        <v>513</v>
      </c>
      <c r="E28" s="7"/>
    </row>
    <row r="29" spans="2:5" ht="35.25" customHeight="1" x14ac:dyDescent="0.2">
      <c r="B29" s="134" t="s">
        <v>514</v>
      </c>
      <c r="C29" s="113"/>
      <c r="D29" s="137" t="s">
        <v>515</v>
      </c>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75" thickBot="1" x14ac:dyDescent="0.3">
      <c r="B33" s="174" t="s">
        <v>68</v>
      </c>
      <c r="C33" s="175"/>
      <c r="D33" s="176"/>
      <c r="E33" s="7"/>
    </row>
    <row r="34" spans="2:5" ht="35.25" customHeight="1" thickTop="1" x14ac:dyDescent="0.2">
      <c r="B34" s="134" t="s">
        <v>516</v>
      </c>
      <c r="C34" s="113"/>
      <c r="D34" s="137" t="s">
        <v>513</v>
      </c>
      <c r="E34" s="7"/>
    </row>
    <row r="35" spans="2:5" ht="35.25" customHeight="1" x14ac:dyDescent="0.2">
      <c r="B35" s="134" t="s">
        <v>517</v>
      </c>
      <c r="C35" s="113"/>
      <c r="D35" s="137" t="s">
        <v>515</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75" thickBot="1" x14ac:dyDescent="0.3">
      <c r="B40" s="174" t="s">
        <v>126</v>
      </c>
      <c r="C40" s="175"/>
      <c r="D40" s="176"/>
      <c r="E40" s="7"/>
    </row>
    <row r="41" spans="2:5" ht="35.25" customHeight="1" thickTop="1" x14ac:dyDescent="0.2">
      <c r="B41" s="134" t="s">
        <v>518</v>
      </c>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75" thickBot="1" x14ac:dyDescent="0.3">
      <c r="B47" s="174" t="s">
        <v>69</v>
      </c>
      <c r="C47" s="175"/>
      <c r="D47" s="176"/>
      <c r="E47" s="7"/>
    </row>
    <row r="48" spans="2:5" ht="35.25" customHeight="1" thickTop="1" x14ac:dyDescent="0.2">
      <c r="B48" s="134" t="s">
        <v>519</v>
      </c>
      <c r="C48" s="113"/>
      <c r="D48" s="137" t="s">
        <v>513</v>
      </c>
      <c r="E48" s="7"/>
    </row>
    <row r="49" spans="2:5" ht="35.25" customHeight="1" x14ac:dyDescent="0.2">
      <c r="B49" s="134" t="s">
        <v>520</v>
      </c>
      <c r="C49" s="113"/>
      <c r="D49" s="137" t="s">
        <v>513</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75" thickBot="1" x14ac:dyDescent="0.3">
      <c r="B55" s="171" t="s">
        <v>127</v>
      </c>
      <c r="C55" s="172"/>
      <c r="D55" s="173"/>
      <c r="E55" s="7"/>
    </row>
    <row r="56" spans="2:5" ht="35.25" customHeight="1" thickTop="1" x14ac:dyDescent="0.2">
      <c r="B56" s="134" t="s">
        <v>521</v>
      </c>
      <c r="C56" s="115"/>
      <c r="D56" s="137" t="s">
        <v>522</v>
      </c>
      <c r="E56" s="7"/>
    </row>
    <row r="57" spans="2:5" ht="35.25" customHeight="1" x14ac:dyDescent="0.2">
      <c r="B57" s="134" t="s">
        <v>523</v>
      </c>
      <c r="C57" s="115"/>
      <c r="D57" s="137" t="s">
        <v>522</v>
      </c>
      <c r="E57" s="7"/>
    </row>
    <row r="58" spans="2:5" ht="35.25" customHeight="1" x14ac:dyDescent="0.2">
      <c r="B58" s="134" t="s">
        <v>524</v>
      </c>
      <c r="C58" s="115"/>
      <c r="D58" s="137" t="s">
        <v>522</v>
      </c>
      <c r="E58" s="7"/>
    </row>
    <row r="59" spans="2:5" ht="35.25" customHeight="1" x14ac:dyDescent="0.2">
      <c r="B59" s="134" t="s">
        <v>525</v>
      </c>
      <c r="C59" s="115"/>
      <c r="D59" s="137" t="s">
        <v>522</v>
      </c>
      <c r="E59" s="7"/>
    </row>
    <row r="60" spans="2:5" ht="35.25" customHeight="1" x14ac:dyDescent="0.2">
      <c r="B60" s="134" t="s">
        <v>526</v>
      </c>
      <c r="C60" s="115"/>
      <c r="D60" s="137" t="s">
        <v>522</v>
      </c>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75" thickBot="1" x14ac:dyDescent="0.3">
      <c r="B66" s="174" t="s">
        <v>113</v>
      </c>
      <c r="C66" s="175"/>
      <c r="D66" s="176"/>
      <c r="E66" s="7"/>
    </row>
    <row r="67" spans="2:5" ht="35.25" customHeight="1" thickTop="1" x14ac:dyDescent="0.2">
      <c r="B67" s="134" t="s">
        <v>521</v>
      </c>
      <c r="C67" s="115"/>
      <c r="D67" s="137" t="s">
        <v>522</v>
      </c>
      <c r="E67" s="7"/>
    </row>
    <row r="68" spans="2:5" ht="35.25" customHeight="1" x14ac:dyDescent="0.2">
      <c r="B68" s="134" t="s">
        <v>523</v>
      </c>
      <c r="C68" s="115"/>
      <c r="D68" s="137" t="s">
        <v>522</v>
      </c>
      <c r="E68" s="7"/>
    </row>
    <row r="69" spans="2:5" ht="35.25" customHeight="1" x14ac:dyDescent="0.2">
      <c r="B69" s="134" t="s">
        <v>524</v>
      </c>
      <c r="C69" s="115"/>
      <c r="D69" s="137" t="s">
        <v>522</v>
      </c>
      <c r="E69" s="7"/>
    </row>
    <row r="70" spans="2:5" ht="35.25" customHeight="1" x14ac:dyDescent="0.2">
      <c r="B70" s="134" t="s">
        <v>526</v>
      </c>
      <c r="C70" s="115"/>
      <c r="D70" s="137" t="s">
        <v>522</v>
      </c>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75" thickBot="1" x14ac:dyDescent="0.3">
      <c r="B77" s="174" t="s">
        <v>70</v>
      </c>
      <c r="C77" s="175"/>
      <c r="D77" s="176"/>
      <c r="E77" s="7"/>
    </row>
    <row r="78" spans="2:5" ht="35.25" customHeight="1" thickTop="1" x14ac:dyDescent="0.2">
      <c r="B78" s="134" t="s">
        <v>521</v>
      </c>
      <c r="C78" s="115"/>
      <c r="D78" s="137" t="s">
        <v>522</v>
      </c>
      <c r="E78" s="7"/>
    </row>
    <row r="79" spans="2:5" ht="35.25" customHeight="1" x14ac:dyDescent="0.2">
      <c r="B79" s="134" t="s">
        <v>523</v>
      </c>
      <c r="C79" s="115"/>
      <c r="D79" s="137" t="s">
        <v>522</v>
      </c>
      <c r="E79" s="7"/>
    </row>
    <row r="80" spans="2:5" ht="35.25" customHeight="1" x14ac:dyDescent="0.2">
      <c r="B80" s="134" t="s">
        <v>524</v>
      </c>
      <c r="C80" s="115"/>
      <c r="D80" s="137" t="s">
        <v>522</v>
      </c>
      <c r="E80" s="7"/>
    </row>
    <row r="81" spans="2:5" ht="35.25" customHeight="1" x14ac:dyDescent="0.2">
      <c r="B81" s="134" t="s">
        <v>526</v>
      </c>
      <c r="C81" s="115"/>
      <c r="D81" s="137" t="s">
        <v>522</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75" thickBot="1" x14ac:dyDescent="0.3">
      <c r="B88" s="174" t="s">
        <v>71</v>
      </c>
      <c r="C88" s="175"/>
      <c r="D88" s="176"/>
      <c r="E88" s="7"/>
    </row>
    <row r="89" spans="2:5" ht="35.25" customHeight="1" thickTop="1" x14ac:dyDescent="0.2">
      <c r="B89" s="134" t="s">
        <v>521</v>
      </c>
      <c r="C89" s="115"/>
      <c r="D89" s="137" t="s">
        <v>522</v>
      </c>
      <c r="E89" s="7"/>
    </row>
    <row r="90" spans="2:5" ht="35.25" customHeight="1" x14ac:dyDescent="0.2">
      <c r="B90" s="134" t="s">
        <v>523</v>
      </c>
      <c r="C90" s="115"/>
      <c r="D90" s="137" t="s">
        <v>522</v>
      </c>
      <c r="E90" s="7"/>
    </row>
    <row r="91" spans="2:5" ht="35.25" customHeight="1" x14ac:dyDescent="0.2">
      <c r="B91" s="134" t="s">
        <v>524</v>
      </c>
      <c r="C91" s="115"/>
      <c r="D91" s="137" t="s">
        <v>522</v>
      </c>
      <c r="E91" s="7"/>
    </row>
    <row r="92" spans="2:5" ht="35.25" customHeight="1" x14ac:dyDescent="0.2">
      <c r="B92" s="134" t="s">
        <v>526</v>
      </c>
      <c r="C92" s="115"/>
      <c r="D92" s="137" t="s">
        <v>522</v>
      </c>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75" thickBot="1" x14ac:dyDescent="0.3">
      <c r="B99" s="174" t="s">
        <v>199</v>
      </c>
      <c r="C99" s="175"/>
      <c r="D99" s="176"/>
      <c r="E99" s="7"/>
    </row>
    <row r="100" spans="2:5" ht="35.25" customHeight="1" thickTop="1" x14ac:dyDescent="0.2">
      <c r="B100" s="134" t="s">
        <v>521</v>
      </c>
      <c r="C100" s="115"/>
      <c r="D100" s="137" t="s">
        <v>522</v>
      </c>
      <c r="E100" s="7"/>
    </row>
    <row r="101" spans="2:5" ht="35.25" customHeight="1" x14ac:dyDescent="0.2">
      <c r="B101" s="134" t="s">
        <v>523</v>
      </c>
      <c r="C101" s="115"/>
      <c r="D101" s="137" t="s">
        <v>522</v>
      </c>
      <c r="E101" s="7"/>
    </row>
    <row r="102" spans="2:5" ht="35.25" customHeight="1" x14ac:dyDescent="0.2">
      <c r="B102" s="134" t="s">
        <v>524</v>
      </c>
      <c r="C102" s="115"/>
      <c r="D102" s="137" t="s">
        <v>522</v>
      </c>
      <c r="E102" s="7"/>
    </row>
    <row r="103" spans="2:5" ht="35.25" customHeight="1" x14ac:dyDescent="0.2">
      <c r="B103" s="134" t="s">
        <v>526</v>
      </c>
      <c r="C103" s="115"/>
      <c r="D103" s="137" t="s">
        <v>522</v>
      </c>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518</v>
      </c>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75" thickBot="1" x14ac:dyDescent="0.3">
      <c r="B122" s="174" t="s">
        <v>72</v>
      </c>
      <c r="C122" s="175"/>
      <c r="D122" s="176"/>
      <c r="E122" s="7"/>
    </row>
    <row r="123" spans="2:5" ht="35.25" customHeight="1" thickTop="1" x14ac:dyDescent="0.2">
      <c r="B123" s="134" t="s">
        <v>521</v>
      </c>
      <c r="C123" s="113"/>
      <c r="D123" s="137" t="s">
        <v>522</v>
      </c>
      <c r="E123" s="7"/>
    </row>
    <row r="124" spans="2:5" s="5" customFormat="1" ht="35.25" customHeight="1" x14ac:dyDescent="0.2">
      <c r="B124" s="134" t="s">
        <v>523</v>
      </c>
      <c r="C124" s="113"/>
      <c r="D124" s="137" t="s">
        <v>522</v>
      </c>
      <c r="E124" s="27"/>
    </row>
    <row r="125" spans="2:5" s="5" customFormat="1" ht="35.25" customHeight="1" x14ac:dyDescent="0.2">
      <c r="B125" s="134" t="s">
        <v>524</v>
      </c>
      <c r="C125" s="113"/>
      <c r="D125" s="137" t="s">
        <v>522</v>
      </c>
      <c r="E125" s="27"/>
    </row>
    <row r="126" spans="2:5" s="5" customFormat="1" ht="35.25" customHeight="1" x14ac:dyDescent="0.2">
      <c r="B126" s="134" t="s">
        <v>526</v>
      </c>
      <c r="C126" s="113"/>
      <c r="D126" s="137" t="s">
        <v>522</v>
      </c>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75" thickBot="1" x14ac:dyDescent="0.3">
      <c r="B133" s="174" t="s">
        <v>73</v>
      </c>
      <c r="C133" s="175"/>
      <c r="D133" s="176"/>
      <c r="E133" s="7"/>
    </row>
    <row r="134" spans="2:5" s="5" customFormat="1" ht="35.25" customHeight="1" thickTop="1" x14ac:dyDescent="0.2">
      <c r="B134" s="134" t="s">
        <v>521</v>
      </c>
      <c r="C134" s="113"/>
      <c r="D134" s="137" t="s">
        <v>522</v>
      </c>
      <c r="E134" s="27"/>
    </row>
    <row r="135" spans="2:5" s="5" customFormat="1" ht="35.25" customHeight="1" x14ac:dyDescent="0.2">
      <c r="B135" s="134" t="s">
        <v>523</v>
      </c>
      <c r="C135" s="113"/>
      <c r="D135" s="137" t="s">
        <v>522</v>
      </c>
      <c r="E135" s="27"/>
    </row>
    <row r="136" spans="2:5" s="5" customFormat="1" ht="35.25" customHeight="1" x14ac:dyDescent="0.2">
      <c r="B136" s="134" t="s">
        <v>524</v>
      </c>
      <c r="C136" s="113"/>
      <c r="D136" s="137" t="s">
        <v>522</v>
      </c>
      <c r="E136" s="27"/>
    </row>
    <row r="137" spans="2:5" s="5" customFormat="1" ht="35.25" customHeight="1" x14ac:dyDescent="0.2">
      <c r="B137" s="134" t="s">
        <v>526</v>
      </c>
      <c r="C137" s="113"/>
      <c r="D137" s="137" t="s">
        <v>522</v>
      </c>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75" thickBot="1" x14ac:dyDescent="0.3">
      <c r="B144" s="174" t="s">
        <v>74</v>
      </c>
      <c r="C144" s="175"/>
      <c r="D144" s="176"/>
      <c r="E144" s="7"/>
    </row>
    <row r="145" spans="2:5" s="5" customFormat="1" ht="35.25" customHeight="1" thickTop="1" x14ac:dyDescent="0.2">
      <c r="B145" s="134" t="s">
        <v>527</v>
      </c>
      <c r="C145" s="113"/>
      <c r="D145" s="137" t="s">
        <v>528</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75" thickBot="1" x14ac:dyDescent="0.3">
      <c r="B155" s="174" t="s">
        <v>75</v>
      </c>
      <c r="C155" s="175"/>
      <c r="D155" s="176"/>
      <c r="E155" s="7"/>
    </row>
    <row r="156" spans="2:5" s="5" customFormat="1" ht="35.25" customHeight="1" thickTop="1" x14ac:dyDescent="0.2">
      <c r="B156" s="134" t="s">
        <v>529</v>
      </c>
      <c r="C156" s="113"/>
      <c r="D156" s="137" t="s">
        <v>513</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75" thickBot="1" x14ac:dyDescent="0.3">
      <c r="B166" s="174" t="s">
        <v>76</v>
      </c>
      <c r="C166" s="175"/>
      <c r="D166" s="176"/>
      <c r="E166" s="7"/>
    </row>
    <row r="167" spans="2:5" s="5" customFormat="1" ht="35.25" customHeight="1" thickTop="1" x14ac:dyDescent="0.2">
      <c r="B167" s="134" t="s">
        <v>518</v>
      </c>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75" thickBot="1" x14ac:dyDescent="0.3">
      <c r="B177" s="174" t="s">
        <v>78</v>
      </c>
      <c r="C177" s="175"/>
      <c r="D177" s="176"/>
      <c r="E177" s="1"/>
    </row>
    <row r="178" spans="2:5" s="5" customFormat="1" ht="35.25" customHeight="1" thickTop="1" x14ac:dyDescent="0.2">
      <c r="B178" s="134" t="s">
        <v>530</v>
      </c>
      <c r="C178" s="113"/>
      <c r="D178" s="137" t="s">
        <v>513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75" thickBot="1" x14ac:dyDescent="0.3">
      <c r="B188" s="174" t="s">
        <v>79</v>
      </c>
      <c r="C188" s="175"/>
      <c r="D188" s="176"/>
      <c r="E188" s="1"/>
    </row>
    <row r="189" spans="2:5" s="5" customFormat="1" ht="35.25" customHeight="1" thickTop="1" x14ac:dyDescent="0.2">
      <c r="B189" s="134" t="s">
        <v>518</v>
      </c>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518</v>
      </c>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Ramirez, Ashley</cp:lastModifiedBy>
  <cp:lastPrinted>2014-12-18T11:24:00Z</cp:lastPrinted>
  <dcterms:created xsi:type="dcterms:W3CDTF">2012-03-15T16:14:51Z</dcterms:created>
  <dcterms:modified xsi:type="dcterms:W3CDTF">2016-08-01T21:55:37Z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