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0" yWindow="5220" windowWidth="15360" windowHeight="183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P45" i="10" l="1"/>
  <c r="O45" i="10"/>
  <c r="P52" i="10" l="1"/>
  <c r="F16" i="10" l="1"/>
  <c r="P16" i="10"/>
  <c r="K17" i="18" l="1"/>
  <c r="F52" i="10" l="1"/>
  <c r="L16" i="10" l="1"/>
  <c r="G16" i="10"/>
  <c r="O15" i="10" l="1"/>
  <c r="L15" i="10"/>
  <c r="J15" i="10"/>
  <c r="K52" i="10" s="1"/>
  <c r="G15" i="10"/>
  <c r="E15" i="10"/>
  <c r="L6" i="10"/>
  <c r="G6" i="10"/>
  <c r="O6" i="10"/>
  <c r="J6" i="10"/>
  <c r="E6" i="10"/>
  <c r="J11" i="10"/>
  <c r="E11" i="10"/>
  <c r="P47" i="10"/>
  <c r="K47" i="10"/>
  <c r="F47" i="10"/>
  <c r="N45" i="10"/>
  <c r="M45" i="10"/>
  <c r="I45" i="10"/>
  <c r="H45" i="10"/>
  <c r="D45" i="10"/>
  <c r="C45" i="10"/>
  <c r="P38" i="10"/>
  <c r="K38" i="10"/>
  <c r="F38" i="10"/>
  <c r="K16" i="10"/>
  <c r="K15" i="10"/>
  <c r="F15" i="10"/>
  <c r="K17" i="10" l="1"/>
  <c r="L20" i="10"/>
  <c r="K11" i="10"/>
  <c r="K10" i="10"/>
  <c r="K7" i="10"/>
  <c r="K6" i="10"/>
  <c r="L32" i="10"/>
  <c r="G32" i="10"/>
  <c r="L27" i="10"/>
  <c r="G27" i="10"/>
  <c r="L24" i="10"/>
  <c r="G24" i="10"/>
  <c r="L23" i="10"/>
  <c r="G23" i="10"/>
  <c r="G20" i="10"/>
  <c r="AB17" i="10"/>
  <c r="AA17" i="10"/>
  <c r="Z17" i="10"/>
  <c r="Y17" i="10"/>
  <c r="X17" i="10"/>
  <c r="W17" i="10"/>
  <c r="V17" i="10"/>
  <c r="U17" i="10"/>
  <c r="T17" i="10"/>
  <c r="S17" i="10"/>
  <c r="R17" i="10"/>
  <c r="Q17" i="10"/>
  <c r="P17" i="10"/>
  <c r="P48" i="10" s="1"/>
  <c r="P51" i="10" s="1"/>
  <c r="P53" i="10" s="1"/>
  <c r="O17" i="10"/>
  <c r="N17" i="10"/>
  <c r="M17" i="10"/>
  <c r="J17" i="10"/>
  <c r="I17" i="10"/>
  <c r="H17" i="10"/>
  <c r="F17" i="10"/>
  <c r="E17" i="10"/>
  <c r="D17" i="10"/>
  <c r="C17" i="10"/>
  <c r="P12" i="10"/>
  <c r="O12" i="10"/>
  <c r="N12" i="10"/>
  <c r="M12" i="10"/>
  <c r="J12" i="10"/>
  <c r="I12" i="10"/>
  <c r="H12" i="10"/>
  <c r="E12" i="10"/>
  <c r="D12" i="10"/>
  <c r="C12" i="10"/>
  <c r="F11" i="10"/>
  <c r="F12" i="10" s="1"/>
  <c r="F10" i="10"/>
  <c r="F9" i="10"/>
  <c r="F8" i="10"/>
  <c r="F7" i="10"/>
  <c r="F6" i="10"/>
  <c r="E45" i="10" l="1"/>
  <c r="F45" i="10"/>
  <c r="F48" i="10" s="1"/>
  <c r="F51" i="10" s="1"/>
  <c r="J45" i="10"/>
  <c r="K12" i="10"/>
  <c r="K45" i="10" s="1"/>
  <c r="K48" i="10" s="1"/>
  <c r="K51" i="10" s="1"/>
  <c r="K53" i="10" s="1"/>
  <c r="L58" i="10"/>
  <c r="L19" i="10" s="1"/>
  <c r="L22" i="10" s="1"/>
  <c r="L30" i="10" s="1"/>
  <c r="G58" i="10"/>
  <c r="G19" i="10" s="1"/>
  <c r="G22" i="10" s="1"/>
  <c r="G30" i="10" s="1"/>
  <c r="G31" i="10" s="1"/>
  <c r="G29" i="10" s="1"/>
  <c r="G33" i="10" s="1"/>
  <c r="G34" i="10" s="1"/>
  <c r="AC54" i="18"/>
  <c r="AB54" i="18"/>
  <c r="Z54" i="18"/>
  <c r="Y54" i="18"/>
  <c r="W54" i="18"/>
  <c r="V54" i="18"/>
  <c r="T54" i="18"/>
  <c r="S54" i="18"/>
  <c r="R54" i="18"/>
  <c r="Q54" i="18"/>
  <c r="O54" i="18"/>
  <c r="N54" i="18"/>
  <c r="M54" i="18"/>
  <c r="L54" i="18"/>
  <c r="K54" i="18"/>
  <c r="I54" i="18"/>
  <c r="H54" i="18"/>
  <c r="G54" i="18"/>
  <c r="F54" i="18"/>
  <c r="E54" i="18"/>
  <c r="AU54" i="18"/>
  <c r="AT54" i="18"/>
  <c r="AS54" i="18"/>
  <c r="AA54" i="18"/>
  <c r="X54" i="18"/>
  <c r="U54" i="18"/>
  <c r="P54" i="18"/>
  <c r="J54" i="18"/>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G21" i="10" l="1"/>
  <c r="G26" i="10" s="1"/>
  <c r="G25" i="10" s="1"/>
  <c r="G28" i="10" s="1"/>
  <c r="L31" i="10"/>
  <c r="L29" i="10" s="1"/>
  <c r="L33" i="10" s="1"/>
  <c r="L34" i="10" s="1"/>
  <c r="L21" i="10"/>
  <c r="L26" i="10" s="1"/>
  <c r="L25" i="10" s="1"/>
  <c r="L28" i="10" s="1"/>
</calcChain>
</file>

<file path=xl/sharedStrings.xml><?xml version="1.0" encoding="utf-8"?>
<sst xmlns="http://schemas.openxmlformats.org/spreadsheetml/2006/main" count="667" uniqueCount="531">
  <si>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</si>
  <si>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</si>
  <si>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</si>
  <si>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</si>
  <si>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</si>
  <si>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</si>
  <si>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</si>
  <si>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</si>
  <si>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</si>
  <si>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</si>
  <si>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</si>
  <si>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</si>
  <si>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</si>
  <si>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</si>
  <si>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</si>
  <si>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</si>
  <si>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</si>
  <si>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</si>
  <si>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</si>
  <si>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</si>
  <si>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</si>
  <si>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</si>
  <si>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</si>
  <si>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</si>
  <si>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</si>
  <si>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</si>
  <si>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</si>
  <si>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</si>
  <si>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</si>
  <si>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</si>
  <si>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</si>
  <si>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</si>
  <si>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</si>
  <si>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</si>
  <si>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</si>
  <si>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</si>
  <si>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</si>
  <si>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</si>
  <si>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</si>
  <si>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</si>
  <si>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</si>
  <si>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</si>
  <si>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</si>
  <si>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</si>
  <si>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</si>
  <si>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</si>
  <si>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</si>
  <si>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</si>
  <si>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</si>
  <si>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</si>
  <si>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</si>
  <si>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</si>
  <si>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</si>
  <si>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</si>
  <si>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</si>
  <si>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</si>
  <si>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</si>
  <si>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</si>
  <si>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</si>
  <si>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</si>
  <si>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</si>
  <si>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</si>
  <si>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</si>
  <si>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</si>
  <si>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</si>
  <si>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</si>
  <si>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</si>
  <si>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</si>
  <si>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</si>
  <si>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</si>
  <si>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</si>
  <si>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</si>
  <si>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</si>
  <si>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</si>
  <si>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</si>
  <si>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</si>
  <si>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</si>
  <si>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</si>
  <si>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</si>
  <si>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</si>
  <si>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</si>
  <si>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</si>
  <si>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</si>
  <si>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</si>
  <si>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</si>
  <si>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</si>
  <si>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</si>
  <si>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</si>
  <si>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</si>
  <si>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</si>
  <si>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</si>
  <si>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</si>
  <si>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</si>
  <si>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</si>
  <si>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</si>
  <si>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</si>
  <si>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</si>
  <si>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</si>
  <si>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</si>
  <si>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</si>
  <si>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</si>
  <si>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</si>
  <si>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</si>
  <si>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</si>
  <si>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</si>
  <si>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</si>
  <si>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</si>
  <si>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</si>
  <si>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</si>
  <si>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</si>
  <si>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</si>
  <si>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</si>
  <si>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</si>
  <si>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</si>
  <si>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</si>
  <si>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</si>
  <si>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</si>
  <si>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</si>
  <si>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</si>
  <si>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</si>
  <si>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</si>
  <si>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</si>
  <si>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</si>
  <si>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</si>
  <si>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</si>
  <si>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</si>
  <si>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</si>
  <si>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</si>
  <si>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</si>
  <si>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</si>
  <si>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</si>
  <si>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</si>
  <si>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</si>
  <si>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</si>
  <si>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</si>
  <si>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</si>
  <si>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</si>
  <si>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</si>
  <si>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</si>
  <si>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</si>
  <si>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</si>
  <si>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</si>
  <si>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</si>
  <si>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</si>
  <si>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</si>
  <si>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</si>
  <si>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</si>
  <si>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</si>
  <si>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</si>
  <si>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</si>
  <si>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</si>
  <si>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</si>
  <si>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</si>
  <si>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</si>
  <si>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</si>
  <si>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</si>
  <si>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</si>
  <si>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</si>
  <si>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</si>
  <si>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</si>
  <si>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</si>
  <si>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</si>
  <si>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</si>
  <si>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</si>
  <si>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</si>
  <si>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</si>
  <si>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</si>
  <si>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</si>
  <si>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</si>
  <si>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</si>
  <si>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</si>
  <si>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</si>
  <si>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</si>
  <si>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</si>
  <si>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</si>
  <si>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</si>
  <si>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</si>
  <si>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</si>
  <si>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</si>
  <si>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</si>
  <si>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</si>
  <si>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</si>
  <si>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</si>
  <si>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</si>
  <si>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</si>
  <si>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</si>
  <si>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</si>
  <si>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</si>
  <si>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</si>
  <si>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</si>
  <si>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</si>
  <si>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</si>
  <si>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</si>
  <si>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</si>
  <si>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</si>
  <si>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</si>
  <si>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</si>
  <si>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</si>
  <si>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</si>
  <si>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</si>
  <si>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</si>
  <si>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</si>
  <si>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</si>
  <si>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</si>
  <si>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</si>
  <si>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</si>
  <si>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</si>
  <si>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</si>
  <si>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</si>
  <si>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</si>
  <si>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</si>
  <si>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</si>
  <si>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</si>
  <si>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</si>
  <si>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</si>
  <si>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</si>
  <si>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</si>
  <si>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</si>
  <si>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</si>
  <si>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</si>
  <si>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</si>
  <si>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</si>
  <si>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</si>
  <si>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</si>
  <si>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</si>
  <si>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</si>
  <si>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</si>
  <si>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</si>
  <si>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</si>
  <si>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</si>
  <si>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</si>
  <si>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</si>
  <si>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</si>
  <si>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</si>
  <si>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</si>
  <si>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</si>
  <si>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</si>
  <si>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</si>
  <si>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</si>
  <si>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</si>
  <si>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</si>
  <si>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</si>
  <si>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</si>
  <si>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</si>
  <si>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</si>
  <si>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</si>
  <si>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</si>
  <si>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</si>
  <si>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</si>
  <si>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</si>
  <si>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</si>
  <si>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</si>
  <si>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</si>
  <si>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</si>
  <si>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</si>
  <si>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</si>
  <si>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</si>
  <si>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</si>
  <si>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</si>
  <si>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</si>
  <si>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</si>
  <si>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</si>
  <si>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</si>
  <si>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</si>
  <si>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</si>
  <si>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</si>
  <si>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</si>
  <si>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</si>
  <si>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</si>
  <si>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</si>
  <si>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</si>
  <si>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</si>
  <si>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</si>
  <si>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</si>
  <si>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</si>
  <si>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</si>
  <si>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</si>
  <si>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</si>
  <si>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</si>
  <si>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</si>
  <si>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</si>
  <si>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</si>
  <si>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</si>
  <si>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</si>
  <si>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</si>
  <si>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</si>
  <si>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</si>
  <si>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</si>
  <si>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</si>
  <si>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</si>
  <si>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</si>
  <si>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</si>
  <si>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</si>
  <si>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</si>
  <si>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</si>
  <si>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</si>
  <si>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</si>
  <si>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</si>
  <si>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</si>
  <si>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</si>
  <si>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</si>
  <si>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</si>
  <si>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</si>
  <si>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</si>
  <si>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</si>
  <si>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</si>
  <si>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</si>
  <si>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</si>
  <si>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</si>
  <si>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</si>
  <si>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</si>
  <si>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</si>
  <si>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</si>
  <si>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</si>
  <si>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</si>
  <si>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</si>
  <si>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</si>
  <si>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</si>
  <si>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</si>
  <si>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</si>
  <si>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</si>
  <si>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</si>
  <si>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</si>
  <si>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</si>
  <si>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</si>
  <si>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</si>
  <si>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</si>
  <si>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</si>
  <si>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</si>
  <si>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</si>
  <si>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</si>
  <si>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</si>
  <si>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</si>
  <si>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</si>
  <si>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</si>
  <si>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</si>
  <si>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</si>
  <si>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</si>
  <si>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</si>
  <si>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</si>
  <si>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</si>
  <si>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</si>
  <si>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</si>
  <si>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</si>
  <si>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</si>
  <si>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</si>
  <si>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</si>
  <si>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</si>
  <si>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</si>
  <si>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</si>
  <si>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</si>
  <si>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</si>
  <si>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</si>
  <si>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</si>
  <si>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</si>
  <si>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</si>
  <si>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</si>
  <si>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</si>
  <si>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</si>
  <si>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</si>
  <si>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</si>
  <si>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</si>
  <si>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</si>
  <si>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</si>
  <si>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</si>
  <si>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</si>
  <si>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</si>
  <si>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</si>
  <si>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</si>
  <si>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</si>
  <si>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</si>
  <si>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</si>
  <si>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</si>
  <si>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</si>
  <si>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</si>
  <si>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</si>
  <si>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</si>
  <si>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</si>
  <si>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</si>
  <si>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</si>
  <si>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</si>
  <si>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</si>
  <si>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</si>
  <si>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</si>
  <si>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</si>
  <si>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</si>
  <si>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</si>
  <si>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</si>
  <si>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</si>
  <si>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</si>
  <si>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</si>
  <si>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</si>
  <si>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</si>
  <si>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</si>
  <si>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</si>
  <si>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</si>
  <si>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</si>
  <si>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</si>
  <si>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</si>
  <si>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</si>
  <si>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</si>
  <si>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</si>
  <si>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</si>
  <si>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</si>
  <si>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</si>
  <si>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</si>
  <si>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</si>
  <si>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</si>
  <si>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</si>
  <si>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</si>
  <si>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</si>
  <si>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</si>
  <si>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</si>
  <si>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</si>
  <si>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</si>
  <si>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</si>
  <si>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</si>
  <si>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</si>
  <si>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</si>
  <si>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</si>
  <si>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</si>
  <si>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</si>
  <si>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</si>
  <si>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</si>
  <si>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</si>
  <si>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</si>
  <si>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</si>
  <si>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</si>
  <si>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</si>
  <si>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</si>
  <si>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</si>
  <si>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</si>
  <si>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</si>
  <si>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</si>
  <si>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</si>
  <si>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</si>
  <si>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</si>
  <si>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</si>
  <si>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</si>
  <si>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</si>
  <si>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</si>
  <si>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</si>
  <si>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</si>
  <si>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</si>
  <si>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</si>
  <si>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</si>
  <si>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</si>
  <si>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</si>
  <si>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</si>
  <si>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</si>
  <si>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</si>
  <si>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</si>
  <si>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</si>
  <si>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</si>
  <si>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</si>
  <si>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</si>
  <si>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</si>
  <si>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</si>
  <si>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</si>
  <si>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</si>
  <si>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</si>
  <si>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</si>
  <si>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</si>
  <si>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</si>
  <si>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</si>
  <si>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</si>
  <si>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</si>
  <si>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</si>
  <si>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</si>
  <si>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</si>
  <si>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</si>
  <si>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</si>
  <si>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</si>
  <si>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</si>
  <si>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</si>
  <si>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</si>
  <si>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</si>
  <si>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</si>
  <si>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</si>
  <si>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</si>
  <si>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</si>
  <si>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</si>
  <si>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</si>
  <si>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</si>
  <si>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</si>
  <si>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</si>
  <si>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</si>
  <si>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</si>
  <si>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</si>
  <si>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</si>
  <si>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</si>
  <si>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</si>
  <si>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</si>
  <si>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</si>
  <si>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</si>
  <si>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</si>
  <si>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Presbyterian Health Plan, Inc.</t>
  </si>
  <si>
    <t>Presbyterian Hlthcare Serv Grp</t>
  </si>
  <si>
    <t>00481</t>
  </si>
  <si>
    <t>2015</t>
  </si>
  <si>
    <t>9521 San Mateo Blvd NE Albuquerque, NM 87113-4270</t>
  </si>
  <si>
    <t>943037165</t>
  </si>
  <si>
    <t>068930</t>
  </si>
  <si>
    <t>95330</t>
  </si>
  <si>
    <t>57173</t>
  </si>
  <si>
    <t>318</t>
  </si>
  <si>
    <t>Hospital/Medical</t>
  </si>
  <si>
    <t>Other Professional</t>
  </si>
  <si>
    <t>Prescription Drugs</t>
  </si>
  <si>
    <t>Expenses are allocated to each health insurance market based off of the direct group or individual experience</t>
  </si>
  <si>
    <t>Federal Taxes</t>
  </si>
  <si>
    <t>Patient Centered Outcomes Research Institute (PCORI) Fee</t>
  </si>
  <si>
    <t>Affordable Care Act section 9010 Fee</t>
  </si>
  <si>
    <t>Expenses are allocated to each health insurance market based on net income before taxes</t>
  </si>
  <si>
    <t>Expenses are allocated to each health insurance market based on member months for the direct group or individual experience</t>
  </si>
  <si>
    <t>Expenses are allocated to each health insurance market based on revenue for the direct group or individual experience</t>
  </si>
  <si>
    <t>State income, excise, business, and other taxes</t>
  </si>
  <si>
    <t>State premium taxes</t>
  </si>
  <si>
    <t>N/A</t>
  </si>
  <si>
    <t>Federal Transitional Reinsurance Program contributions</t>
  </si>
  <si>
    <t>Other Federal and State regulatory authority licenses and fees</t>
  </si>
  <si>
    <t>Salaries</t>
  </si>
  <si>
    <t xml:space="preserve">The allocation method of these costs varies, and depends on the costs being allocated.  Costs associated with Information Services are allocated on the percentage of member months, Pharmacy costs are allocated solely on the number of encounters, and all other costs are allocated based on member months weighted by number of encounters. </t>
  </si>
  <si>
    <t>Outsourced Services</t>
  </si>
  <si>
    <t>Other Equipment</t>
  </si>
  <si>
    <t>Accreditation and Certification</t>
  </si>
  <si>
    <t>Other Expenses</t>
  </si>
  <si>
    <t>Salaries and Benefits</t>
  </si>
  <si>
    <t>Expenses are allocated to each health insurance market based on the number of FTE's associated with the market</t>
  </si>
  <si>
    <t>Broker Fees and commissions</t>
  </si>
  <si>
    <t>Other general and administrative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</si>
</sst>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92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31" fillId="0" borderId="0"/>
    <xf numFmtId="0" fontId="12" fillId="0" borderId="5" applyNumberFormat="0" applyFill="0" applyAlignment="0" applyProtection="0"/>
    <xf numFmtId="0" fontId="12" fillId="0" borderId="5" applyNumberFormat="0" applyFill="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cellStyleXfs>
  <cellXfs count="492">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8" fontId="0" fillId="28" borderId="27" xfId="847" applyNumberFormat="1" applyFont="1" applyFill="1" applyBorder="1" applyAlignment="1" applyProtection="1">
      <alignment vertical="top"/>
      <protection locked="0"/>
    </xf>
    <xf numFmtId="0" fontId="0" fillId="0" borderId="28" xfId="115" applyFont="1" applyFill="1" applyBorder="1" applyAlignment="1" applyProtection="1">
      <alignment horizontal="left"/>
      <protection locked="0"/>
    </xf>
    <xf numFmtId="0" fontId="0"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92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10" xfId="926"/>
    <cellStyle name="Comma 2" xfId="67"/>
    <cellStyle name="Comma 2 2" xfId="68"/>
    <cellStyle name="Comma 2 2 2" xfId="69"/>
    <cellStyle name="Comma 2 2 2 2" xfId="852"/>
    <cellStyle name="Comma 2 2 3" xfId="70"/>
    <cellStyle name="Comma 2 2 3 2" xfId="853"/>
    <cellStyle name="Comma 2 2 4" xfId="71"/>
    <cellStyle name="Comma 2 2 4 2" xfId="854"/>
    <cellStyle name="Comma 2 2 5" xfId="72"/>
    <cellStyle name="Comma 2 2 5 2" xfId="855"/>
    <cellStyle name="Comma 2 2 6" xfId="73"/>
    <cellStyle name="Comma 2 2 6 2" xfId="856"/>
    <cellStyle name="Comma 2 2 7" xfId="74"/>
    <cellStyle name="Comma 2 2 7 2" xfId="857"/>
    <cellStyle name="Comma 2 2 8" xfId="75"/>
    <cellStyle name="Comma 2 2 8 2" xfId="858"/>
    <cellStyle name="Comma 2 2 9" xfId="859"/>
    <cellStyle name="Comma 2 3" xfId="860"/>
    <cellStyle name="Comma 3" xfId="76"/>
    <cellStyle name="Comma 3 2" xfId="77"/>
    <cellStyle name="Comma 3 2 2" xfId="861"/>
    <cellStyle name="Comma 3 3" xfId="78"/>
    <cellStyle name="Comma 3 3 2" xfId="862"/>
    <cellStyle name="Comma 3 4" xfId="79"/>
    <cellStyle name="Comma 3 4 2" xfId="863"/>
    <cellStyle name="Comma 3 5" xfId="80"/>
    <cellStyle name="Comma 3 5 2" xfId="864"/>
    <cellStyle name="Comma 3 6" xfId="81"/>
    <cellStyle name="Comma 3 6 2" xfId="865"/>
    <cellStyle name="Comma 3 7" xfId="82"/>
    <cellStyle name="Comma 3 7 2" xfId="866"/>
    <cellStyle name="Comma 3 8" xfId="83"/>
    <cellStyle name="Comma 3 8 2" xfId="867"/>
    <cellStyle name="Comma 3 9" xfId="868"/>
    <cellStyle name="Comma 4" xfId="84"/>
    <cellStyle name="Comma 4 2" xfId="869"/>
    <cellStyle name="Comma 5" xfId="870"/>
    <cellStyle name="Comma 6" xfId="851"/>
    <cellStyle name="Comma 7" xfId="893"/>
    <cellStyle name="Comma 8" xfId="927"/>
    <cellStyle name="Comma 9" xfId="894"/>
    <cellStyle name="Currency" xfId="2"/>
    <cellStyle name="Currency [0]" xfId="3"/>
    <cellStyle name="Currency 10" xfId="924"/>
    <cellStyle name="Currency 2" xfId="85"/>
    <cellStyle name="Currency 2 2" xfId="86"/>
    <cellStyle name="Currency 2 2 2" xfId="87"/>
    <cellStyle name="Currency 2 2 2 2" xfId="873"/>
    <cellStyle name="Currency 2 2 3" xfId="88"/>
    <cellStyle name="Currency 2 2 3 2" xfId="874"/>
    <cellStyle name="Currency 2 2 4" xfId="89"/>
    <cellStyle name="Currency 2 2 4 2" xfId="875"/>
    <cellStyle name="Currency 2 2 5" xfId="90"/>
    <cellStyle name="Currency 2 2 5 2" xfId="877"/>
    <cellStyle name="Currency 2 2 6" xfId="91"/>
    <cellStyle name="Currency 2 2 6 2" xfId="878"/>
    <cellStyle name="Currency 2 2 7" xfId="92"/>
    <cellStyle name="Currency 2 2 7 2" xfId="879"/>
    <cellStyle name="Currency 2 2 8" xfId="93"/>
    <cellStyle name="Currency 2 2 8 2" xfId="880"/>
    <cellStyle name="Currency 2 2 9" xfId="881"/>
    <cellStyle name="Currency 2 3" xfId="882"/>
    <cellStyle name="Currency 3" xfId="94"/>
    <cellStyle name="Currency 3 2" xfId="95"/>
    <cellStyle name="Currency 3 2 2" xfId="883"/>
    <cellStyle name="Currency 3 3" xfId="96"/>
    <cellStyle name="Currency 3 3 2" xfId="884"/>
    <cellStyle name="Currency 3 4" xfId="97"/>
    <cellStyle name="Currency 3 4 2" xfId="885"/>
    <cellStyle name="Currency 3 5" xfId="98"/>
    <cellStyle name="Currency 3 5 2" xfId="886"/>
    <cellStyle name="Currency 3 6" xfId="99"/>
    <cellStyle name="Currency 3 6 2" xfId="887"/>
    <cellStyle name="Currency 3 7" xfId="100"/>
    <cellStyle name="Currency 3 7 2" xfId="888"/>
    <cellStyle name="Currency 3 8" xfId="101"/>
    <cellStyle name="Currency 3 8 2" xfId="889"/>
    <cellStyle name="Currency 3 9" xfId="890"/>
    <cellStyle name="Currency 4" xfId="102"/>
    <cellStyle name="Currency 4 2" xfId="891"/>
    <cellStyle name="Currency 5" xfId="892"/>
    <cellStyle name="Currency 6" xfId="871"/>
    <cellStyle name="Currency 7" xfId="872"/>
    <cellStyle name="Currency 8" xfId="925"/>
    <cellStyle name="Currency 9" xfId="876"/>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3 2 2" xfId="849"/>
    <cellStyle name="Heading 3 3" xfId="850"/>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2 2" xfId="895"/>
    <cellStyle name="Normal 2 3" xfId="130"/>
    <cellStyle name="Normal 2 3 2" xfId="896"/>
    <cellStyle name="Normal 2 4" xfId="131"/>
    <cellStyle name="Normal 2 4 2" xfId="897"/>
    <cellStyle name="Normal 2 5" xfId="132"/>
    <cellStyle name="Normal 2 5 2" xfId="898"/>
    <cellStyle name="Normal 2 6" xfId="133"/>
    <cellStyle name="Normal 2 6 2" xfId="899"/>
    <cellStyle name="Normal 2 7" xfId="134"/>
    <cellStyle name="Normal 2 7 2" xfId="900"/>
    <cellStyle name="Normal 2 8" xfId="135"/>
    <cellStyle name="Normal 2 8 2" xfId="901"/>
    <cellStyle name="Normal 2 9" xfId="902"/>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5 2" xfId="903"/>
    <cellStyle name="Normal 6" xfId="467"/>
    <cellStyle name="Normal 6 2" xfId="468"/>
    <cellStyle name="Normal 6 3" xfId="904"/>
    <cellStyle name="Normal 7" xfId="84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2 2" xfId="905"/>
    <cellStyle name="Percent 2 2 3" xfId="175"/>
    <cellStyle name="Percent 2 2 3 2" xfId="906"/>
    <cellStyle name="Percent 2 2 4" xfId="176"/>
    <cellStyle name="Percent 2 2 4 2" xfId="907"/>
    <cellStyle name="Percent 2 2 5" xfId="177"/>
    <cellStyle name="Percent 2 2 5 2" xfId="908"/>
    <cellStyle name="Percent 2 2 6" xfId="178"/>
    <cellStyle name="Percent 2 2 6 2" xfId="909"/>
    <cellStyle name="Percent 2 2 7" xfId="179"/>
    <cellStyle name="Percent 2 2 7 2" xfId="910"/>
    <cellStyle name="Percent 2 2 8" xfId="180"/>
    <cellStyle name="Percent 2 2 8 2" xfId="911"/>
    <cellStyle name="Percent 2 2 9" xfId="912"/>
    <cellStyle name="Percent 2 3" xfId="913"/>
    <cellStyle name="Percent 3" xfId="181"/>
    <cellStyle name="Percent 3 2" xfId="182"/>
    <cellStyle name="Percent 3 2 2" xfId="914"/>
    <cellStyle name="Percent 3 3" xfId="183"/>
    <cellStyle name="Percent 3 3 2" xfId="915"/>
    <cellStyle name="Percent 3 4" xfId="184"/>
    <cellStyle name="Percent 3 4 2" xfId="916"/>
    <cellStyle name="Percent 3 5" xfId="185"/>
    <cellStyle name="Percent 3 5 2" xfId="917"/>
    <cellStyle name="Percent 3 6" xfId="186"/>
    <cellStyle name="Percent 3 6 2" xfId="918"/>
    <cellStyle name="Percent 3 7" xfId="187"/>
    <cellStyle name="Percent 3 7 2" xfId="919"/>
    <cellStyle name="Percent 3 8" xfId="188"/>
    <cellStyle name="Percent 3 8 2" xfId="920"/>
    <cellStyle name="Percent 3 9" xfId="921"/>
    <cellStyle name="Percent 4" xfId="189"/>
    <cellStyle name="Percent 4 2" xfId="922"/>
    <cellStyle name="Percent 5" xfId="923"/>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602">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01"/>
      <tableStyleElement type="secondRowStripe" dxfId="600"/>
      <tableStyleElement type="firstColumnStripe" dxfId="599"/>
      <tableStyleElement type="secondColumnStripe" dxfId="59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0" t="s">
        <v>505</v>
      </c>
      <c r="B4" s="147" t="s">
        <v>45</v>
      </c>
      <c r="C4" s="479" t="s">
        <v>496</v>
      </c>
    </row>
    <row r="5" spans="1:6" x14ac:dyDescent="0.2">
      <c r="B5" s="147" t="s">
        <v>215</v>
      </c>
      <c r="C5" s="479" t="s">
        <v>497</v>
      </c>
    </row>
    <row r="6" spans="1:6" x14ac:dyDescent="0.2">
      <c r="B6" s="147" t="s">
        <v>216</v>
      </c>
      <c r="C6" s="479" t="s">
        <v>501</v>
      </c>
    </row>
    <row r="7" spans="1:6" x14ac:dyDescent="0.2">
      <c r="B7" s="147" t="s">
        <v>128</v>
      </c>
      <c r="C7" s="479" t="s">
        <v>502</v>
      </c>
    </row>
    <row r="8" spans="1:6" x14ac:dyDescent="0.2">
      <c r="B8" s="147" t="s">
        <v>36</v>
      </c>
      <c r="C8" s="479" t="s">
        <v>498</v>
      </c>
    </row>
    <row r="9" spans="1:6" x14ac:dyDescent="0.2">
      <c r="B9" s="147" t="s">
        <v>41</v>
      </c>
      <c r="C9" s="479" t="s">
        <v>503</v>
      </c>
    </row>
    <row r="10" spans="1:6" x14ac:dyDescent="0.2">
      <c r="B10" s="147" t="s">
        <v>58</v>
      </c>
      <c r="C10" s="479" t="s">
        <v>496</v>
      </c>
    </row>
    <row r="11" spans="1:6" x14ac:dyDescent="0.2">
      <c r="B11" s="147" t="s">
        <v>349</v>
      </c>
      <c r="C11" s="479" t="s">
        <v>504</v>
      </c>
    </row>
    <row r="12" spans="1:6" x14ac:dyDescent="0.2">
      <c r="B12" s="147" t="s">
        <v>35</v>
      </c>
      <c r="C12" s="479" t="s">
        <v>173</v>
      </c>
    </row>
    <row r="13" spans="1:6" x14ac:dyDescent="0.2">
      <c r="B13" s="147" t="s">
        <v>50</v>
      </c>
      <c r="C13" s="479" t="s">
        <v>173</v>
      </c>
    </row>
    <row r="14" spans="1:6" x14ac:dyDescent="0.2">
      <c r="B14" s="147" t="s">
        <v>51</v>
      </c>
      <c r="C14" s="479" t="s">
        <v>500</v>
      </c>
    </row>
    <row r="15" spans="1:6" x14ac:dyDescent="0.2">
      <c r="B15" s="147" t="s">
        <v>217</v>
      </c>
      <c r="C15" s="479" t="s">
        <v>135</v>
      </c>
    </row>
    <row r="16" spans="1:6" x14ac:dyDescent="0.2">
      <c r="B16" s="147" t="s">
        <v>434</v>
      </c>
      <c r="C16" s="478"/>
    </row>
    <row r="17" spans="1:3" x14ac:dyDescent="0.2">
      <c r="B17" s="148" t="s">
        <v>219</v>
      </c>
      <c r="C17" s="481" t="s">
        <v>135</v>
      </c>
    </row>
    <row r="18" spans="1:3" x14ac:dyDescent="0.2">
      <c r="B18" s="147" t="s">
        <v>218</v>
      </c>
      <c r="C18" s="479" t="s">
        <v>135</v>
      </c>
    </row>
    <row r="19" spans="1:3" x14ac:dyDescent="0.2">
      <c r="A19" s="162"/>
      <c r="B19" s="149" t="s">
        <v>53</v>
      </c>
      <c r="C19" s="479"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7" sqref="K7"/>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62534797</v>
      </c>
      <c r="E5" s="213">
        <v>70504060</v>
      </c>
      <c r="F5" s="213">
        <v>0</v>
      </c>
      <c r="G5" s="213">
        <v>0</v>
      </c>
      <c r="H5" s="213">
        <v>0</v>
      </c>
      <c r="I5" s="212">
        <v>70433618</v>
      </c>
      <c r="J5" s="212">
        <v>36447510</v>
      </c>
      <c r="K5" s="213">
        <v>36926330</v>
      </c>
      <c r="L5" s="213">
        <v>0</v>
      </c>
      <c r="M5" s="213">
        <v>0</v>
      </c>
      <c r="N5" s="213">
        <v>0</v>
      </c>
      <c r="O5" s="212">
        <v>10172630</v>
      </c>
      <c r="P5" s="212">
        <v>188607364</v>
      </c>
      <c r="Q5" s="213">
        <v>188607364</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1083877364</v>
      </c>
      <c r="AT5" s="214">
        <v>0</v>
      </c>
      <c r="AU5" s="214">
        <v>294416096</v>
      </c>
      <c r="AV5" s="215"/>
      <c r="AW5" s="296"/>
    </row>
    <row r="6" spans="1:49" x14ac:dyDescent="0.2">
      <c r="B6" s="239" t="s">
        <v>223</v>
      </c>
      <c r="C6" s="203" t="s">
        <v>12</v>
      </c>
      <c r="D6" s="216">
        <v>0</v>
      </c>
      <c r="E6" s="217">
        <v>0</v>
      </c>
      <c r="F6" s="217">
        <v>0</v>
      </c>
      <c r="G6" s="218">
        <v>0</v>
      </c>
      <c r="H6" s="218">
        <v>0</v>
      </c>
      <c r="I6" s="219">
        <v>0</v>
      </c>
      <c r="J6" s="216">
        <v>0</v>
      </c>
      <c r="K6" s="397">
        <v>0</v>
      </c>
      <c r="L6" s="217">
        <v>0</v>
      </c>
      <c r="M6" s="398">
        <v>0</v>
      </c>
      <c r="N6" s="398">
        <v>0</v>
      </c>
      <c r="O6" s="219">
        <v>0</v>
      </c>
      <c r="P6" s="216">
        <v>0</v>
      </c>
      <c r="Q6" s="217">
        <v>0</v>
      </c>
      <c r="R6" s="398">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398">
        <v>0</v>
      </c>
      <c r="G7" s="320">
        <v>0</v>
      </c>
      <c r="H7" s="320">
        <v>0</v>
      </c>
      <c r="I7" s="216">
        <v>0</v>
      </c>
      <c r="J7" s="216">
        <v>0</v>
      </c>
      <c r="K7" s="397">
        <v>0</v>
      </c>
      <c r="L7" s="217">
        <v>0</v>
      </c>
      <c r="M7" s="398">
        <v>0</v>
      </c>
      <c r="N7" s="398">
        <v>0</v>
      </c>
      <c r="O7" s="216">
        <v>0</v>
      </c>
      <c r="P7" s="216">
        <v>0</v>
      </c>
      <c r="Q7" s="217">
        <v>0</v>
      </c>
      <c r="R7" s="398">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-1130706</v>
      </c>
      <c r="E8" s="268"/>
      <c r="F8" s="269"/>
      <c r="G8" s="269"/>
      <c r="H8" s="269"/>
      <c r="I8" s="272"/>
      <c r="J8" s="216">
        <v>-390978</v>
      </c>
      <c r="K8" s="268"/>
      <c r="L8" s="269"/>
      <c r="M8" s="269"/>
      <c r="N8" s="269"/>
      <c r="O8" s="272"/>
      <c r="P8" s="216">
        <v>-2075158</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-3720350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63585600</v>
      </c>
      <c r="E12" s="213">
        <v>63807150</v>
      </c>
      <c r="F12" s="213">
        <v>0</v>
      </c>
      <c r="G12" s="213">
        <v>0</v>
      </c>
      <c r="H12" s="213">
        <v>0</v>
      </c>
      <c r="I12" s="212">
        <v>63807150</v>
      </c>
      <c r="J12" s="212">
        <v>25909204</v>
      </c>
      <c r="K12" s="213">
        <v>26110763</v>
      </c>
      <c r="L12" s="213">
        <v>0</v>
      </c>
      <c r="M12" s="213">
        <v>0</v>
      </c>
      <c r="N12" s="213">
        <v>0</v>
      </c>
      <c r="O12" s="212">
        <v>6694249</v>
      </c>
      <c r="P12" s="212">
        <v>148135212</v>
      </c>
      <c r="Q12" s="213">
        <v>149309846</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871301338</v>
      </c>
      <c r="AT12" s="214">
        <v>0</v>
      </c>
      <c r="AU12" s="214">
        <v>255330217</v>
      </c>
      <c r="AV12" s="291"/>
      <c r="AW12" s="296"/>
    </row>
    <row r="13" spans="1:49" ht="25.5" x14ac:dyDescent="0.2">
      <c r="B13" s="239" t="s">
        <v>230</v>
      </c>
      <c r="C13" s="203" t="s">
        <v>37</v>
      </c>
      <c r="D13" s="216">
        <v>9750105</v>
      </c>
      <c r="E13" s="217">
        <v>9750105</v>
      </c>
      <c r="F13" s="217">
        <v>0</v>
      </c>
      <c r="G13" s="268"/>
      <c r="H13" s="269"/>
      <c r="I13" s="216">
        <v>9750105</v>
      </c>
      <c r="J13" s="216">
        <v>2209442</v>
      </c>
      <c r="K13" s="397">
        <v>2209442</v>
      </c>
      <c r="L13" s="217">
        <v>0</v>
      </c>
      <c r="M13" s="268"/>
      <c r="N13" s="269"/>
      <c r="O13" s="216">
        <v>403239</v>
      </c>
      <c r="P13" s="216">
        <v>16764303</v>
      </c>
      <c r="Q13" s="217">
        <v>16764303</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86002966</v>
      </c>
      <c r="AT13" s="220">
        <v>0</v>
      </c>
      <c r="AU13" s="220">
        <v>12062488</v>
      </c>
      <c r="AV13" s="290"/>
      <c r="AW13" s="297"/>
    </row>
    <row r="14" spans="1:49" ht="25.5" x14ac:dyDescent="0.2">
      <c r="B14" s="239" t="s">
        <v>231</v>
      </c>
      <c r="C14" s="203" t="s">
        <v>6</v>
      </c>
      <c r="D14" s="216">
        <v>1161594</v>
      </c>
      <c r="E14" s="217">
        <v>1161594</v>
      </c>
      <c r="F14" s="217">
        <v>0</v>
      </c>
      <c r="G14" s="267"/>
      <c r="H14" s="270"/>
      <c r="I14" s="216">
        <v>1161594</v>
      </c>
      <c r="J14" s="216">
        <v>300292</v>
      </c>
      <c r="K14" s="397">
        <v>300292</v>
      </c>
      <c r="L14" s="217">
        <v>0</v>
      </c>
      <c r="M14" s="267"/>
      <c r="N14" s="270"/>
      <c r="O14" s="216">
        <v>54806</v>
      </c>
      <c r="P14" s="216">
        <v>2278490</v>
      </c>
      <c r="Q14" s="217">
        <v>2278490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3552860</v>
      </c>
      <c r="AT14" s="220">
        <v>0</v>
      </c>
      <c r="AU14" s="220">
        <v>5426343</v>
      </c>
      <c r="AV14" s="290"/>
      <c r="AW14" s="297"/>
    </row>
    <row r="15" spans="1:49" ht="38.25" x14ac:dyDescent="0.2">
      <c r="B15" s="239" t="s">
        <v>232</v>
      </c>
      <c r="C15" s="203" t="s">
        <v>7</v>
      </c>
      <c r="D15" s="216">
        <v>0</v>
      </c>
      <c r="E15" s="217">
        <v>0</v>
      </c>
      <c r="F15" s="217">
        <v>0</v>
      </c>
      <c r="G15" s="267"/>
      <c r="H15" s="273"/>
      <c r="I15" s="216">
        <v>0</v>
      </c>
      <c r="J15" s="216">
        <v>0</v>
      </c>
      <c r="K15" s="39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-5880485</v>
      </c>
      <c r="E16" s="268"/>
      <c r="F16" s="269"/>
      <c r="G16" s="270"/>
      <c r="H16" s="270"/>
      <c r="I16" s="272"/>
      <c r="J16" s="216">
        <v>-98429</v>
      </c>
      <c r="K16" s="268"/>
      <c r="L16" s="269"/>
      <c r="M16" s="270"/>
      <c r="N16" s="270"/>
      <c r="O16" s="272"/>
      <c r="P16" s="216">
        <v>-798810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-2200253</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-4475869</v>
      </c>
      <c r="E25" s="217">
        <v>-4475869</v>
      </c>
      <c r="F25" s="398">
        <v>0</v>
      </c>
      <c r="G25" s="320">
        <v>0</v>
      </c>
      <c r="H25" s="320">
        <v>0</v>
      </c>
      <c r="I25" s="216">
        <v>-4475869</v>
      </c>
      <c r="J25" s="216">
        <v>1595862</v>
      </c>
      <c r="K25" s="397">
        <v>1595862</v>
      </c>
      <c r="L25" s="217">
        <v>0</v>
      </c>
      <c r="M25" s="398">
        <v>0</v>
      </c>
      <c r="N25" s="398">
        <v>0</v>
      </c>
      <c r="O25" s="216">
        <v>829610</v>
      </c>
      <c r="P25" s="216">
        <v>5858125</v>
      </c>
      <c r="Q25" s="217">
        <v>5858125</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25794224</v>
      </c>
      <c r="AT25" s="220">
        <v>0</v>
      </c>
      <c r="AU25" s="220">
        <v>4403702</v>
      </c>
      <c r="AV25" s="220">
        <v>1222973</v>
      </c>
      <c r="AW25" s="297"/>
    </row>
    <row r="26" spans="1:49" s="5" customFormat="1" x14ac:dyDescent="0.2">
      <c r="A26" s="35"/>
      <c r="B26" s="242" t="s">
        <v>242</v>
      </c>
      <c r="C26" s="203"/>
      <c r="D26" s="216">
        <v>45239</v>
      </c>
      <c r="E26" s="217">
        <v>45239</v>
      </c>
      <c r="F26" s="398">
        <v>0</v>
      </c>
      <c r="G26" s="320">
        <v>0</v>
      </c>
      <c r="H26" s="320">
        <v>0</v>
      </c>
      <c r="I26" s="216">
        <v>45239</v>
      </c>
      <c r="J26" s="216">
        <v>16752</v>
      </c>
      <c r="K26" s="397">
        <v>16752</v>
      </c>
      <c r="L26" s="217">
        <v>0</v>
      </c>
      <c r="M26" s="398">
        <v>0</v>
      </c>
      <c r="N26" s="398">
        <v>0</v>
      </c>
      <c r="O26" s="216">
        <v>4236</v>
      </c>
      <c r="P26" s="216">
        <v>88915</v>
      </c>
      <c r="Q26" s="217">
        <v>88915</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1244475</v>
      </c>
      <c r="E27" s="217">
        <v>1244475</v>
      </c>
      <c r="F27" s="398">
        <v>0</v>
      </c>
      <c r="G27" s="320">
        <v>0</v>
      </c>
      <c r="H27" s="320">
        <v>0</v>
      </c>
      <c r="I27" s="216">
        <v>1244475</v>
      </c>
      <c r="J27" s="216">
        <v>761854</v>
      </c>
      <c r="K27" s="397">
        <v>761854</v>
      </c>
      <c r="L27" s="217">
        <v>0</v>
      </c>
      <c r="M27" s="398">
        <v>0</v>
      </c>
      <c r="N27" s="398">
        <v>0</v>
      </c>
      <c r="O27" s="216">
        <v>199434</v>
      </c>
      <c r="P27" s="216">
        <v>3942417</v>
      </c>
      <c r="Q27" s="217">
        <v>3942417</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17542396</v>
      </c>
      <c r="AT27" s="220">
        <v>0</v>
      </c>
      <c r="AU27" s="220">
        <v>4048321</v>
      </c>
      <c r="AV27" s="293"/>
      <c r="AW27" s="297"/>
    </row>
    <row r="28" spans="1:49" s="5" customFormat="1" x14ac:dyDescent="0.2">
      <c r="A28" s="35"/>
      <c r="B28" s="242" t="s">
        <v>244</v>
      </c>
      <c r="C28" s="203"/>
      <c r="D28" s="216">
        <v>0</v>
      </c>
      <c r="E28" s="217">
        <v>0</v>
      </c>
      <c r="F28" s="398">
        <v>0</v>
      </c>
      <c r="G28" s="320">
        <v>0</v>
      </c>
      <c r="H28" s="320">
        <v>0</v>
      </c>
      <c r="I28" s="216">
        <v>0</v>
      </c>
      <c r="J28" s="216">
        <v>0</v>
      </c>
      <c r="K28" s="397">
        <v>0</v>
      </c>
      <c r="L28" s="217">
        <v>0</v>
      </c>
      <c r="M28" s="398">
        <v>0</v>
      </c>
      <c r="N28" s="398">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8346</v>
      </c>
      <c r="E30" s="397">
        <v>8346</v>
      </c>
      <c r="F30" s="398">
        <v>0</v>
      </c>
      <c r="G30" s="320">
        <v>0</v>
      </c>
      <c r="H30" s="320">
        <v>0</v>
      </c>
      <c r="I30" s="216">
        <v>8346</v>
      </c>
      <c r="J30" s="216">
        <v>3454</v>
      </c>
      <c r="K30" s="397">
        <v>3454</v>
      </c>
      <c r="L30" s="398">
        <v>0</v>
      </c>
      <c r="M30" s="398">
        <v>0</v>
      </c>
      <c r="N30" s="398">
        <v>0</v>
      </c>
      <c r="O30" s="216">
        <v>873</v>
      </c>
      <c r="P30" s="216">
        <v>18330</v>
      </c>
      <c r="Q30" s="217">
        <v>18330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71091</v>
      </c>
      <c r="AT30" s="220">
        <v>0</v>
      </c>
      <c r="AU30" s="220">
        <v>15029</v>
      </c>
      <c r="AV30" s="220">
        <v>50420</v>
      </c>
      <c r="AW30" s="297"/>
    </row>
    <row r="31" spans="1:49" x14ac:dyDescent="0.2">
      <c r="B31" s="242" t="s">
        <v>247</v>
      </c>
      <c r="C31" s="203"/>
      <c r="D31" s="216">
        <v>3564547</v>
      </c>
      <c r="E31" s="397">
        <v>3564547</v>
      </c>
      <c r="F31" s="398">
        <v>0</v>
      </c>
      <c r="G31" s="320">
        <v>0</v>
      </c>
      <c r="H31" s="320">
        <v>0</v>
      </c>
      <c r="I31" s="216">
        <v>3564547</v>
      </c>
      <c r="J31" s="216">
        <v>1993801</v>
      </c>
      <c r="K31" s="397">
        <v>1993801</v>
      </c>
      <c r="L31" s="398">
        <v>0</v>
      </c>
      <c r="M31" s="398">
        <v>0</v>
      </c>
      <c r="N31" s="398">
        <v>0</v>
      </c>
      <c r="O31" s="216">
        <v>150389</v>
      </c>
      <c r="P31" s="216">
        <v>1631399</v>
      </c>
      <c r="Q31" s="217">
        <v>1631399</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44464916</v>
      </c>
      <c r="AT31" s="220">
        <v>0</v>
      </c>
      <c r="AU31" s="220">
        <v>0</v>
      </c>
      <c r="AV31" s="220">
        <v>0</v>
      </c>
      <c r="AW31" s="297"/>
    </row>
    <row r="32" spans="1:49" ht="13.9" customHeight="1" x14ac:dyDescent="0.2">
      <c r="B32" s="242" t="s">
        <v>248</v>
      </c>
      <c r="C32" s="203" t="s">
        <v>82</v>
      </c>
      <c r="D32" s="216">
        <v>0</v>
      </c>
      <c r="E32" s="397">
        <v>0</v>
      </c>
      <c r="F32" s="398">
        <v>0</v>
      </c>
      <c r="G32" s="320">
        <v>0</v>
      </c>
      <c r="H32" s="320">
        <v>0</v>
      </c>
      <c r="I32" s="216">
        <v>0</v>
      </c>
      <c r="J32" s="216">
        <v>0</v>
      </c>
      <c r="K32" s="397">
        <v>0</v>
      </c>
      <c r="L32" s="398">
        <v>0</v>
      </c>
      <c r="M32" s="398">
        <v>0</v>
      </c>
      <c r="N32" s="398">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213021</v>
      </c>
      <c r="E34" s="397">
        <v>213021</v>
      </c>
      <c r="F34" s="398">
        <v>0</v>
      </c>
      <c r="G34" s="320">
        <v>0</v>
      </c>
      <c r="H34" s="320">
        <v>0</v>
      </c>
      <c r="I34" s="216">
        <v>213021</v>
      </c>
      <c r="J34" s="216">
        <v>79649</v>
      </c>
      <c r="K34" s="397">
        <v>79649</v>
      </c>
      <c r="L34" s="398">
        <v>0</v>
      </c>
      <c r="M34" s="398">
        <v>0</v>
      </c>
      <c r="N34" s="398">
        <v>0</v>
      </c>
      <c r="O34" s="216">
        <v>20138</v>
      </c>
      <c r="P34" s="216">
        <v>422748</v>
      </c>
      <c r="Q34" s="217">
        <v>422748</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9607</v>
      </c>
      <c r="E35" s="397">
        <v>9607</v>
      </c>
      <c r="F35" s="398">
        <v>0</v>
      </c>
      <c r="G35" s="320">
        <v>0</v>
      </c>
      <c r="H35" s="320">
        <v>0</v>
      </c>
      <c r="I35" s="216">
        <v>9607</v>
      </c>
      <c r="J35" s="216">
        <v>10875</v>
      </c>
      <c r="K35" s="397">
        <v>10875</v>
      </c>
      <c r="L35" s="398">
        <v>0</v>
      </c>
      <c r="M35" s="398">
        <v>0</v>
      </c>
      <c r="N35" s="398">
        <v>0</v>
      </c>
      <c r="O35" s="216">
        <v>5091</v>
      </c>
      <c r="P35" s="216">
        <v>41088</v>
      </c>
      <c r="Q35" s="217">
        <v>41088</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19126</v>
      </c>
      <c r="AT35" s="220">
        <v>0</v>
      </c>
      <c r="AU35" s="220">
        <v>7209</v>
      </c>
      <c r="AV35" s="220">
        <v>664</v>
      </c>
      <c r="AW35" s="297"/>
    </row>
    <row r="36" spans="1:49" ht="17.25" thickBot="1"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ht="13.5" thickTop="1" x14ac:dyDescent="0.2">
      <c r="B37" s="244" t="s">
        <v>253</v>
      </c>
      <c r="C37" s="202" t="s">
        <v>15</v>
      </c>
      <c r="D37" s="224">
        <v>1374367</v>
      </c>
      <c r="E37" s="402">
        <v>1374367</v>
      </c>
      <c r="F37" s="398">
        <v>0</v>
      </c>
      <c r="G37" s="320">
        <v>0</v>
      </c>
      <c r="H37" s="320">
        <v>0</v>
      </c>
      <c r="I37" s="224">
        <v>1374367</v>
      </c>
      <c r="J37" s="224">
        <v>394885</v>
      </c>
      <c r="K37" s="402">
        <v>394885</v>
      </c>
      <c r="L37" s="398">
        <v>0</v>
      </c>
      <c r="M37" s="398">
        <v>0</v>
      </c>
      <c r="N37" s="398">
        <v>0</v>
      </c>
      <c r="O37" s="224">
        <v>127099</v>
      </c>
      <c r="P37" s="224">
        <v>2775959</v>
      </c>
      <c r="Q37" s="225">
        <v>2775959</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20472511</v>
      </c>
      <c r="AT37" s="226">
        <v>0</v>
      </c>
      <c r="AU37" s="226">
        <v>2388917</v>
      </c>
      <c r="AV37" s="226">
        <v>1008559</v>
      </c>
      <c r="AW37" s="296"/>
    </row>
    <row r="38" spans="1:49" x14ac:dyDescent="0.2">
      <c r="B38" s="239" t="s">
        <v>254</v>
      </c>
      <c r="C38" s="203" t="s">
        <v>16</v>
      </c>
      <c r="D38" s="216">
        <v>109346</v>
      </c>
      <c r="E38" s="397">
        <v>109346</v>
      </c>
      <c r="F38" s="398">
        <v>0</v>
      </c>
      <c r="G38" s="320">
        <v>0</v>
      </c>
      <c r="H38" s="320">
        <v>0</v>
      </c>
      <c r="I38" s="216">
        <v>109346</v>
      </c>
      <c r="J38" s="216">
        <v>51658</v>
      </c>
      <c r="K38" s="397">
        <v>51658</v>
      </c>
      <c r="L38" s="398">
        <v>0</v>
      </c>
      <c r="M38" s="398">
        <v>0</v>
      </c>
      <c r="N38" s="398">
        <v>0</v>
      </c>
      <c r="O38" s="216">
        <v>13061</v>
      </c>
      <c r="P38" s="216">
        <v>274180</v>
      </c>
      <c r="Q38" s="217">
        <v>274180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1253540</v>
      </c>
      <c r="AT38" s="220">
        <v>0</v>
      </c>
      <c r="AU38" s="220">
        <v>353084</v>
      </c>
      <c r="AV38" s="220">
        <v>463144</v>
      </c>
      <c r="AW38" s="297"/>
    </row>
    <row r="39" spans="1:49" x14ac:dyDescent="0.2">
      <c r="B39" s="242" t="s">
        <v>255</v>
      </c>
      <c r="C39" s="203" t="s">
        <v>17</v>
      </c>
      <c r="D39" s="216">
        <v>96492</v>
      </c>
      <c r="E39" s="397">
        <v>96492</v>
      </c>
      <c r="F39" s="398">
        <v>0</v>
      </c>
      <c r="G39" s="320">
        <v>0</v>
      </c>
      <c r="H39" s="320">
        <v>0</v>
      </c>
      <c r="I39" s="216">
        <v>96492</v>
      </c>
      <c r="J39" s="216">
        <v>45736</v>
      </c>
      <c r="K39" s="397">
        <v>45736</v>
      </c>
      <c r="L39" s="398">
        <v>0</v>
      </c>
      <c r="M39" s="398">
        <v>0</v>
      </c>
      <c r="N39" s="398">
        <v>0</v>
      </c>
      <c r="O39" s="216">
        <v>11564</v>
      </c>
      <c r="P39" s="216">
        <v>242750</v>
      </c>
      <c r="Q39" s="217">
        <v>242750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968855</v>
      </c>
      <c r="AT39" s="220">
        <v>0</v>
      </c>
      <c r="AU39" s="220">
        <v>308566</v>
      </c>
      <c r="AV39" s="220">
        <v>404530</v>
      </c>
      <c r="AW39" s="297"/>
    </row>
    <row r="40" spans="1:49" x14ac:dyDescent="0.2">
      <c r="B40" s="242" t="s">
        <v>256</v>
      </c>
      <c r="C40" s="203" t="s">
        <v>38</v>
      </c>
      <c r="D40" s="216">
        <v>143917</v>
      </c>
      <c r="E40" s="397">
        <v>143917</v>
      </c>
      <c r="F40" s="398">
        <v>0</v>
      </c>
      <c r="G40" s="320">
        <v>0</v>
      </c>
      <c r="H40" s="320">
        <v>0</v>
      </c>
      <c r="I40" s="216">
        <v>143917</v>
      </c>
      <c r="J40" s="216">
        <v>48762</v>
      </c>
      <c r="K40" s="397">
        <v>48762</v>
      </c>
      <c r="L40" s="398">
        <v>0</v>
      </c>
      <c r="M40" s="398">
        <v>0</v>
      </c>
      <c r="N40" s="398">
        <v>0</v>
      </c>
      <c r="O40" s="216">
        <v>13222</v>
      </c>
      <c r="P40" s="216">
        <v>281092</v>
      </c>
      <c r="Q40" s="217">
        <v>281092</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987135</v>
      </c>
      <c r="AT40" s="220">
        <v>0</v>
      </c>
      <c r="AU40" s="220">
        <v>191110</v>
      </c>
      <c r="AV40" s="220">
        <v>415446</v>
      </c>
      <c r="AW40" s="297"/>
    </row>
    <row r="41" spans="1:49" s="5" customFormat="1" ht="25.5" x14ac:dyDescent="0.2">
      <c r="A41" s="35"/>
      <c r="B41" s="242" t="s">
        <v>257</v>
      </c>
      <c r="C41" s="203" t="s">
        <v>129</v>
      </c>
      <c r="D41" s="216">
        <v>112821</v>
      </c>
      <c r="E41" s="397">
        <v>112821</v>
      </c>
      <c r="F41" s="398">
        <v>0</v>
      </c>
      <c r="G41" s="320">
        <v>0</v>
      </c>
      <c r="H41" s="320">
        <v>0</v>
      </c>
      <c r="I41" s="216">
        <v>112821</v>
      </c>
      <c r="J41" s="216">
        <v>49730</v>
      </c>
      <c r="K41" s="397">
        <v>49730</v>
      </c>
      <c r="L41" s="398">
        <v>0</v>
      </c>
      <c r="M41" s="398">
        <v>0</v>
      </c>
      <c r="N41" s="398">
        <v>0</v>
      </c>
      <c r="O41" s="216">
        <v>12573</v>
      </c>
      <c r="P41" s="216">
        <v>263951</v>
      </c>
      <c r="Q41" s="217">
        <v>263951</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1904280</v>
      </c>
      <c r="AT41" s="220">
        <v>0</v>
      </c>
      <c r="AU41" s="220">
        <v>433843</v>
      </c>
      <c r="AV41" s="220">
        <v>704202</v>
      </c>
      <c r="AW41" s="297"/>
    </row>
    <row r="42" spans="1:49" s="5" customFormat="1" ht="24.95" customHeight="1" x14ac:dyDescent="0.2">
      <c r="A42" s="35"/>
      <c r="B42" s="239" t="s">
        <v>258</v>
      </c>
      <c r="C42" s="203" t="s">
        <v>87</v>
      </c>
      <c r="D42" s="216">
        <v>134117</v>
      </c>
      <c r="E42" s="397">
        <v>134117</v>
      </c>
      <c r="F42" s="398">
        <v>0</v>
      </c>
      <c r="G42" s="320">
        <v>0</v>
      </c>
      <c r="H42" s="320">
        <v>0</v>
      </c>
      <c r="I42" s="216">
        <v>134117</v>
      </c>
      <c r="J42" s="216">
        <v>60347</v>
      </c>
      <c r="K42" s="397">
        <v>60347</v>
      </c>
      <c r="L42" s="398">
        <v>0</v>
      </c>
      <c r="M42" s="398">
        <v>0</v>
      </c>
      <c r="N42" s="398">
        <v>0</v>
      </c>
      <c r="O42" s="216">
        <v>15258</v>
      </c>
      <c r="P42" s="216">
        <v>320298</v>
      </c>
      <c r="Q42" s="217">
        <v>320298</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1904280</v>
      </c>
      <c r="AT42" s="220">
        <v>0</v>
      </c>
      <c r="AU42" s="220">
        <v>433843</v>
      </c>
      <c r="AV42" s="220">
        <v>704202</v>
      </c>
      <c r="AW42" s="297"/>
    </row>
    <row r="43" spans="1:49" ht="17.25" thickBot="1"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25" thickTop="1" x14ac:dyDescent="0.2">
      <c r="B44" s="244" t="s">
        <v>260</v>
      </c>
      <c r="C44" s="202" t="s">
        <v>18</v>
      </c>
      <c r="D44" s="224">
        <v>173434</v>
      </c>
      <c r="E44" s="402">
        <v>173434</v>
      </c>
      <c r="F44" s="398">
        <v>0</v>
      </c>
      <c r="G44" s="320">
        <v>0</v>
      </c>
      <c r="H44" s="320">
        <v>0</v>
      </c>
      <c r="I44" s="224">
        <v>173434</v>
      </c>
      <c r="J44" s="224">
        <v>75516</v>
      </c>
      <c r="K44" s="402">
        <v>75516</v>
      </c>
      <c r="L44" s="398">
        <v>0</v>
      </c>
      <c r="M44" s="398">
        <v>0</v>
      </c>
      <c r="N44" s="398">
        <v>0</v>
      </c>
      <c r="O44" s="224">
        <v>19093</v>
      </c>
      <c r="P44" s="224">
        <v>400811</v>
      </c>
      <c r="Q44" s="225">
        <v>400811</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2971988</v>
      </c>
      <c r="AT44" s="226">
        <v>0</v>
      </c>
      <c r="AU44" s="226">
        <v>697782</v>
      </c>
      <c r="AV44" s="226">
        <v>876638</v>
      </c>
      <c r="AW44" s="296"/>
    </row>
    <row r="45" spans="1:49" x14ac:dyDescent="0.2">
      <c r="B45" s="245" t="s">
        <v>261</v>
      </c>
      <c r="C45" s="203" t="s">
        <v>19</v>
      </c>
      <c r="D45" s="216">
        <v>778786</v>
      </c>
      <c r="E45" s="397">
        <v>778786</v>
      </c>
      <c r="F45" s="398">
        <v>0</v>
      </c>
      <c r="G45" s="320">
        <v>0</v>
      </c>
      <c r="H45" s="320">
        <v>0</v>
      </c>
      <c r="I45" s="216">
        <v>778786</v>
      </c>
      <c r="J45" s="216">
        <v>340417</v>
      </c>
      <c r="K45" s="397">
        <v>340417</v>
      </c>
      <c r="L45" s="398">
        <v>0</v>
      </c>
      <c r="M45" s="398">
        <v>0</v>
      </c>
      <c r="N45" s="398">
        <v>0</v>
      </c>
      <c r="O45" s="216">
        <v>86068</v>
      </c>
      <c r="P45" s="216">
        <v>1806801</v>
      </c>
      <c r="Q45" s="217">
        <v>1806801</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9994976</v>
      </c>
      <c r="AT45" s="220">
        <v>0</v>
      </c>
      <c r="AU45" s="220">
        <v>2870309</v>
      </c>
      <c r="AV45" s="220">
        <v>4781633</v>
      </c>
      <c r="AW45" s="297"/>
    </row>
    <row r="46" spans="1:49" x14ac:dyDescent="0.2">
      <c r="B46" s="245" t="s">
        <v>262</v>
      </c>
      <c r="C46" s="203" t="s">
        <v>20</v>
      </c>
      <c r="D46" s="216">
        <v>2687911</v>
      </c>
      <c r="E46" s="397">
        <v>2687911</v>
      </c>
      <c r="F46" s="398">
        <v>0</v>
      </c>
      <c r="G46" s="320">
        <v>0</v>
      </c>
      <c r="H46" s="320">
        <v>0</v>
      </c>
      <c r="I46" s="216">
        <v>2687911</v>
      </c>
      <c r="J46" s="216">
        <v>942137</v>
      </c>
      <c r="K46" s="397">
        <v>942137</v>
      </c>
      <c r="L46" s="398">
        <v>0</v>
      </c>
      <c r="M46" s="398">
        <v>0</v>
      </c>
      <c r="N46" s="398">
        <v>0</v>
      </c>
      <c r="O46" s="216">
        <v>238202</v>
      </c>
      <c r="P46" s="216">
        <v>5000494</v>
      </c>
      <c r="Q46" s="217">
        <v>5000494</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22616366</v>
      </c>
      <c r="AT46" s="220">
        <v>0</v>
      </c>
      <c r="AU46" s="220">
        <v>9025615</v>
      </c>
      <c r="AV46" s="220">
        <v>7105331</v>
      </c>
      <c r="AW46" s="297"/>
    </row>
    <row r="47" spans="1:49" x14ac:dyDescent="0.2">
      <c r="B47" s="245" t="s">
        <v>263</v>
      </c>
      <c r="C47" s="203" t="s">
        <v>21</v>
      </c>
      <c r="D47" s="216">
        <v>880534</v>
      </c>
      <c r="E47" s="397">
        <v>880534</v>
      </c>
      <c r="F47" s="398">
        <v>0</v>
      </c>
      <c r="G47" s="320">
        <v>0</v>
      </c>
      <c r="H47" s="320">
        <v>0</v>
      </c>
      <c r="I47" s="216">
        <v>880534</v>
      </c>
      <c r="J47" s="216">
        <v>757779</v>
      </c>
      <c r="K47" s="397">
        <v>757779</v>
      </c>
      <c r="L47" s="398">
        <v>0</v>
      </c>
      <c r="M47" s="398">
        <v>0</v>
      </c>
      <c r="N47" s="398">
        <v>0</v>
      </c>
      <c r="O47" s="216">
        <v>152201</v>
      </c>
      <c r="P47" s="216">
        <v>3039305</v>
      </c>
      <c r="Q47" s="217">
        <v>3039305</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162249</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397">
        <v>0</v>
      </c>
      <c r="F49" s="398">
        <v>0</v>
      </c>
      <c r="G49" s="320">
        <v>0</v>
      </c>
      <c r="H49" s="320">
        <v>0</v>
      </c>
      <c r="I49" s="216">
        <v>0</v>
      </c>
      <c r="J49" s="216">
        <v>0</v>
      </c>
      <c r="K49" s="397">
        <v>0</v>
      </c>
      <c r="L49" s="398">
        <v>0</v>
      </c>
      <c r="M49" s="398">
        <v>0</v>
      </c>
      <c r="N49" s="398">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v>0</v>
      </c>
      <c r="AW49" s="297"/>
    </row>
    <row r="50" spans="2:49" ht="25.5" x14ac:dyDescent="0.2">
      <c r="B50" s="239" t="s">
        <v>265</v>
      </c>
      <c r="C50" s="203"/>
      <c r="D50" s="216">
        <v>0</v>
      </c>
      <c r="E50" s="397">
        <v>0</v>
      </c>
      <c r="F50" s="398">
        <v>0</v>
      </c>
      <c r="G50" s="320">
        <v>0</v>
      </c>
      <c r="H50" s="320">
        <v>0</v>
      </c>
      <c r="I50" s="216">
        <v>0</v>
      </c>
      <c r="J50" s="216">
        <v>0</v>
      </c>
      <c r="K50" s="397">
        <v>0</v>
      </c>
      <c r="L50" s="398">
        <v>0</v>
      </c>
      <c r="M50" s="398">
        <v>0</v>
      </c>
      <c r="N50" s="398">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2549817</v>
      </c>
      <c r="E51" s="397">
        <v>2549817</v>
      </c>
      <c r="F51" s="398">
        <v>0</v>
      </c>
      <c r="G51" s="320">
        <v>0</v>
      </c>
      <c r="H51" s="320">
        <v>0</v>
      </c>
      <c r="I51" s="216">
        <v>2549817</v>
      </c>
      <c r="J51" s="216">
        <v>912891</v>
      </c>
      <c r="K51" s="397">
        <v>912891</v>
      </c>
      <c r="L51" s="398">
        <v>0</v>
      </c>
      <c r="M51" s="398">
        <v>0</v>
      </c>
      <c r="N51" s="398">
        <v>0</v>
      </c>
      <c r="O51" s="216">
        <v>236829</v>
      </c>
      <c r="P51" s="216">
        <v>4995476</v>
      </c>
      <c r="Q51" s="217">
        <v>4995476</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29130614</v>
      </c>
      <c r="AT51" s="220">
        <v>0</v>
      </c>
      <c r="AU51" s="220">
        <v>8493123</v>
      </c>
      <c r="AV51" s="220">
        <v>-18281933</v>
      </c>
      <c r="AW51" s="297"/>
    </row>
    <row r="52" spans="2:49" ht="25.5" x14ac:dyDescent="0.2">
      <c r="B52" s="239" t="s">
        <v>267</v>
      </c>
      <c r="C52" s="203" t="s">
        <v>89</v>
      </c>
      <c r="D52" s="216">
        <v>0</v>
      </c>
      <c r="E52" s="397">
        <v>0</v>
      </c>
      <c r="F52" s="398">
        <v>0</v>
      </c>
      <c r="G52" s="320">
        <v>0</v>
      </c>
      <c r="H52" s="320">
        <v>0</v>
      </c>
      <c r="I52" s="216">
        <v>0</v>
      </c>
      <c r="J52" s="216">
        <v>0</v>
      </c>
      <c r="K52" s="397">
        <v>0</v>
      </c>
      <c r="L52" s="398">
        <v>0</v>
      </c>
      <c r="M52" s="398">
        <v>0</v>
      </c>
      <c r="N52" s="398">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134117</v>
      </c>
      <c r="E53" s="397">
        <v>134117</v>
      </c>
      <c r="F53" s="217">
        <v>0</v>
      </c>
      <c r="G53" s="268"/>
      <c r="H53" s="268"/>
      <c r="I53" s="216">
        <v>134117</v>
      </c>
      <c r="J53" s="216">
        <v>60347</v>
      </c>
      <c r="K53" s="397">
        <v>60347</v>
      </c>
      <c r="L53" s="398">
        <v>0</v>
      </c>
      <c r="M53" s="268"/>
      <c r="N53" s="268"/>
      <c r="O53" s="216">
        <v>15258</v>
      </c>
      <c r="P53" s="216">
        <v>320298</v>
      </c>
      <c r="Q53" s="217">
        <v>320298</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1904280</v>
      </c>
      <c r="AT53" s="220">
        <v>0</v>
      </c>
      <c r="AU53" s="220">
        <v>433843</v>
      </c>
      <c r="AV53" s="220">
        <v>704202</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7.25" thickBot="1"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ht="14.25" thickTop="1" thickBot="1" x14ac:dyDescent="0.25">
      <c r="B56" s="244" t="s">
        <v>271</v>
      </c>
      <c r="C56" s="202" t="s">
        <v>24</v>
      </c>
      <c r="D56" s="228">
        <v>14560</v>
      </c>
      <c r="E56" s="404">
        <v>14560</v>
      </c>
      <c r="F56" s="404">
        <v>0</v>
      </c>
      <c r="G56" s="404">
        <v>0</v>
      </c>
      <c r="H56" s="404">
        <v>0</v>
      </c>
      <c r="I56" s="228">
        <v>14560</v>
      </c>
      <c r="J56" s="228">
        <v>6140</v>
      </c>
      <c r="K56" s="404">
        <v>6140</v>
      </c>
      <c r="L56" s="229">
        <v>0</v>
      </c>
      <c r="M56" s="405">
        <v>0</v>
      </c>
      <c r="N56" s="405">
        <v>0</v>
      </c>
      <c r="O56" s="228">
        <v>1619</v>
      </c>
      <c r="P56" s="228">
        <v>18714</v>
      </c>
      <c r="Q56" s="229">
        <v>18714</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213116</v>
      </c>
      <c r="AT56" s="230">
        <v>0</v>
      </c>
      <c r="AU56" s="230">
        <v>56030</v>
      </c>
      <c r="AV56" s="230">
        <v>57040</v>
      </c>
      <c r="AW56" s="288"/>
    </row>
    <row r="57" spans="2:49" ht="13.5" thickTop="1" x14ac:dyDescent="0.2">
      <c r="B57" s="245" t="s">
        <v>272</v>
      </c>
      <c r="C57" s="203" t="s">
        <v>25</v>
      </c>
      <c r="D57" s="231">
        <v>17785</v>
      </c>
      <c r="E57" s="231">
        <v>17785</v>
      </c>
      <c r="F57" s="404">
        <v>0</v>
      </c>
      <c r="G57" s="404">
        <v>0</v>
      </c>
      <c r="H57" s="404">
        <v>0</v>
      </c>
      <c r="I57" s="231">
        <v>17785</v>
      </c>
      <c r="J57" s="231">
        <v>7027</v>
      </c>
      <c r="K57" s="231">
        <v>7027</v>
      </c>
      <c r="L57" s="232">
        <v>0</v>
      </c>
      <c r="M57" s="232">
        <v>0</v>
      </c>
      <c r="N57" s="232">
        <v>0</v>
      </c>
      <c r="O57" s="231">
        <v>1777</v>
      </c>
      <c r="P57" s="231">
        <v>37295</v>
      </c>
      <c r="Q57" s="232">
        <v>37295</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213116</v>
      </c>
      <c r="AT57" s="233">
        <v>0</v>
      </c>
      <c r="AU57" s="233">
        <v>34093</v>
      </c>
      <c r="AV57" s="233">
        <v>121159</v>
      </c>
      <c r="AW57" s="289"/>
    </row>
    <row r="58" spans="2:49" x14ac:dyDescent="0.2">
      <c r="B58" s="245" t="s">
        <v>273</v>
      </c>
      <c r="C58" s="203" t="s">
        <v>26</v>
      </c>
      <c r="D58" s="309"/>
      <c r="E58" s="310"/>
      <c r="F58" s="310"/>
      <c r="G58" s="310"/>
      <c r="H58" s="310"/>
      <c r="I58" s="309"/>
      <c r="J58" s="231">
        <v>713</v>
      </c>
      <c r="K58" s="231">
        <v>713</v>
      </c>
      <c r="L58" s="232">
        <v>0</v>
      </c>
      <c r="M58" s="232">
        <v>0</v>
      </c>
      <c r="N58" s="232">
        <v>0</v>
      </c>
      <c r="O58" s="231">
        <v>311</v>
      </c>
      <c r="P58" s="231">
        <v>90</v>
      </c>
      <c r="Q58" s="232">
        <v>90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72</v>
      </c>
      <c r="AT58" s="233">
        <v>0</v>
      </c>
      <c r="AU58" s="233">
        <v>6</v>
      </c>
      <c r="AV58" s="233">
        <v>17</v>
      </c>
      <c r="AW58" s="289"/>
    </row>
    <row r="59" spans="2:49" x14ac:dyDescent="0.2">
      <c r="B59" s="245" t="s">
        <v>274</v>
      </c>
      <c r="C59" s="203" t="s">
        <v>27</v>
      </c>
      <c r="D59" s="231">
        <v>223887</v>
      </c>
      <c r="E59" s="231">
        <v>223887</v>
      </c>
      <c r="F59" s="231">
        <v>0</v>
      </c>
      <c r="G59" s="231">
        <v>0</v>
      </c>
      <c r="H59" s="231">
        <v>0</v>
      </c>
      <c r="I59" s="231">
        <v>223887</v>
      </c>
      <c r="J59" s="231">
        <v>88730</v>
      </c>
      <c r="K59" s="231">
        <v>88730</v>
      </c>
      <c r="L59" s="232">
        <v>0</v>
      </c>
      <c r="M59" s="232">
        <v>0</v>
      </c>
      <c r="N59" s="232">
        <v>0</v>
      </c>
      <c r="O59" s="231">
        <v>21968</v>
      </c>
      <c r="P59" s="231">
        <v>459324</v>
      </c>
      <c r="Q59" s="232">
        <v>459324</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2511794</v>
      </c>
      <c r="AT59" s="233">
        <v>0</v>
      </c>
      <c r="AU59" s="233">
        <v>400727</v>
      </c>
      <c r="AV59" s="233">
        <v>1462973</v>
      </c>
      <c r="AW59" s="289"/>
    </row>
    <row r="60" spans="2:49" x14ac:dyDescent="0.2">
      <c r="B60" s="245" t="s">
        <v>275</v>
      </c>
      <c r="C60" s="203"/>
      <c r="D60" s="234">
        <f t="shared" ref="D60:I60" si="0">D59/12</f>
        <v>18657.25</v>
      </c>
      <c r="E60" s="234">
        <f t="shared" si="0"/>
        <v>18657.25</v>
      </c>
      <c r="F60" s="234">
        <f t="shared" si="0"/>
        <v>0</v>
      </c>
      <c r="G60" s="234">
        <f t="shared" si="0"/>
        <v>0</v>
      </c>
      <c r="H60" s="234">
        <f t="shared" si="0"/>
        <v>0</v>
      </c>
      <c r="I60" s="234">
        <f t="shared" si="0"/>
        <v>18657.25</v>
      </c>
      <c r="J60" s="234">
        <f t="shared" ref="J60:N60" si="1">J59/12</f>
        <v>7394.166666666667</v>
      </c>
      <c r="K60" s="234">
        <f t="shared" si="1"/>
        <v>7394.166666666667</v>
      </c>
      <c r="L60" s="234">
        <f t="shared" si="1"/>
        <v>0</v>
      </c>
      <c r="M60" s="234">
        <f t="shared" si="1"/>
        <v>0</v>
      </c>
      <c r="N60" s="234">
        <f t="shared" si="1"/>
        <v>0</v>
      </c>
      <c r="O60" s="234">
        <f>O59/12</f>
        <v>1830.6666666666667</v>
      </c>
      <c r="P60" s="234">
        <f t="shared" ref="P60:AC60" si="2">P59/12</f>
        <v>38277</v>
      </c>
      <c r="Q60" s="234">
        <f t="shared" si="2"/>
        <v>38277</v>
      </c>
      <c r="R60" s="234">
        <f t="shared" si="2"/>
        <v>0</v>
      </c>
      <c r="S60" s="234">
        <f t="shared" si="2"/>
        <v>0</v>
      </c>
      <c r="T60" s="234">
        <f t="shared" si="2"/>
        <v>0</v>
      </c>
      <c r="U60" s="234">
        <f t="shared" si="2"/>
        <v>0</v>
      </c>
      <c r="V60" s="234">
        <f t="shared" si="2"/>
        <v>0</v>
      </c>
      <c r="W60" s="234">
        <f t="shared" si="2"/>
        <v>0</v>
      </c>
      <c r="X60" s="234">
        <f t="shared" si="2"/>
        <v>0</v>
      </c>
      <c r="Y60" s="234">
        <f t="shared" si="2"/>
        <v>0</v>
      </c>
      <c r="Z60" s="234">
        <f t="shared" si="2"/>
        <v>0</v>
      </c>
      <c r="AA60" s="234">
        <f t="shared" si="2"/>
        <v>0</v>
      </c>
      <c r="AB60" s="234">
        <f t="shared" si="2"/>
        <v>0</v>
      </c>
      <c r="AC60" s="234">
        <f t="shared" si="2"/>
        <v>0</v>
      </c>
      <c r="AD60" s="234"/>
      <c r="AE60" s="283"/>
      <c r="AF60" s="283"/>
      <c r="AG60" s="283"/>
      <c r="AH60" s="284"/>
      <c r="AI60" s="234"/>
      <c r="AJ60" s="283"/>
      <c r="AK60" s="283"/>
      <c r="AL60" s="283"/>
      <c r="AM60" s="284"/>
      <c r="AN60" s="234"/>
      <c r="AO60" s="235"/>
      <c r="AP60" s="235"/>
      <c r="AQ60" s="235"/>
      <c r="AR60" s="235"/>
      <c r="AS60" s="234">
        <f t="shared" ref="AS60:AV60" si="3">AS59/12</f>
        <v>209316.16666666666</v>
      </c>
      <c r="AT60" s="236">
        <f t="shared" si="3"/>
        <v>0</v>
      </c>
      <c r="AU60" s="236">
        <f t="shared" si="3"/>
        <v>33393.916666666664</v>
      </c>
      <c r="AV60" s="236">
        <f t="shared" si="3"/>
        <v>121914.41666666667</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6239260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3359601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E28 D49:D52 D30:E32 D34:E35 D37:E42 D44:E47 I49:J52 I25:AD28 I30:AD32 I34:AD35 I37:AD42 I44:AD47 L49:AD52">
    <cfRule type="cellIs" dxfId="597" priority="48" stopIfTrue="1" operator="lessThan">
      <formula>0</formula>
    </cfRule>
  </conditionalFormatting>
  <conditionalFormatting sqref="AS53">
    <cfRule type="cellIs" dxfId="596" priority="47" stopIfTrue="1" operator="lessThan">
      <formula>0</formula>
    </cfRule>
  </conditionalFormatting>
  <conditionalFormatting sqref="I56:I57 I59 D59 D56:D57 I7 E13:F15 D6:D10 D13:D21">
    <cfRule type="cellIs" dxfId="595" priority="110" stopIfTrue="1" operator="lessThan">
      <formula>0</formula>
    </cfRule>
  </conditionalFormatting>
  <conditionalFormatting sqref="AI34:AI35">
    <cfRule type="cellIs" dxfId="594" priority="65" stopIfTrue="1" operator="lessThan">
      <formula>0</formula>
    </cfRule>
  </conditionalFormatting>
  <conditionalFormatting sqref="AQ56:AR57 AQ59:AR59 AN59 AN56:AN57">
    <cfRule type="cellIs" dxfId="593" priority="15" stopIfTrue="1" operator="lessThan">
      <formula>0</formula>
    </cfRule>
  </conditionalFormatting>
  <conditionalFormatting sqref="O7 J6:J10">
    <cfRule type="cellIs" dxfId="592" priority="107" stopIfTrue="1" operator="lessThan">
      <formula>0</formula>
    </cfRule>
  </conditionalFormatting>
  <conditionalFormatting sqref="S7:T7 P6:P10">
    <cfRule type="cellIs" dxfId="591" priority="105" stopIfTrue="1" operator="lessThan">
      <formula>0</formula>
    </cfRule>
  </conditionalFormatting>
  <conditionalFormatting sqref="U6:U10">
    <cfRule type="cellIs" dxfId="590" priority="104" stopIfTrue="1" operator="lessThan">
      <formula>0</formula>
    </cfRule>
  </conditionalFormatting>
  <conditionalFormatting sqref="X6:X10">
    <cfRule type="cellIs" dxfId="589" priority="103" stopIfTrue="1" operator="lessThan">
      <formula>0</formula>
    </cfRule>
  </conditionalFormatting>
  <conditionalFormatting sqref="AA6:AA10">
    <cfRule type="cellIs" dxfId="588" priority="102" stopIfTrue="1" operator="lessThan">
      <formula>0</formula>
    </cfRule>
  </conditionalFormatting>
  <conditionalFormatting sqref="AD6:AD10">
    <cfRule type="cellIs" dxfId="587" priority="101" stopIfTrue="1" operator="lessThan">
      <formula>0</formula>
    </cfRule>
  </conditionalFormatting>
  <conditionalFormatting sqref="AI6:AI10">
    <cfRule type="cellIs" dxfId="586" priority="100" stopIfTrue="1" operator="lessThan">
      <formula>0</formula>
    </cfRule>
  </conditionalFormatting>
  <conditionalFormatting sqref="AT6:AT10">
    <cfRule type="cellIs" dxfId="585" priority="97" stopIfTrue="1" operator="lessThan">
      <formula>0</formula>
    </cfRule>
  </conditionalFormatting>
  <conditionalFormatting sqref="AS6:AS10">
    <cfRule type="cellIs" dxfId="584" priority="98" stopIfTrue="1" operator="lessThan">
      <formula>0</formula>
    </cfRule>
  </conditionalFormatting>
  <conditionalFormatting sqref="AU6:AU10">
    <cfRule type="cellIs" dxfId="583" priority="96" stopIfTrue="1" operator="lessThan">
      <formula>0</formula>
    </cfRule>
  </conditionalFormatting>
  <conditionalFormatting sqref="I13:I15">
    <cfRule type="cellIs" dxfId="582" priority="95" stopIfTrue="1" operator="lessThan">
      <formula>0</formula>
    </cfRule>
  </conditionalFormatting>
  <conditionalFormatting sqref="J13:J21 K13:L15">
    <cfRule type="cellIs" dxfId="581" priority="94" stopIfTrue="1" operator="lessThan">
      <formula>0</formula>
    </cfRule>
  </conditionalFormatting>
  <conditionalFormatting sqref="O13:O15">
    <cfRule type="cellIs" dxfId="580" priority="93" stopIfTrue="1" operator="lessThan">
      <formula>0</formula>
    </cfRule>
  </conditionalFormatting>
  <conditionalFormatting sqref="V13:V15 U13:U21">
    <cfRule type="cellIs" dxfId="579" priority="91" stopIfTrue="1" operator="lessThan">
      <formula>0</formula>
    </cfRule>
  </conditionalFormatting>
  <conditionalFormatting sqref="W13:W15">
    <cfRule type="cellIs" dxfId="578" priority="90" stopIfTrue="1" operator="lessThan">
      <formula>0</formula>
    </cfRule>
  </conditionalFormatting>
  <conditionalFormatting sqref="Y13:Y15 X13:X21">
    <cfRule type="cellIs" dxfId="577" priority="89" stopIfTrue="1" operator="lessThan">
      <formula>0</formula>
    </cfRule>
  </conditionalFormatting>
  <conditionalFormatting sqref="Z13:Z15">
    <cfRule type="cellIs" dxfId="576" priority="88" stopIfTrue="1" operator="lessThan">
      <formula>0</formula>
    </cfRule>
  </conditionalFormatting>
  <conditionalFormatting sqref="AB13:AB15 AA13:AA21">
    <cfRule type="cellIs" dxfId="575" priority="87" stopIfTrue="1" operator="lessThan">
      <formula>0</formula>
    </cfRule>
  </conditionalFormatting>
  <conditionalFormatting sqref="AC13:AC15">
    <cfRule type="cellIs" dxfId="574" priority="86" stopIfTrue="1" operator="lessThan">
      <formula>0</formula>
    </cfRule>
  </conditionalFormatting>
  <conditionalFormatting sqref="AD13:AD21">
    <cfRule type="cellIs" dxfId="573" priority="85" stopIfTrue="1" operator="lessThan">
      <formula>0</formula>
    </cfRule>
  </conditionalFormatting>
  <conditionalFormatting sqref="AI13:AI21">
    <cfRule type="cellIs" dxfId="572" priority="84" stopIfTrue="1" operator="lessThan">
      <formula>0</formula>
    </cfRule>
  </conditionalFormatting>
  <conditionalFormatting sqref="AT13:AT21">
    <cfRule type="cellIs" dxfId="571" priority="81" stopIfTrue="1" operator="lessThan">
      <formula>0</formula>
    </cfRule>
  </conditionalFormatting>
  <conditionalFormatting sqref="AS13:AS21">
    <cfRule type="cellIs" dxfId="570" priority="82" stopIfTrue="1" operator="lessThan">
      <formula>0</formula>
    </cfRule>
  </conditionalFormatting>
  <conditionalFormatting sqref="AU13:AU21">
    <cfRule type="cellIs" dxfId="569" priority="80" stopIfTrue="1" operator="lessThan">
      <formula>0</formula>
    </cfRule>
  </conditionalFormatting>
  <conditionalFormatting sqref="D53 F53">
    <cfRule type="cellIs" dxfId="568" priority="73" stopIfTrue="1" operator="lessThan">
      <formula>0</formula>
    </cfRule>
  </conditionalFormatting>
  <conditionalFormatting sqref="I53">
    <cfRule type="cellIs" dxfId="567" priority="72" stopIfTrue="1" operator="lessThan">
      <formula>0</formula>
    </cfRule>
  </conditionalFormatting>
  <conditionalFormatting sqref="J53">
    <cfRule type="cellIs" dxfId="566" priority="71" stopIfTrue="1" operator="lessThan">
      <formula>0</formula>
    </cfRule>
  </conditionalFormatting>
  <conditionalFormatting sqref="O53">
    <cfRule type="cellIs" dxfId="565" priority="70" stopIfTrue="1" operator="lessThan">
      <formula>0</formula>
    </cfRule>
  </conditionalFormatting>
  <conditionalFormatting sqref="P53:R53">
    <cfRule type="cellIs" dxfId="564" priority="69" stopIfTrue="1" operator="lessThan">
      <formula>0</formula>
    </cfRule>
  </conditionalFormatting>
  <conditionalFormatting sqref="U53:AD53">
    <cfRule type="cellIs" dxfId="563" priority="68" stopIfTrue="1" operator="lessThan">
      <formula>0</formula>
    </cfRule>
  </conditionalFormatting>
  <conditionalFormatting sqref="AI25:AI28">
    <cfRule type="cellIs" dxfId="562" priority="67" stopIfTrue="1" operator="lessThan">
      <formula>0</formula>
    </cfRule>
  </conditionalFormatting>
  <conditionalFormatting sqref="AI30:AI32">
    <cfRule type="cellIs" dxfId="561" priority="66" stopIfTrue="1" operator="lessThan">
      <formula>0</formula>
    </cfRule>
  </conditionalFormatting>
  <conditionalFormatting sqref="AN25:AR28">
    <cfRule type="cellIs" dxfId="560" priority="64" stopIfTrue="1" operator="lessThan">
      <formula>0</formula>
    </cfRule>
  </conditionalFormatting>
  <conditionalFormatting sqref="AN30:AR32">
    <cfRule type="cellIs" dxfId="559" priority="63" stopIfTrue="1" operator="lessThan">
      <formula>0</formula>
    </cfRule>
  </conditionalFormatting>
  <conditionalFormatting sqref="AN34:AR35">
    <cfRule type="cellIs" dxfId="558" priority="62" stopIfTrue="1" operator="lessThan">
      <formula>0</formula>
    </cfRule>
  </conditionalFormatting>
  <conditionalFormatting sqref="AS25:AV26 AS27:AU27">
    <cfRule type="cellIs" dxfId="557" priority="61" stopIfTrue="1" operator="lessThan">
      <formula>0</formula>
    </cfRule>
  </conditionalFormatting>
  <conditionalFormatting sqref="AS28:AV28">
    <cfRule type="cellIs" dxfId="556" priority="60" stopIfTrue="1" operator="lessThan">
      <formula>0</formula>
    </cfRule>
  </conditionalFormatting>
  <conditionalFormatting sqref="AS30:AV32">
    <cfRule type="cellIs" dxfId="555" priority="59" stopIfTrue="1" operator="lessThan">
      <formula>0</formula>
    </cfRule>
  </conditionalFormatting>
  <conditionalFormatting sqref="AI44:AI47">
    <cfRule type="cellIs" dxfId="554" priority="58" stopIfTrue="1" operator="lessThan">
      <formula>0</formula>
    </cfRule>
  </conditionalFormatting>
  <conditionalFormatting sqref="AI49:AI52">
    <cfRule type="cellIs" dxfId="553" priority="57" stopIfTrue="1" operator="lessThan">
      <formula>0</formula>
    </cfRule>
  </conditionalFormatting>
  <conditionalFormatting sqref="AI53">
    <cfRule type="cellIs" dxfId="552" priority="56" stopIfTrue="1" operator="lessThan">
      <formula>0</formula>
    </cfRule>
  </conditionalFormatting>
  <conditionalFormatting sqref="AI37:AI42">
    <cfRule type="cellIs" dxfId="551" priority="55" stopIfTrue="1" operator="lessThan">
      <formula>0</formula>
    </cfRule>
  </conditionalFormatting>
  <conditionalFormatting sqref="AN37:AR42">
    <cfRule type="cellIs" dxfId="550" priority="54" stopIfTrue="1" operator="lessThan">
      <formula>0</formula>
    </cfRule>
  </conditionalFormatting>
  <conditionalFormatting sqref="AN44:AR47">
    <cfRule type="cellIs" dxfId="549" priority="53" stopIfTrue="1" operator="lessThan">
      <formula>0</formula>
    </cfRule>
  </conditionalFormatting>
  <conditionalFormatting sqref="AN49:AR52">
    <cfRule type="cellIs" dxfId="548" priority="52" stopIfTrue="1" operator="lessThan">
      <formula>0</formula>
    </cfRule>
  </conditionalFormatting>
  <conditionalFormatting sqref="AN53:AP53">
    <cfRule type="cellIs" dxfId="547" priority="51" stopIfTrue="1" operator="lessThan">
      <formula>0</formula>
    </cfRule>
  </conditionalFormatting>
  <conditionalFormatting sqref="AS37:AS42">
    <cfRule type="cellIs" dxfId="546" priority="50" stopIfTrue="1" operator="lessThan">
      <formula>0</formula>
    </cfRule>
  </conditionalFormatting>
  <conditionalFormatting sqref="AS44:AS47">
    <cfRule type="cellIs" dxfId="545" priority="49" stopIfTrue="1" operator="lessThan">
      <formula>0</formula>
    </cfRule>
  </conditionalFormatting>
  <conditionalFormatting sqref="AT37:AT42">
    <cfRule type="cellIs" dxfId="544" priority="46" stopIfTrue="1" operator="lessThan">
      <formula>0</formula>
    </cfRule>
  </conditionalFormatting>
  <conditionalFormatting sqref="AT44:AT47">
    <cfRule type="cellIs" dxfId="543" priority="45" stopIfTrue="1" operator="lessThan">
      <formula>0</formula>
    </cfRule>
  </conditionalFormatting>
  <conditionalFormatting sqref="AT49:AT52">
    <cfRule type="cellIs" dxfId="542" priority="44" stopIfTrue="1" operator="lessThan">
      <formula>0</formula>
    </cfRule>
  </conditionalFormatting>
  <conditionalFormatting sqref="AT53">
    <cfRule type="cellIs" dxfId="541" priority="43" stopIfTrue="1" operator="lessThan">
      <formula>0</formula>
    </cfRule>
  </conditionalFormatting>
  <conditionalFormatting sqref="AU37:AU42">
    <cfRule type="cellIs" dxfId="540" priority="42" stopIfTrue="1" operator="lessThan">
      <formula>0</formula>
    </cfRule>
  </conditionalFormatting>
  <conditionalFormatting sqref="AU44:AU47">
    <cfRule type="cellIs" dxfId="539" priority="41" stopIfTrue="1" operator="lessThan">
      <formula>0</formula>
    </cfRule>
  </conditionalFormatting>
  <conditionalFormatting sqref="AU49:AU52">
    <cfRule type="cellIs" dxfId="538" priority="40" stopIfTrue="1" operator="lessThan">
      <formula>0</formula>
    </cfRule>
  </conditionalFormatting>
  <conditionalFormatting sqref="AU53">
    <cfRule type="cellIs" dxfId="537" priority="39" stopIfTrue="1" operator="lessThan">
      <formula>0</formula>
    </cfRule>
  </conditionalFormatting>
  <conditionalFormatting sqref="AV37:AV42">
    <cfRule type="cellIs" dxfId="536" priority="38" stopIfTrue="1" operator="lessThan">
      <formula>0</formula>
    </cfRule>
  </conditionalFormatting>
  <conditionalFormatting sqref="AV44:AV47">
    <cfRule type="cellIs" dxfId="535" priority="37" stopIfTrue="1" operator="lessThan">
      <formula>0</formula>
    </cfRule>
  </conditionalFormatting>
  <conditionalFormatting sqref="AV49:AV52">
    <cfRule type="cellIs" dxfId="534" priority="36" stopIfTrue="1" operator="lessThan">
      <formula>0</formula>
    </cfRule>
  </conditionalFormatting>
  <conditionalFormatting sqref="AV53">
    <cfRule type="cellIs" dxfId="533" priority="35" stopIfTrue="1" operator="lessThan">
      <formula>0</formula>
    </cfRule>
  </conditionalFormatting>
  <conditionalFormatting sqref="AS35:AV35">
    <cfRule type="cellIs" dxfId="532" priority="34" stopIfTrue="1" operator="lessThan">
      <formula>0</formula>
    </cfRule>
  </conditionalFormatting>
  <conditionalFormatting sqref="AV34">
    <cfRule type="cellIs" dxfId="531" priority="33" stopIfTrue="1" operator="lessThan">
      <formula>0</formula>
    </cfRule>
  </conditionalFormatting>
  <conditionalFormatting sqref="AT34">
    <cfRule type="cellIs" dxfId="530" priority="32" stopIfTrue="1" operator="lessThan">
      <formula>0</formula>
    </cfRule>
  </conditionalFormatting>
  <conditionalFormatting sqref="AW61:AW62">
    <cfRule type="cellIs" dxfId="529" priority="31" stopIfTrue="1" operator="lessThan">
      <formula>0</formula>
    </cfRule>
  </conditionalFormatting>
  <conditionalFormatting sqref="O56:O57 J56:J57">
    <cfRule type="cellIs" dxfId="528" priority="30" stopIfTrue="1" operator="lessThan">
      <formula>0</formula>
    </cfRule>
  </conditionalFormatting>
  <conditionalFormatting sqref="O58:O59 J58:J59">
    <cfRule type="cellIs" dxfId="527" priority="28" stopIfTrue="1" operator="lessThan">
      <formula>0</formula>
    </cfRule>
  </conditionalFormatting>
  <conditionalFormatting sqref="S56:U57 P56:P57">
    <cfRule type="cellIs" dxfId="526" priority="26" stopIfTrue="1" operator="lessThan">
      <formula>0</formula>
    </cfRule>
  </conditionalFormatting>
  <conditionalFormatting sqref="V56:W57">
    <cfRule type="cellIs" dxfId="525" priority="25" stopIfTrue="1" operator="lessThan">
      <formula>0</formula>
    </cfRule>
  </conditionalFormatting>
  <conditionalFormatting sqref="S59:U59 P59">
    <cfRule type="cellIs" dxfId="524" priority="24" stopIfTrue="1" operator="lessThan">
      <formula>0</formula>
    </cfRule>
  </conditionalFormatting>
  <conditionalFormatting sqref="V59:W59">
    <cfRule type="cellIs" dxfId="523" priority="23" stopIfTrue="1" operator="lessThan">
      <formula>0</formula>
    </cfRule>
  </conditionalFormatting>
  <conditionalFormatting sqref="S58:T58 P58">
    <cfRule type="cellIs" dxfId="522" priority="22" stopIfTrue="1" operator="lessThan">
      <formula>0</formula>
    </cfRule>
  </conditionalFormatting>
  <conditionalFormatting sqref="X56:X57">
    <cfRule type="cellIs" dxfId="521" priority="21" stopIfTrue="1" operator="lessThan">
      <formula>0</formula>
    </cfRule>
  </conditionalFormatting>
  <conditionalFormatting sqref="X59">
    <cfRule type="cellIs" dxfId="520" priority="20" stopIfTrue="1" operator="lessThan">
      <formula>0</formula>
    </cfRule>
  </conditionalFormatting>
  <conditionalFormatting sqref="X58">
    <cfRule type="cellIs" dxfId="519" priority="19" stopIfTrue="1" operator="lessThan">
      <formula>0</formula>
    </cfRule>
  </conditionalFormatting>
  <conditionalFormatting sqref="AA56:AA57">
    <cfRule type="cellIs" dxfId="518" priority="18" stopIfTrue="1" operator="lessThan">
      <formula>0</formula>
    </cfRule>
  </conditionalFormatting>
  <conditionalFormatting sqref="AA59">
    <cfRule type="cellIs" dxfId="517" priority="17" stopIfTrue="1" operator="lessThan">
      <formula>0</formula>
    </cfRule>
  </conditionalFormatting>
  <conditionalFormatting sqref="AA58">
    <cfRule type="cellIs" dxfId="516" priority="16" stopIfTrue="1" operator="lessThan">
      <formula>0</formula>
    </cfRule>
  </conditionalFormatting>
  <conditionalFormatting sqref="Q13:R15 P13:P21">
    <cfRule type="cellIs" dxfId="515" priority="92" stopIfTrue="1" operator="lessThan">
      <formula>0</formula>
    </cfRule>
  </conditionalFormatting>
  <conditionalFormatting sqref="AQ7:AR7 AO13:AP15 AN6:AN10 AN13:AN21">
    <cfRule type="cellIs" dxfId="514" priority="14" stopIfTrue="1" operator="lessThan">
      <formula>0</formula>
    </cfRule>
  </conditionalFormatting>
  <conditionalFormatting sqref="AU34">
    <cfRule type="cellIs" dxfId="513" priority="13" stopIfTrue="1" operator="lessThan">
      <formula>0</formula>
    </cfRule>
  </conditionalFormatting>
  <conditionalFormatting sqref="E49:E52">
    <cfRule type="cellIs" dxfId="512" priority="11" stopIfTrue="1" operator="lessThan">
      <formula>0</formula>
    </cfRule>
  </conditionalFormatting>
  <conditionalFormatting sqref="E53">
    <cfRule type="cellIs" dxfId="511" priority="12" stopIfTrue="1" operator="lessThan">
      <formula>0</formula>
    </cfRule>
  </conditionalFormatting>
  <conditionalFormatting sqref="E56:E57">
    <cfRule type="cellIs" dxfId="510" priority="10" stopIfTrue="1" operator="lessThan">
      <formula>0</formula>
    </cfRule>
  </conditionalFormatting>
  <conditionalFormatting sqref="E59">
    <cfRule type="cellIs" dxfId="509" priority="9" stopIfTrue="1" operator="lessThan">
      <formula>0</formula>
    </cfRule>
  </conditionalFormatting>
  <conditionalFormatting sqref="F56:H57">
    <cfRule type="cellIs" dxfId="508" priority="8" stopIfTrue="1" operator="lessThan">
      <formula>0</formula>
    </cfRule>
  </conditionalFormatting>
  <conditionalFormatting sqref="F59:H59">
    <cfRule type="cellIs" dxfId="507" priority="7" stopIfTrue="1" operator="lessThan">
      <formula>0</formula>
    </cfRule>
  </conditionalFormatting>
  <conditionalFormatting sqref="K6:K7">
    <cfRule type="cellIs" dxfId="506" priority="6" stopIfTrue="1" operator="lessThan">
      <formula>0</formula>
    </cfRule>
  </conditionalFormatting>
  <conditionalFormatting sqref="K49:K52">
    <cfRule type="cellIs" dxfId="505" priority="4" stopIfTrue="1" operator="lessThan">
      <formula>0</formula>
    </cfRule>
  </conditionalFormatting>
  <conditionalFormatting sqref="K53">
    <cfRule type="cellIs" dxfId="504" priority="5" stopIfTrue="1" operator="lessThan">
      <formula>0</formula>
    </cfRule>
  </conditionalFormatting>
  <conditionalFormatting sqref="K56:K57">
    <cfRule type="cellIs" dxfId="503" priority="3" stopIfTrue="1" operator="lessThan">
      <formula>0</formula>
    </cfRule>
  </conditionalFormatting>
  <conditionalFormatting sqref="K58:K59">
    <cfRule type="cellIs" dxfId="502" priority="2" stopIfTrue="1" operator="lessThan">
      <formula>0</formula>
    </cfRule>
  </conditionalFormatting>
  <conditionalFormatting sqref="L53">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sqref="A1:XFD1048576"/>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62534797</v>
      </c>
      <c r="E5" s="326">
        <v>67521634</v>
      </c>
      <c r="F5" s="326">
        <v>0</v>
      </c>
      <c r="G5" s="328">
        <v>0</v>
      </c>
      <c r="H5" s="328">
        <v>0</v>
      </c>
      <c r="I5" s="325">
        <v>67451192</v>
      </c>
      <c r="J5" s="325">
        <v>36447510</v>
      </c>
      <c r="K5" s="326">
        <v>36447510</v>
      </c>
      <c r="L5" s="326">
        <v>0</v>
      </c>
      <c r="M5" s="326">
        <v>0</v>
      </c>
      <c r="N5" s="326">
        <v>0</v>
      </c>
      <c r="O5" s="325">
        <v>9552604</v>
      </c>
      <c r="P5" s="325">
        <v>188607364</v>
      </c>
      <c r="Q5" s="326">
        <v>188607364</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1083877364</v>
      </c>
      <c r="AT5" s="327">
        <v>0</v>
      </c>
      <c r="AU5" s="327">
        <v>294416096</v>
      </c>
      <c r="AV5" s="369"/>
      <c r="AW5" s="373"/>
    </row>
    <row r="6" spans="2:49" x14ac:dyDescent="0.2">
      <c r="B6" s="343" t="s">
        <v>278</v>
      </c>
      <c r="C6" s="331" t="s">
        <v>8</v>
      </c>
      <c r="D6" s="318">
        <v>4525745</v>
      </c>
      <c r="E6" s="319">
        <v>4525745</v>
      </c>
      <c r="F6" s="319">
        <v>0</v>
      </c>
      <c r="G6" s="320">
        <v>0</v>
      </c>
      <c r="H6" s="320">
        <v>0</v>
      </c>
      <c r="I6" s="318">
        <v>4525745</v>
      </c>
      <c r="J6" s="318">
        <v>131111</v>
      </c>
      <c r="K6" s="319">
        <v>131111</v>
      </c>
      <c r="L6" s="319">
        <v>0</v>
      </c>
      <c r="M6" s="319">
        <v>0</v>
      </c>
      <c r="N6" s="319">
        <v>0</v>
      </c>
      <c r="O6" s="318">
        <v>33556</v>
      </c>
      <c r="P6" s="318">
        <v>660411</v>
      </c>
      <c r="Q6" s="319">
        <v>660411</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4525745</v>
      </c>
      <c r="E13" s="319">
        <v>4525745</v>
      </c>
      <c r="F13" s="319">
        <v>0</v>
      </c>
      <c r="G13" s="319">
        <v>0</v>
      </c>
      <c r="H13" s="319">
        <v>0</v>
      </c>
      <c r="I13" s="318">
        <v>4525745</v>
      </c>
      <c r="J13" s="318">
        <v>131111</v>
      </c>
      <c r="K13" s="319">
        <v>131111</v>
      </c>
      <c r="L13" s="319">
        <v>0</v>
      </c>
      <c r="M13" s="319">
        <v>0</v>
      </c>
      <c r="N13" s="319">
        <v>0</v>
      </c>
      <c r="O13" s="318">
        <v>33556</v>
      </c>
      <c r="P13" s="318">
        <v>660411</v>
      </c>
      <c r="Q13" s="319">
        <v>660411</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5372621</v>
      </c>
      <c r="F15" s="319">
        <v>0</v>
      </c>
      <c r="G15" s="319">
        <v>0</v>
      </c>
      <c r="H15" s="319">
        <v>0</v>
      </c>
      <c r="I15" s="318">
        <v>5372621</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-2390195</v>
      </c>
      <c r="F16" s="319">
        <v>0</v>
      </c>
      <c r="G16" s="319">
        <v>0</v>
      </c>
      <c r="H16" s="319">
        <v>0</v>
      </c>
      <c r="I16" s="318">
        <v>-2390195</v>
      </c>
      <c r="J16" s="318">
        <v>0</v>
      </c>
      <c r="K16" s="319">
        <v>620027</v>
      </c>
      <c r="L16" s="319">
        <v>0</v>
      </c>
      <c r="M16" s="319">
        <v>0</v>
      </c>
      <c r="N16" s="319">
        <v>0</v>
      </c>
      <c r="O16" s="318">
        <v>620027</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f>'Pt 3 MLR and Rebate Calculation'!L36</f>
        <v>-141207</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1130706</v>
      </c>
      <c r="E18" s="319">
        <v>1130706</v>
      </c>
      <c r="F18" s="319">
        <v>0</v>
      </c>
      <c r="G18" s="319">
        <v>0</v>
      </c>
      <c r="H18" s="319">
        <v>0</v>
      </c>
      <c r="I18" s="318">
        <v>1130706</v>
      </c>
      <c r="J18" s="318">
        <v>390978</v>
      </c>
      <c r="K18" s="319">
        <v>390978</v>
      </c>
      <c r="L18" s="319">
        <v>0</v>
      </c>
      <c r="M18" s="319">
        <v>0</v>
      </c>
      <c r="N18" s="319">
        <v>0</v>
      </c>
      <c r="O18" s="318">
        <v>98852</v>
      </c>
      <c r="P18" s="318">
        <v>2075158</v>
      </c>
      <c r="Q18" s="319">
        <v>2075158</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3720350</v>
      </c>
      <c r="AT18" s="321">
        <v>0</v>
      </c>
      <c r="AU18" s="321">
        <v>0</v>
      </c>
      <c r="AV18" s="368"/>
      <c r="AW18" s="374"/>
    </row>
    <row r="19" spans="2:49" ht="25.5" x14ac:dyDescent="0.2">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9737752</v>
      </c>
      <c r="E20" s="319">
        <v>9737752</v>
      </c>
      <c r="F20" s="319">
        <v>0</v>
      </c>
      <c r="G20" s="319">
        <v>0</v>
      </c>
      <c r="H20" s="319">
        <v>0</v>
      </c>
      <c r="I20" s="318">
        <v>9737752</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65194627</v>
      </c>
      <c r="E23" s="362"/>
      <c r="F23" s="362"/>
      <c r="G23" s="362"/>
      <c r="H23" s="362"/>
      <c r="I23" s="364"/>
      <c r="J23" s="318">
        <v>26804082</v>
      </c>
      <c r="K23" s="362"/>
      <c r="L23" s="362"/>
      <c r="M23" s="362"/>
      <c r="N23" s="362"/>
      <c r="O23" s="364"/>
      <c r="P23" s="318">
        <v>152690377</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868205624</v>
      </c>
      <c r="AT23" s="321">
        <v>0</v>
      </c>
      <c r="AU23" s="321">
        <v>254061381</v>
      </c>
      <c r="AV23" s="368"/>
      <c r="AW23" s="374"/>
    </row>
    <row r="24" spans="2:49" ht="28.5" customHeight="1" x14ac:dyDescent="0.2">
      <c r="B24" s="345" t="s">
        <v>114</v>
      </c>
      <c r="C24" s="331"/>
      <c r="D24" s="365"/>
      <c r="E24" s="319">
        <v>63039123</v>
      </c>
      <c r="F24" s="319">
        <v>0</v>
      </c>
      <c r="G24" s="319">
        <v>0</v>
      </c>
      <c r="H24" s="319">
        <v>0</v>
      </c>
      <c r="I24" s="318">
        <v>63039123</v>
      </c>
      <c r="J24" s="365"/>
      <c r="K24" s="319">
        <v>26040951</v>
      </c>
      <c r="L24" s="319">
        <v>0</v>
      </c>
      <c r="M24" s="319">
        <v>0</v>
      </c>
      <c r="N24" s="319">
        <v>0</v>
      </c>
      <c r="O24" s="318">
        <v>6691838</v>
      </c>
      <c r="P24" s="365"/>
      <c r="Q24" s="319">
        <v>147753101</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6179226</v>
      </c>
      <c r="E26" s="362"/>
      <c r="F26" s="362"/>
      <c r="G26" s="362"/>
      <c r="H26" s="362"/>
      <c r="I26" s="364"/>
      <c r="J26" s="318">
        <v>1455293</v>
      </c>
      <c r="K26" s="362"/>
      <c r="L26" s="362"/>
      <c r="M26" s="362"/>
      <c r="N26" s="362"/>
      <c r="O26" s="364"/>
      <c r="P26" s="318">
        <v>9004760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98654278</v>
      </c>
      <c r="AT26" s="321">
        <v>0</v>
      </c>
      <c r="AU26" s="321">
        <v>4181247</v>
      </c>
      <c r="AV26" s="368"/>
      <c r="AW26" s="374"/>
    </row>
    <row r="27" spans="2:49" s="5" customFormat="1" ht="25.5" x14ac:dyDescent="0.2">
      <c r="B27" s="345" t="s">
        <v>85</v>
      </c>
      <c r="C27" s="331"/>
      <c r="D27" s="365"/>
      <c r="E27" s="319">
        <v>1016951</v>
      </c>
      <c r="F27" s="319">
        <v>0</v>
      </c>
      <c r="G27" s="319">
        <v>0</v>
      </c>
      <c r="H27" s="319">
        <v>0</v>
      </c>
      <c r="I27" s="318">
        <v>1016951</v>
      </c>
      <c r="J27" s="365"/>
      <c r="K27" s="319">
        <v>252879</v>
      </c>
      <c r="L27" s="319">
        <v>0</v>
      </c>
      <c r="M27" s="319">
        <v>0</v>
      </c>
      <c r="N27" s="319">
        <v>0</v>
      </c>
      <c r="O27" s="318">
        <v>6186</v>
      </c>
      <c r="P27" s="365"/>
      <c r="Q27" s="319">
        <v>1893800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7938729</v>
      </c>
      <c r="E28" s="363"/>
      <c r="F28" s="363"/>
      <c r="G28" s="363"/>
      <c r="H28" s="363"/>
      <c r="I28" s="365"/>
      <c r="J28" s="318">
        <v>2197819</v>
      </c>
      <c r="K28" s="363"/>
      <c r="L28" s="363"/>
      <c r="M28" s="363"/>
      <c r="N28" s="363"/>
      <c r="O28" s="365"/>
      <c r="P28" s="318">
        <v>12974156</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83842581</v>
      </c>
      <c r="AT28" s="321">
        <v>0</v>
      </c>
      <c r="AU28" s="321">
        <v>541693</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97">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97">
        <v>0</v>
      </c>
      <c r="AT38" s="321">
        <v>0</v>
      </c>
      <c r="AU38" s="321">
        <v>0</v>
      </c>
      <c r="AV38" s="368"/>
      <c r="AW38" s="374"/>
    </row>
    <row r="39" spans="2:49" ht="28.15" customHeight="1" x14ac:dyDescent="0.2">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97">
        <v>0</v>
      </c>
      <c r="AT41" s="321">
        <v>0</v>
      </c>
      <c r="AU41" s="321">
        <v>0</v>
      </c>
      <c r="AV41" s="368"/>
      <c r="AW41" s="374"/>
    </row>
    <row r="42" spans="2:49" s="5" customFormat="1" ht="25.5" x14ac:dyDescent="0.2">
      <c r="B42" s="345" t="s">
        <v>92</v>
      </c>
      <c r="C42" s="331"/>
      <c r="D42" s="365"/>
      <c r="E42" s="319">
        <v>0</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97">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-2425</v>
      </c>
      <c r="E45" s="319">
        <v>0</v>
      </c>
      <c r="F45" s="319">
        <v>0</v>
      </c>
      <c r="G45" s="319">
        <v>0</v>
      </c>
      <c r="H45" s="319">
        <v>0</v>
      </c>
      <c r="I45" s="318">
        <v>0</v>
      </c>
      <c r="J45" s="318">
        <v>4986</v>
      </c>
      <c r="K45" s="319">
        <v>4986</v>
      </c>
      <c r="L45" s="319">
        <v>0</v>
      </c>
      <c r="M45" s="319">
        <v>0</v>
      </c>
      <c r="N45" s="319">
        <v>0</v>
      </c>
      <c r="O45" s="318">
        <v>1697</v>
      </c>
      <c r="P45" s="318">
        <v>37347</v>
      </c>
      <c r="Q45" s="319">
        <v>37347</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-19162</v>
      </c>
      <c r="AT45" s="321">
        <v>0</v>
      </c>
      <c r="AU45" s="321">
        <v>-21682</v>
      </c>
      <c r="AV45" s="368"/>
      <c r="AW45" s="374"/>
    </row>
    <row r="46" spans="2:49" x14ac:dyDescent="0.2">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760599</v>
      </c>
      <c r="E49" s="319">
        <v>248925</v>
      </c>
      <c r="F49" s="319">
        <v>0</v>
      </c>
      <c r="G49" s="319">
        <v>0</v>
      </c>
      <c r="H49" s="319">
        <v>0</v>
      </c>
      <c r="I49" s="318">
        <v>248925</v>
      </c>
      <c r="J49" s="318">
        <v>344967</v>
      </c>
      <c r="K49" s="319">
        <v>188053</v>
      </c>
      <c r="L49" s="319">
        <v>0</v>
      </c>
      <c r="M49" s="319">
        <v>0</v>
      </c>
      <c r="N49" s="319">
        <v>0</v>
      </c>
      <c r="O49" s="318">
        <v>5472</v>
      </c>
      <c r="P49" s="318">
        <v>2018693</v>
      </c>
      <c r="Q49" s="319">
        <v>374402</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23233034</v>
      </c>
      <c r="AT49" s="321">
        <v>0</v>
      </c>
      <c r="AU49" s="321">
        <v>3073066</v>
      </c>
      <c r="AV49" s="368"/>
      <c r="AW49" s="374"/>
    </row>
    <row r="50" spans="2:49" x14ac:dyDescent="0.2">
      <c r="B50" s="343" t="s">
        <v>119</v>
      </c>
      <c r="C50" s="331" t="s">
        <v>34</v>
      </c>
      <c r="D50" s="318">
        <v>913500</v>
      </c>
      <c r="E50" s="363"/>
      <c r="F50" s="363"/>
      <c r="G50" s="363"/>
      <c r="H50" s="363"/>
      <c r="I50" s="365"/>
      <c r="J50" s="318">
        <v>187629</v>
      </c>
      <c r="K50" s="363"/>
      <c r="L50" s="363"/>
      <c r="M50" s="363"/>
      <c r="N50" s="363"/>
      <c r="O50" s="365"/>
      <c r="P50" s="318">
        <v>1395577</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11536213</v>
      </c>
      <c r="AT50" s="321">
        <v>0</v>
      </c>
      <c r="AU50" s="321">
        <v>724030</v>
      </c>
      <c r="AV50" s="368"/>
      <c r="AW50" s="374"/>
    </row>
    <row r="51" spans="2:49" s="5" customFormat="1" x14ac:dyDescent="0.2">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63585600</v>
      </c>
      <c r="E54" s="323">
        <f>E24+E27+E31+E35-E36+E39+E42+E45+E46-E49+E51+E52+E53</f>
        <v>63807149</v>
      </c>
      <c r="F54" s="323">
        <f t="shared" ref="F54:I54" si="0">F24+F27+F31+F35-F36+F39+F42+F45+F46-F49+F51+F52+F53</f>
        <v>0</v>
      </c>
      <c r="G54" s="323">
        <f t="shared" si="0"/>
        <v>0</v>
      </c>
      <c r="H54" s="323">
        <f t="shared" si="0"/>
        <v>0</v>
      </c>
      <c r="I54" s="322">
        <f t="shared" si="0"/>
        <v>63807149</v>
      </c>
      <c r="J54" s="399">
        <f>J23+J26-J28+J30-J32+J34-J36+J38+J41-J43+J45+J46-J47-J49+J50+J51+J52+J53</f>
        <v>25909204</v>
      </c>
      <c r="K54" s="323">
        <f t="shared" ref="K54:O54" si="1">K24+K27+K31+K35-K36+K39+K42+K45+K46-K49+K51+K52+K53</f>
        <v>26110763</v>
      </c>
      <c r="L54" s="323">
        <f t="shared" si="1"/>
        <v>0</v>
      </c>
      <c r="M54" s="323">
        <f t="shared" si="1"/>
        <v>0</v>
      </c>
      <c r="N54" s="323">
        <f t="shared" si="1"/>
        <v>0</v>
      </c>
      <c r="O54" s="322">
        <f t="shared" si="1"/>
        <v>6694249</v>
      </c>
      <c r="P54" s="399">
        <f>P23+P26-P28+P30-P32+P34-P36+P38+P41-P43+P45+P46-P47-P49+P50+P51+P52+P53</f>
        <v>148135212</v>
      </c>
      <c r="Q54" s="323">
        <f t="shared" ref="Q54:T54" si="2">Q24+Q27+Q31+Q35-Q36+Q39+Q42+Q45+Q46-Q49+Q51+Q52+Q53</f>
        <v>149309846</v>
      </c>
      <c r="R54" s="323">
        <f t="shared" si="2"/>
        <v>0</v>
      </c>
      <c r="S54" s="323">
        <f t="shared" si="2"/>
        <v>0</v>
      </c>
      <c r="T54" s="323">
        <f t="shared" si="2"/>
        <v>0</v>
      </c>
      <c r="U54" s="399">
        <f>U23+U26-U28+U30-U32+U34-U36+U38+U41-U43+U45+U46-U47-U49+U50+U51+U52+U53</f>
        <v>0</v>
      </c>
      <c r="V54" s="323">
        <f t="shared" ref="V54:W54" si="3">V24+V27+V31+V35-V36+V39+V42+V45+V46-V49+V51+V52+V53</f>
        <v>0</v>
      </c>
      <c r="W54" s="323">
        <f t="shared" si="3"/>
        <v>0</v>
      </c>
      <c r="X54" s="399">
        <f>X23+X26-X28+X30-X32+X34-X36+X38+X41-X43+X45+X46-X47-X49+X50+X51+X52+X53</f>
        <v>0</v>
      </c>
      <c r="Y54" s="323">
        <f t="shared" ref="Y54:Z54" si="4">Y24+Y27+Y31+Y35-Y36+Y39+Y42+Y45+Y46-Y49+Y51+Y52+Y53</f>
        <v>0</v>
      </c>
      <c r="Z54" s="323">
        <f t="shared" si="4"/>
        <v>0</v>
      </c>
      <c r="AA54" s="399">
        <f>AA23+AA26-AA28+AA30-AA32+AA34-AA36+AA38+AA41-AA43+AA45+AA46-AA47-AA49+AA50+AA51+AA52+AA53</f>
        <v>0</v>
      </c>
      <c r="AB54" s="323">
        <f t="shared" ref="AB54:AC54" si="5">AB24+AB27+AB31+AB35-AB36+AB39+AB42+AB45+AB46-AB49+AB51+AB52+AB53</f>
        <v>0</v>
      </c>
      <c r="AC54" s="323">
        <f t="shared" si="5"/>
        <v>0</v>
      </c>
      <c r="AD54" s="399"/>
      <c r="AE54" s="362"/>
      <c r="AF54" s="362"/>
      <c r="AG54" s="362"/>
      <c r="AH54" s="362"/>
      <c r="AI54" s="399"/>
      <c r="AJ54" s="362"/>
      <c r="AK54" s="362"/>
      <c r="AL54" s="362"/>
      <c r="AM54" s="362"/>
      <c r="AN54" s="399"/>
      <c r="AO54" s="323"/>
      <c r="AP54" s="323"/>
      <c r="AQ54" s="323"/>
      <c r="AR54" s="323"/>
      <c r="AS54" s="399">
        <f>AS23+AS26-AS28+AS30-AS32+AS34-AS36+AS38+AS41-AS43+AS45+AS46-AS47-AS49+AS50+AS51+AS52+AS53</f>
        <v>871301338</v>
      </c>
      <c r="AT54" s="399">
        <f>AT23+AT26-AT28+AT30-AT32+AT34-AT36+AT38+AT41-AT43+AT45+AT46-AT47-AT49+AT50+AT51+AT52+AT53</f>
        <v>0</v>
      </c>
      <c r="AU54" s="399">
        <f>AU23+AU26-AU28+AU30-AU32+AU34-AU36+AU38+AU41-AU43+AU45+AU46-AU47-AU49+AU50+AU51+AU52+AU53</f>
        <v>255330217</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28210</v>
      </c>
      <c r="E56" s="319">
        <v>28210</v>
      </c>
      <c r="F56" s="319">
        <v>0</v>
      </c>
      <c r="G56" s="319">
        <v>0</v>
      </c>
      <c r="H56" s="319">
        <v>0</v>
      </c>
      <c r="I56" s="318">
        <v>28210</v>
      </c>
      <c r="J56" s="318">
        <v>13649</v>
      </c>
      <c r="K56" s="319">
        <v>13649</v>
      </c>
      <c r="L56" s="319">
        <v>0</v>
      </c>
      <c r="M56" s="319">
        <v>0</v>
      </c>
      <c r="N56" s="319">
        <v>0</v>
      </c>
      <c r="O56" s="318">
        <v>3451</v>
      </c>
      <c r="P56" s="318">
        <v>72444</v>
      </c>
      <c r="Q56" s="319">
        <v>72444</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2497253</v>
      </c>
      <c r="E58" s="354">
        <v>2497253</v>
      </c>
      <c r="F58" s="354">
        <v>0</v>
      </c>
      <c r="G58" s="354">
        <v>0</v>
      </c>
      <c r="H58" s="354">
        <v>0</v>
      </c>
      <c r="I58" s="353">
        <v>2497253</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94" stopIfTrue="1" operator="lessThan">
      <formula>0</formula>
    </cfRule>
  </conditionalFormatting>
  <conditionalFormatting sqref="AA11:AA14">
    <cfRule type="cellIs" dxfId="499" priority="392" stopIfTrue="1" operator="lessThan">
      <formula>0</formula>
    </cfRule>
  </conditionalFormatting>
  <conditionalFormatting sqref="AN18:AN19">
    <cfRule type="cellIs" dxfId="498" priority="368" stopIfTrue="1" operator="lessThan">
      <formula>0</formula>
    </cfRule>
  </conditionalFormatting>
  <conditionalFormatting sqref="AU47">
    <cfRule type="cellIs" dxfId="497" priority="37" stopIfTrue="1" operator="lessThan">
      <formula>0</formula>
    </cfRule>
  </conditionalFormatting>
  <conditionalFormatting sqref="AS26">
    <cfRule type="cellIs" dxfId="496" priority="72" stopIfTrue="1" operator="lessThan">
      <formula>0</formula>
    </cfRule>
  </conditionalFormatting>
  <conditionalFormatting sqref="AT26">
    <cfRule type="cellIs" dxfId="495" priority="71" stopIfTrue="1" operator="lessThan">
      <formula>0</formula>
    </cfRule>
  </conditionalFormatting>
  <conditionalFormatting sqref="D5:D7">
    <cfRule type="cellIs" dxfId="494" priority="490" stopIfTrue="1" operator="lessThan">
      <formula>0</formula>
    </cfRule>
  </conditionalFormatting>
  <conditionalFormatting sqref="AU51">
    <cfRule type="cellIs" dxfId="493" priority="28" stopIfTrue="1" operator="lessThan">
      <formula>0</formula>
    </cfRule>
  </conditionalFormatting>
  <conditionalFormatting sqref="J5:J7">
    <cfRule type="cellIs" dxfId="492" priority="488" stopIfTrue="1" operator="lessThan">
      <formula>0</formula>
    </cfRule>
  </conditionalFormatting>
  <conditionalFormatting sqref="AT52">
    <cfRule type="cellIs" dxfId="491" priority="26" stopIfTrue="1" operator="lessThan">
      <formula>0</formula>
    </cfRule>
  </conditionalFormatting>
  <conditionalFormatting sqref="P5:P7">
    <cfRule type="cellIs" dxfId="490" priority="486" stopIfTrue="1" operator="lessThan">
      <formula>0</formula>
    </cfRule>
  </conditionalFormatting>
  <conditionalFormatting sqref="U5:U7">
    <cfRule type="cellIs" dxfId="489" priority="485" stopIfTrue="1" operator="lessThan">
      <formula>0</formula>
    </cfRule>
  </conditionalFormatting>
  <conditionalFormatting sqref="X5:X7">
    <cfRule type="cellIs" dxfId="488" priority="484" stopIfTrue="1" operator="lessThan">
      <formula>0</formula>
    </cfRule>
  </conditionalFormatting>
  <conditionalFormatting sqref="AA5:AA7">
    <cfRule type="cellIs" dxfId="487" priority="483" stopIfTrue="1" operator="lessThan">
      <formula>0</formula>
    </cfRule>
  </conditionalFormatting>
  <conditionalFormatting sqref="AD5:AD7">
    <cfRule type="cellIs" dxfId="486" priority="482" stopIfTrue="1" operator="lessThan">
      <formula>0</formula>
    </cfRule>
  </conditionalFormatting>
  <conditionalFormatting sqref="AI5:AI7">
    <cfRule type="cellIs" dxfId="485" priority="481" stopIfTrue="1" operator="lessThan">
      <formula>0</formula>
    </cfRule>
  </conditionalFormatting>
  <conditionalFormatting sqref="AN5:AN7">
    <cfRule type="cellIs" dxfId="484" priority="480" stopIfTrue="1" operator="lessThan">
      <formula>0</formula>
    </cfRule>
  </conditionalFormatting>
  <conditionalFormatting sqref="AS5:AS7">
    <cfRule type="cellIs" dxfId="483" priority="479" stopIfTrue="1" operator="lessThan">
      <formula>0</formula>
    </cfRule>
  </conditionalFormatting>
  <conditionalFormatting sqref="AT5:AT7">
    <cfRule type="cellIs" dxfId="482" priority="478" stopIfTrue="1" operator="lessThan">
      <formula>0</formula>
    </cfRule>
  </conditionalFormatting>
  <conditionalFormatting sqref="AU5:AU7">
    <cfRule type="cellIs" dxfId="481" priority="477" stopIfTrue="1" operator="lessThan">
      <formula>0</formula>
    </cfRule>
  </conditionalFormatting>
  <conditionalFormatting sqref="D9">
    <cfRule type="cellIs" dxfId="480" priority="476" stopIfTrue="1" operator="lessThan">
      <formula>0</formula>
    </cfRule>
  </conditionalFormatting>
  <conditionalFormatting sqref="D11:D20">
    <cfRule type="cellIs" dxfId="479" priority="475" stopIfTrue="1" operator="lessThan">
      <formula>0</formula>
    </cfRule>
  </conditionalFormatting>
  <conditionalFormatting sqref="E10:I10">
    <cfRule type="cellIs" dxfId="478" priority="474" stopIfTrue="1" operator="lessThan">
      <formula>0</formula>
    </cfRule>
  </conditionalFormatting>
  <conditionalFormatting sqref="E11:I11">
    <cfRule type="cellIs" dxfId="477" priority="473" stopIfTrue="1" operator="lessThan">
      <formula>0</formula>
    </cfRule>
  </conditionalFormatting>
  <conditionalFormatting sqref="E13:I16">
    <cfRule type="cellIs" dxfId="476" priority="472" stopIfTrue="1" operator="lessThan">
      <formula>0</formula>
    </cfRule>
  </conditionalFormatting>
  <conditionalFormatting sqref="E18:I20">
    <cfRule type="cellIs" dxfId="475" priority="471" stopIfTrue="1" operator="lessThan">
      <formula>0</formula>
    </cfRule>
  </conditionalFormatting>
  <conditionalFormatting sqref="H17">
    <cfRule type="cellIs" dxfId="474" priority="470" stopIfTrue="1" operator="lessThan">
      <formula>0</formula>
    </cfRule>
  </conditionalFormatting>
  <conditionalFormatting sqref="D23">
    <cfRule type="cellIs" dxfId="473" priority="469" stopIfTrue="1" operator="lessThan">
      <formula>0</formula>
    </cfRule>
  </conditionalFormatting>
  <conditionalFormatting sqref="D26">
    <cfRule type="cellIs" dxfId="472" priority="468" stopIfTrue="1" operator="lessThan">
      <formula>0</formula>
    </cfRule>
  </conditionalFormatting>
  <conditionalFormatting sqref="D28">
    <cfRule type="cellIs" dxfId="471" priority="467" stopIfTrue="1" operator="lessThan">
      <formula>0</formula>
    </cfRule>
  </conditionalFormatting>
  <conditionalFormatting sqref="D30">
    <cfRule type="cellIs" dxfId="470" priority="466" stopIfTrue="1" operator="lessThan">
      <formula>0</formula>
    </cfRule>
  </conditionalFormatting>
  <conditionalFormatting sqref="D32">
    <cfRule type="cellIs" dxfId="469" priority="465" stopIfTrue="1" operator="lessThan">
      <formula>0</formula>
    </cfRule>
  </conditionalFormatting>
  <conditionalFormatting sqref="AU57">
    <cfRule type="cellIs" dxfId="468" priority="16" stopIfTrue="1" operator="lessThan">
      <formula>0</formula>
    </cfRule>
  </conditionalFormatting>
  <conditionalFormatting sqref="D34">
    <cfRule type="cellIs" dxfId="467" priority="464" stopIfTrue="1" operator="lessThan">
      <formula>0</formula>
    </cfRule>
  </conditionalFormatting>
  <conditionalFormatting sqref="D38">
    <cfRule type="cellIs" dxfId="466" priority="463" stopIfTrue="1" operator="lessThan">
      <formula>0</formula>
    </cfRule>
  </conditionalFormatting>
  <conditionalFormatting sqref="D41">
    <cfRule type="cellIs" dxfId="465" priority="462" stopIfTrue="1" operator="lessThan">
      <formula>0</formula>
    </cfRule>
  </conditionalFormatting>
  <conditionalFormatting sqref="D43">
    <cfRule type="cellIs" dxfId="464" priority="461" stopIfTrue="1" operator="lessThan">
      <formula>0</formula>
    </cfRule>
  </conditionalFormatting>
  <conditionalFormatting sqref="D47">
    <cfRule type="cellIs" dxfId="463" priority="460" stopIfTrue="1" operator="lessThan">
      <formula>0</formula>
    </cfRule>
  </conditionalFormatting>
  <conditionalFormatting sqref="D50">
    <cfRule type="cellIs" dxfId="462" priority="459" stopIfTrue="1" operator="lessThan">
      <formula>0</formula>
    </cfRule>
  </conditionalFormatting>
  <conditionalFormatting sqref="E24:I24">
    <cfRule type="cellIs" dxfId="461" priority="457" stopIfTrue="1" operator="lessThan">
      <formula>0</formula>
    </cfRule>
  </conditionalFormatting>
  <conditionalFormatting sqref="E27:I27">
    <cfRule type="cellIs" dxfId="460" priority="456" stopIfTrue="1" operator="lessThan">
      <formula>0</formula>
    </cfRule>
  </conditionalFormatting>
  <conditionalFormatting sqref="E31:I31">
    <cfRule type="cellIs" dxfId="459" priority="455" stopIfTrue="1" operator="lessThan">
      <formula>0</formula>
    </cfRule>
  </conditionalFormatting>
  <conditionalFormatting sqref="E35:I35">
    <cfRule type="cellIs" dxfId="458" priority="454" stopIfTrue="1" operator="lessThan">
      <formula>0</formula>
    </cfRule>
  </conditionalFormatting>
  <conditionalFormatting sqref="E39:I39">
    <cfRule type="cellIs" dxfId="457" priority="453" stopIfTrue="1" operator="lessThan">
      <formula>0</formula>
    </cfRule>
  </conditionalFormatting>
  <conditionalFormatting sqref="E42:I42">
    <cfRule type="cellIs" dxfId="456" priority="452" stopIfTrue="1" operator="lessThan">
      <formula>0</formula>
    </cfRule>
  </conditionalFormatting>
  <conditionalFormatting sqref="D36">
    <cfRule type="cellIs" dxfId="455" priority="451" stopIfTrue="1" operator="lessThan">
      <formula>0</formula>
    </cfRule>
  </conditionalFormatting>
  <conditionalFormatting sqref="E36:I36">
    <cfRule type="cellIs" dxfId="454" priority="450" stopIfTrue="1" operator="lessThan">
      <formula>0</formula>
    </cfRule>
  </conditionalFormatting>
  <conditionalFormatting sqref="D45">
    <cfRule type="cellIs" dxfId="453" priority="449" stopIfTrue="1" operator="lessThan">
      <formula>0</formula>
    </cfRule>
  </conditionalFormatting>
  <conditionalFormatting sqref="E45:I45">
    <cfRule type="cellIs" dxfId="452" priority="448" stopIfTrue="1" operator="lessThan">
      <formula>0</formula>
    </cfRule>
  </conditionalFormatting>
  <conditionalFormatting sqref="D46">
    <cfRule type="cellIs" dxfId="451" priority="447" stopIfTrue="1" operator="lessThan">
      <formula>0</formula>
    </cfRule>
  </conditionalFormatting>
  <conditionalFormatting sqref="E46:I46">
    <cfRule type="cellIs" dxfId="450" priority="446" stopIfTrue="1" operator="lessThan">
      <formula>0</formula>
    </cfRule>
  </conditionalFormatting>
  <conditionalFormatting sqref="D49">
    <cfRule type="cellIs" dxfId="449" priority="445" stopIfTrue="1" operator="lessThan">
      <formula>0</formula>
    </cfRule>
  </conditionalFormatting>
  <conditionalFormatting sqref="E49:I49">
    <cfRule type="cellIs" dxfId="448" priority="444" stopIfTrue="1" operator="lessThan">
      <formula>0</formula>
    </cfRule>
  </conditionalFormatting>
  <conditionalFormatting sqref="D51">
    <cfRule type="cellIs" dxfId="447" priority="443" stopIfTrue="1" operator="lessThan">
      <formula>0</formula>
    </cfRule>
  </conditionalFormatting>
  <conditionalFormatting sqref="E51:I51">
    <cfRule type="cellIs" dxfId="446" priority="442" stopIfTrue="1" operator="lessThan">
      <formula>0</formula>
    </cfRule>
  </conditionalFormatting>
  <conditionalFormatting sqref="D52">
    <cfRule type="cellIs" dxfId="445" priority="441" stopIfTrue="1" operator="lessThan">
      <formula>0</formula>
    </cfRule>
  </conditionalFormatting>
  <conditionalFormatting sqref="E52:I52">
    <cfRule type="cellIs" dxfId="444" priority="440" stopIfTrue="1" operator="lessThan">
      <formula>0</formula>
    </cfRule>
  </conditionalFormatting>
  <conditionalFormatting sqref="D53">
    <cfRule type="cellIs" dxfId="443" priority="439" stopIfTrue="1" operator="lessThan">
      <formula>0</formula>
    </cfRule>
  </conditionalFormatting>
  <conditionalFormatting sqref="E53:I53">
    <cfRule type="cellIs" dxfId="442" priority="438" stopIfTrue="1" operator="lessThan">
      <formula>0</formula>
    </cfRule>
  </conditionalFormatting>
  <conditionalFormatting sqref="D56">
    <cfRule type="cellIs" dxfId="441" priority="437" stopIfTrue="1" operator="lessThan">
      <formula>0</formula>
    </cfRule>
  </conditionalFormatting>
  <conditionalFormatting sqref="E56:I56">
    <cfRule type="cellIs" dxfId="440" priority="436" stopIfTrue="1" operator="lessThan">
      <formula>0</formula>
    </cfRule>
  </conditionalFormatting>
  <conditionalFormatting sqref="D57">
    <cfRule type="cellIs" dxfId="439" priority="435" stopIfTrue="1" operator="lessThan">
      <formula>0</formula>
    </cfRule>
  </conditionalFormatting>
  <conditionalFormatting sqref="E57:I57">
    <cfRule type="cellIs" dxfId="438" priority="434" stopIfTrue="1" operator="lessThan">
      <formula>0</formula>
    </cfRule>
  </conditionalFormatting>
  <conditionalFormatting sqref="D58">
    <cfRule type="cellIs" dxfId="437" priority="433" stopIfTrue="1" operator="lessThan">
      <formula>0</formula>
    </cfRule>
  </conditionalFormatting>
  <conditionalFormatting sqref="E58:I58">
    <cfRule type="cellIs" dxfId="436" priority="432" stopIfTrue="1" operator="lessThan">
      <formula>0</formula>
    </cfRule>
  </conditionalFormatting>
  <conditionalFormatting sqref="J9">
    <cfRule type="cellIs" dxfId="435" priority="431" stopIfTrue="1" operator="lessThan">
      <formula>0</formula>
    </cfRule>
  </conditionalFormatting>
  <conditionalFormatting sqref="J11:J14">
    <cfRule type="cellIs" dxfId="434" priority="430" stopIfTrue="1" operator="lessThan">
      <formula>0</formula>
    </cfRule>
  </conditionalFormatting>
  <conditionalFormatting sqref="K10:O10">
    <cfRule type="cellIs" dxfId="433" priority="429" stopIfTrue="1" operator="lessThan">
      <formula>0</formula>
    </cfRule>
  </conditionalFormatting>
  <conditionalFormatting sqref="K11:O11">
    <cfRule type="cellIs" dxfId="432" priority="428" stopIfTrue="1" operator="lessThan">
      <formula>0</formula>
    </cfRule>
  </conditionalFormatting>
  <conditionalFormatting sqref="K13:O14">
    <cfRule type="cellIs" dxfId="431" priority="427" stopIfTrue="1" operator="lessThan">
      <formula>0</formula>
    </cfRule>
  </conditionalFormatting>
  <conditionalFormatting sqref="J16:J19">
    <cfRule type="cellIs" dxfId="430" priority="426" stopIfTrue="1" operator="lessThan">
      <formula>0</formula>
    </cfRule>
  </conditionalFormatting>
  <conditionalFormatting sqref="K16:O16">
    <cfRule type="cellIs" dxfId="429" priority="425" stopIfTrue="1" operator="lessThan">
      <formula>0</formula>
    </cfRule>
  </conditionalFormatting>
  <conditionalFormatting sqref="K18:O19">
    <cfRule type="cellIs" dxfId="428" priority="424" stopIfTrue="1" operator="lessThan">
      <formula>0</formula>
    </cfRule>
  </conditionalFormatting>
  <conditionalFormatting sqref="L17:N17">
    <cfRule type="cellIs" dxfId="427" priority="423" stopIfTrue="1" operator="lessThan">
      <formula>0</formula>
    </cfRule>
  </conditionalFormatting>
  <conditionalFormatting sqref="P9">
    <cfRule type="cellIs" dxfId="426" priority="422" stopIfTrue="1" operator="lessThan">
      <formula>0</formula>
    </cfRule>
  </conditionalFormatting>
  <conditionalFormatting sqref="P11:P14">
    <cfRule type="cellIs" dxfId="425" priority="421" stopIfTrue="1" operator="lessThan">
      <formula>0</formula>
    </cfRule>
  </conditionalFormatting>
  <conditionalFormatting sqref="Q10:T10">
    <cfRule type="cellIs" dxfId="424" priority="420" stopIfTrue="1" operator="lessThan">
      <formula>0</formula>
    </cfRule>
  </conditionalFormatting>
  <conditionalFormatting sqref="Q11:T11">
    <cfRule type="cellIs" dxfId="423" priority="419" stopIfTrue="1" operator="lessThan">
      <formula>0</formula>
    </cfRule>
  </conditionalFormatting>
  <conditionalFormatting sqref="Q13:T14">
    <cfRule type="cellIs" dxfId="422" priority="418" stopIfTrue="1" operator="lessThan">
      <formula>0</formula>
    </cfRule>
  </conditionalFormatting>
  <conditionalFormatting sqref="P18:P19">
    <cfRule type="cellIs" dxfId="421" priority="417" stopIfTrue="1" operator="lessThan">
      <formula>0</formula>
    </cfRule>
  </conditionalFormatting>
  <conditionalFormatting sqref="Q18:T19">
    <cfRule type="cellIs" dxfId="420" priority="416" stopIfTrue="1" operator="lessThan">
      <formula>0</formula>
    </cfRule>
  </conditionalFormatting>
  <conditionalFormatting sqref="U9">
    <cfRule type="cellIs" dxfId="419" priority="415" stopIfTrue="1" operator="lessThan">
      <formula>0</formula>
    </cfRule>
  </conditionalFormatting>
  <conditionalFormatting sqref="U11:U14">
    <cfRule type="cellIs" dxfId="418" priority="414" stopIfTrue="1" operator="lessThan">
      <formula>0</formula>
    </cfRule>
  </conditionalFormatting>
  <conditionalFormatting sqref="V10">
    <cfRule type="cellIs" dxfId="417" priority="413" stopIfTrue="1" operator="lessThan">
      <formula>0</formula>
    </cfRule>
  </conditionalFormatting>
  <conditionalFormatting sqref="V11">
    <cfRule type="cellIs" dxfId="416" priority="412" stopIfTrue="1" operator="lessThan">
      <formula>0</formula>
    </cfRule>
  </conditionalFormatting>
  <conditionalFormatting sqref="V13:V14">
    <cfRule type="cellIs" dxfId="415" priority="411" stopIfTrue="1" operator="lessThan">
      <formula>0</formula>
    </cfRule>
  </conditionalFormatting>
  <conditionalFormatting sqref="U18:U19">
    <cfRule type="cellIs" dxfId="414" priority="410" stopIfTrue="1" operator="lessThan">
      <formula>0</formula>
    </cfRule>
  </conditionalFormatting>
  <conditionalFormatting sqref="V18:V19">
    <cfRule type="cellIs" dxfId="413" priority="409" stopIfTrue="1" operator="lessThan">
      <formula>0</formula>
    </cfRule>
  </conditionalFormatting>
  <conditionalFormatting sqref="W10">
    <cfRule type="cellIs" dxfId="412" priority="408" stopIfTrue="1" operator="lessThan">
      <formula>0</formula>
    </cfRule>
  </conditionalFormatting>
  <conditionalFormatting sqref="W11">
    <cfRule type="cellIs" dxfId="411" priority="407" stopIfTrue="1" operator="lessThan">
      <formula>0</formula>
    </cfRule>
  </conditionalFormatting>
  <conditionalFormatting sqref="W13:W14">
    <cfRule type="cellIs" dxfId="410" priority="406" stopIfTrue="1" operator="lessThan">
      <formula>0</formula>
    </cfRule>
  </conditionalFormatting>
  <conditionalFormatting sqref="W18:W19">
    <cfRule type="cellIs" dxfId="409" priority="405" stopIfTrue="1" operator="lessThan">
      <formula>0</formula>
    </cfRule>
  </conditionalFormatting>
  <conditionalFormatting sqref="X9">
    <cfRule type="cellIs" dxfId="408" priority="404" stopIfTrue="1" operator="lessThan">
      <formula>0</formula>
    </cfRule>
  </conditionalFormatting>
  <conditionalFormatting sqref="X11:X14">
    <cfRule type="cellIs" dxfId="407" priority="403" stopIfTrue="1" operator="lessThan">
      <formula>0</formula>
    </cfRule>
  </conditionalFormatting>
  <conditionalFormatting sqref="Y10">
    <cfRule type="cellIs" dxfId="406" priority="402" stopIfTrue="1" operator="lessThan">
      <formula>0</formula>
    </cfRule>
  </conditionalFormatting>
  <conditionalFormatting sqref="Y11">
    <cfRule type="cellIs" dxfId="405" priority="401" stopIfTrue="1" operator="lessThan">
      <formula>0</formula>
    </cfRule>
  </conditionalFormatting>
  <conditionalFormatting sqref="Y13:Y14">
    <cfRule type="cellIs" dxfId="404" priority="400" stopIfTrue="1" operator="lessThan">
      <formula>0</formula>
    </cfRule>
  </conditionalFormatting>
  <conditionalFormatting sqref="X18:X19">
    <cfRule type="cellIs" dxfId="403" priority="399" stopIfTrue="1" operator="lessThan">
      <formula>0</formula>
    </cfRule>
  </conditionalFormatting>
  <conditionalFormatting sqref="Y18:Y19">
    <cfRule type="cellIs" dxfId="402" priority="398" stopIfTrue="1" operator="lessThan">
      <formula>0</formula>
    </cfRule>
  </conditionalFormatting>
  <conditionalFormatting sqref="Z10">
    <cfRule type="cellIs" dxfId="401" priority="397" stopIfTrue="1" operator="lessThan">
      <formula>0</formula>
    </cfRule>
  </conditionalFormatting>
  <conditionalFormatting sqref="Z11">
    <cfRule type="cellIs" dxfId="400" priority="396" stopIfTrue="1" operator="lessThan">
      <formula>0</formula>
    </cfRule>
  </conditionalFormatting>
  <conditionalFormatting sqref="Z13:Z14">
    <cfRule type="cellIs" dxfId="399" priority="395" stopIfTrue="1" operator="lessThan">
      <formula>0</formula>
    </cfRule>
  </conditionalFormatting>
  <conditionalFormatting sqref="AA9">
    <cfRule type="cellIs" dxfId="398" priority="393" stopIfTrue="1" operator="lessThan">
      <formula>0</formula>
    </cfRule>
  </conditionalFormatting>
  <conditionalFormatting sqref="AB10">
    <cfRule type="cellIs" dxfId="397" priority="391" stopIfTrue="1" operator="lessThan">
      <formula>0</formula>
    </cfRule>
  </conditionalFormatting>
  <conditionalFormatting sqref="AB11">
    <cfRule type="cellIs" dxfId="396" priority="390" stopIfTrue="1" operator="lessThan">
      <formula>0</formula>
    </cfRule>
  </conditionalFormatting>
  <conditionalFormatting sqref="AB13:AB14">
    <cfRule type="cellIs" dxfId="395" priority="389" stopIfTrue="1" operator="lessThan">
      <formula>0</formula>
    </cfRule>
  </conditionalFormatting>
  <conditionalFormatting sqref="AA18:AA19">
    <cfRule type="cellIs" dxfId="394" priority="388" stopIfTrue="1" operator="lessThan">
      <formula>0</formula>
    </cfRule>
  </conditionalFormatting>
  <conditionalFormatting sqref="AB18:AB19">
    <cfRule type="cellIs" dxfId="393" priority="387" stopIfTrue="1" operator="lessThan">
      <formula>0</formula>
    </cfRule>
  </conditionalFormatting>
  <conditionalFormatting sqref="AC10">
    <cfRule type="cellIs" dxfId="392" priority="386" stopIfTrue="1" operator="lessThan">
      <formula>0</formula>
    </cfRule>
  </conditionalFormatting>
  <conditionalFormatting sqref="AC11">
    <cfRule type="cellIs" dxfId="391" priority="385" stopIfTrue="1" operator="lessThan">
      <formula>0</formula>
    </cfRule>
  </conditionalFormatting>
  <conditionalFormatting sqref="AC13:AC14">
    <cfRule type="cellIs" dxfId="390" priority="384" stopIfTrue="1" operator="lessThan">
      <formula>0</formula>
    </cfRule>
  </conditionalFormatting>
  <conditionalFormatting sqref="AC18:AC19">
    <cfRule type="cellIs" dxfId="389" priority="383" stopIfTrue="1" operator="lessThan">
      <formula>0</formula>
    </cfRule>
  </conditionalFormatting>
  <conditionalFormatting sqref="AD9">
    <cfRule type="cellIs" dxfId="388" priority="382" stopIfTrue="1" operator="lessThan">
      <formula>0</formula>
    </cfRule>
  </conditionalFormatting>
  <conditionalFormatting sqref="AD11:AD14">
    <cfRule type="cellIs" dxfId="387" priority="381" stopIfTrue="1" operator="lessThan">
      <formula>0</formula>
    </cfRule>
  </conditionalFormatting>
  <conditionalFormatting sqref="AD18:AD19">
    <cfRule type="cellIs" dxfId="386" priority="380" stopIfTrue="1" operator="lessThan">
      <formula>0</formula>
    </cfRule>
  </conditionalFormatting>
  <conditionalFormatting sqref="AS57">
    <cfRule type="cellIs" dxfId="385" priority="18" stopIfTrue="1" operator="lessThan">
      <formula>0</formula>
    </cfRule>
  </conditionalFormatting>
  <conditionalFormatting sqref="AT57">
    <cfRule type="cellIs" dxfId="384" priority="17" stopIfTrue="1" operator="lessThan">
      <formula>0</formula>
    </cfRule>
  </conditionalFormatting>
  <conditionalFormatting sqref="AI9">
    <cfRule type="cellIs" dxfId="383" priority="376" stopIfTrue="1" operator="lessThan">
      <formula>0</formula>
    </cfRule>
  </conditionalFormatting>
  <conditionalFormatting sqref="AI11:AI14">
    <cfRule type="cellIs" dxfId="382" priority="375" stopIfTrue="1" operator="lessThan">
      <formula>0</formula>
    </cfRule>
  </conditionalFormatting>
  <conditionalFormatting sqref="AI18:AI19">
    <cfRule type="cellIs" dxfId="381" priority="374" stopIfTrue="1" operator="lessThan">
      <formula>0</formula>
    </cfRule>
  </conditionalFormatting>
  <conditionalFormatting sqref="AN9">
    <cfRule type="cellIs" dxfId="380" priority="373" stopIfTrue="1" operator="lessThan">
      <formula>0</formula>
    </cfRule>
  </conditionalFormatting>
  <conditionalFormatting sqref="AN11:AN14">
    <cfRule type="cellIs" dxfId="379" priority="372" stopIfTrue="1" operator="lessThan">
      <formula>0</formula>
    </cfRule>
  </conditionalFormatting>
  <conditionalFormatting sqref="AO10:AR10">
    <cfRule type="cellIs" dxfId="378" priority="371" stopIfTrue="1" operator="lessThan">
      <formula>0</formula>
    </cfRule>
  </conditionalFormatting>
  <conditionalFormatting sqref="AO11:AR11">
    <cfRule type="cellIs" dxfId="377" priority="370" stopIfTrue="1" operator="lessThan">
      <formula>0</formula>
    </cfRule>
  </conditionalFormatting>
  <conditionalFormatting sqref="AO13:AR14">
    <cfRule type="cellIs" dxfId="376" priority="369" stopIfTrue="1" operator="lessThan">
      <formula>0</formula>
    </cfRule>
  </conditionalFormatting>
  <conditionalFormatting sqref="AO18:AR19">
    <cfRule type="cellIs" dxfId="375" priority="367" stopIfTrue="1" operator="lessThan">
      <formula>0</formula>
    </cfRule>
  </conditionalFormatting>
  <conditionalFormatting sqref="AS9">
    <cfRule type="cellIs" dxfId="374" priority="366" stopIfTrue="1" operator="lessThan">
      <formula>0</formula>
    </cfRule>
  </conditionalFormatting>
  <conditionalFormatting sqref="AT9">
    <cfRule type="cellIs" dxfId="373" priority="365" stopIfTrue="1" operator="lessThan">
      <formula>0</formula>
    </cfRule>
  </conditionalFormatting>
  <conditionalFormatting sqref="AU9">
    <cfRule type="cellIs" dxfId="372" priority="364" stopIfTrue="1" operator="lessThan">
      <formula>0</formula>
    </cfRule>
  </conditionalFormatting>
  <conditionalFormatting sqref="AS11">
    <cfRule type="cellIs" dxfId="371" priority="363" stopIfTrue="1" operator="lessThan">
      <formula>0</formula>
    </cfRule>
  </conditionalFormatting>
  <conditionalFormatting sqref="AT11">
    <cfRule type="cellIs" dxfId="370" priority="362" stopIfTrue="1" operator="lessThan">
      <formula>0</formula>
    </cfRule>
  </conditionalFormatting>
  <conditionalFormatting sqref="AU11">
    <cfRule type="cellIs" dxfId="369" priority="361" stopIfTrue="1" operator="lessThan">
      <formula>0</formula>
    </cfRule>
  </conditionalFormatting>
  <conditionalFormatting sqref="AS12">
    <cfRule type="cellIs" dxfId="368" priority="360" stopIfTrue="1" operator="lessThan">
      <formula>0</formula>
    </cfRule>
  </conditionalFormatting>
  <conditionalFormatting sqref="AT12">
    <cfRule type="cellIs" dxfId="367" priority="359" stopIfTrue="1" operator="lessThan">
      <formula>0</formula>
    </cfRule>
  </conditionalFormatting>
  <conditionalFormatting sqref="AU12">
    <cfRule type="cellIs" dxfId="366" priority="358" stopIfTrue="1" operator="lessThan">
      <formula>0</formula>
    </cfRule>
  </conditionalFormatting>
  <conditionalFormatting sqref="AS13">
    <cfRule type="cellIs" dxfId="365" priority="357" stopIfTrue="1" operator="lessThan">
      <formula>0</formula>
    </cfRule>
  </conditionalFormatting>
  <conditionalFormatting sqref="AT13">
    <cfRule type="cellIs" dxfId="364" priority="356" stopIfTrue="1" operator="lessThan">
      <formula>0</formula>
    </cfRule>
  </conditionalFormatting>
  <conditionalFormatting sqref="AU13">
    <cfRule type="cellIs" dxfId="363" priority="355" stopIfTrue="1" operator="lessThan">
      <formula>0</formula>
    </cfRule>
  </conditionalFormatting>
  <conditionalFormatting sqref="AS14">
    <cfRule type="cellIs" dxfId="362" priority="354" stopIfTrue="1" operator="lessThan">
      <formula>0</formula>
    </cfRule>
  </conditionalFormatting>
  <conditionalFormatting sqref="AT14">
    <cfRule type="cellIs" dxfId="361" priority="353" stopIfTrue="1" operator="lessThan">
      <formula>0</formula>
    </cfRule>
  </conditionalFormatting>
  <conditionalFormatting sqref="AU14">
    <cfRule type="cellIs" dxfId="360" priority="352" stopIfTrue="1" operator="lessThan">
      <formula>0</formula>
    </cfRule>
  </conditionalFormatting>
  <conditionalFormatting sqref="AS18">
    <cfRule type="cellIs" dxfId="359" priority="351" stopIfTrue="1" operator="lessThan">
      <formula>0</formula>
    </cfRule>
  </conditionalFormatting>
  <conditionalFormatting sqref="AT18">
    <cfRule type="cellIs" dxfId="358" priority="350" stopIfTrue="1" operator="lessThan">
      <formula>0</formula>
    </cfRule>
  </conditionalFormatting>
  <conditionalFormatting sqref="AU18">
    <cfRule type="cellIs" dxfId="357" priority="349" stopIfTrue="1" operator="lessThan">
      <formula>0</formula>
    </cfRule>
  </conditionalFormatting>
  <conditionalFormatting sqref="AS19">
    <cfRule type="cellIs" dxfId="356" priority="348" stopIfTrue="1" operator="lessThan">
      <formula>0</formula>
    </cfRule>
  </conditionalFormatting>
  <conditionalFormatting sqref="AT19">
    <cfRule type="cellIs" dxfId="355" priority="347" stopIfTrue="1" operator="lessThan">
      <formula>0</formula>
    </cfRule>
  </conditionalFormatting>
  <conditionalFormatting sqref="AU19">
    <cfRule type="cellIs" dxfId="354" priority="346" stopIfTrue="1" operator="lessThan">
      <formula>0</formula>
    </cfRule>
  </conditionalFormatting>
  <conditionalFormatting sqref="J23">
    <cfRule type="cellIs" dxfId="353" priority="345" stopIfTrue="1" operator="lessThan">
      <formula>0</formula>
    </cfRule>
  </conditionalFormatting>
  <conditionalFormatting sqref="J26">
    <cfRule type="cellIs" dxfId="352" priority="344" stopIfTrue="1" operator="lessThan">
      <formula>0</formula>
    </cfRule>
  </conditionalFormatting>
  <conditionalFormatting sqref="J28">
    <cfRule type="cellIs" dxfId="351" priority="343" stopIfTrue="1" operator="lessThan">
      <formula>0</formula>
    </cfRule>
  </conditionalFormatting>
  <conditionalFormatting sqref="J30">
    <cfRule type="cellIs" dxfId="350" priority="342" stopIfTrue="1" operator="lessThan">
      <formula>0</formula>
    </cfRule>
  </conditionalFormatting>
  <conditionalFormatting sqref="J32">
    <cfRule type="cellIs" dxfId="349" priority="341" stopIfTrue="1" operator="lessThan">
      <formula>0</formula>
    </cfRule>
  </conditionalFormatting>
  <conditionalFormatting sqref="J34">
    <cfRule type="cellIs" dxfId="348" priority="340" stopIfTrue="1" operator="lessThan">
      <formula>0</formula>
    </cfRule>
  </conditionalFormatting>
  <conditionalFormatting sqref="J38">
    <cfRule type="cellIs" dxfId="347" priority="339" stopIfTrue="1" operator="lessThan">
      <formula>0</formula>
    </cfRule>
  </conditionalFormatting>
  <conditionalFormatting sqref="J41">
    <cfRule type="cellIs" dxfId="346" priority="338" stopIfTrue="1" operator="lessThan">
      <formula>0</formula>
    </cfRule>
  </conditionalFormatting>
  <conditionalFormatting sqref="J43">
    <cfRule type="cellIs" dxfId="345" priority="337" stopIfTrue="1" operator="lessThan">
      <formula>0</formula>
    </cfRule>
  </conditionalFormatting>
  <conditionalFormatting sqref="J47">
    <cfRule type="cellIs" dxfId="344" priority="336" stopIfTrue="1" operator="lessThan">
      <formula>0</formula>
    </cfRule>
  </conditionalFormatting>
  <conditionalFormatting sqref="J50">
    <cfRule type="cellIs" dxfId="343" priority="335" stopIfTrue="1" operator="lessThan">
      <formula>0</formula>
    </cfRule>
  </conditionalFormatting>
  <conditionalFormatting sqref="K24:O24">
    <cfRule type="cellIs" dxfId="342" priority="334" stopIfTrue="1" operator="lessThan">
      <formula>0</formula>
    </cfRule>
  </conditionalFormatting>
  <conditionalFormatting sqref="K27:O27">
    <cfRule type="cellIs" dxfId="341" priority="333" stopIfTrue="1" operator="lessThan">
      <formula>0</formula>
    </cfRule>
  </conditionalFormatting>
  <conditionalFormatting sqref="K31:O31">
    <cfRule type="cellIs" dxfId="340" priority="332" stopIfTrue="1" operator="lessThan">
      <formula>0</formula>
    </cfRule>
  </conditionalFormatting>
  <conditionalFormatting sqref="K35:O35">
    <cfRule type="cellIs" dxfId="339" priority="331" stopIfTrue="1" operator="lessThan">
      <formula>0</formula>
    </cfRule>
  </conditionalFormatting>
  <conditionalFormatting sqref="K39:O39">
    <cfRule type="cellIs" dxfId="338" priority="330" stopIfTrue="1" operator="lessThan">
      <formula>0</formula>
    </cfRule>
  </conditionalFormatting>
  <conditionalFormatting sqref="K42:O42">
    <cfRule type="cellIs" dxfId="337" priority="329" stopIfTrue="1" operator="lessThan">
      <formula>0</formula>
    </cfRule>
  </conditionalFormatting>
  <conditionalFormatting sqref="J36">
    <cfRule type="cellIs" dxfId="336" priority="328" stopIfTrue="1" operator="lessThan">
      <formula>0</formula>
    </cfRule>
  </conditionalFormatting>
  <conditionalFormatting sqref="K36:O36">
    <cfRule type="cellIs" dxfId="335" priority="327" stopIfTrue="1" operator="lessThan">
      <formula>0</formula>
    </cfRule>
  </conditionalFormatting>
  <conditionalFormatting sqref="J45">
    <cfRule type="cellIs" dxfId="334" priority="326" stopIfTrue="1" operator="lessThan">
      <formula>0</formula>
    </cfRule>
  </conditionalFormatting>
  <conditionalFormatting sqref="K45:O45">
    <cfRule type="cellIs" dxfId="333" priority="325" stopIfTrue="1" operator="lessThan">
      <formula>0</formula>
    </cfRule>
  </conditionalFormatting>
  <conditionalFormatting sqref="J46">
    <cfRule type="cellIs" dxfId="332" priority="324" stopIfTrue="1" operator="lessThan">
      <formula>0</formula>
    </cfRule>
  </conditionalFormatting>
  <conditionalFormatting sqref="K46:O46">
    <cfRule type="cellIs" dxfId="331" priority="323" stopIfTrue="1" operator="lessThan">
      <formula>0</formula>
    </cfRule>
  </conditionalFormatting>
  <conditionalFormatting sqref="J49">
    <cfRule type="cellIs" dxfId="330" priority="322" stopIfTrue="1" operator="lessThan">
      <formula>0</formula>
    </cfRule>
  </conditionalFormatting>
  <conditionalFormatting sqref="K49:O49">
    <cfRule type="cellIs" dxfId="329" priority="321" stopIfTrue="1" operator="lessThan">
      <formula>0</formula>
    </cfRule>
  </conditionalFormatting>
  <conditionalFormatting sqref="J51">
    <cfRule type="cellIs" dxfId="328" priority="320" stopIfTrue="1" operator="lessThan">
      <formula>0</formula>
    </cfRule>
  </conditionalFormatting>
  <conditionalFormatting sqref="K51:O51">
    <cfRule type="cellIs" dxfId="327" priority="319" stopIfTrue="1" operator="lessThan">
      <formula>0</formula>
    </cfRule>
  </conditionalFormatting>
  <conditionalFormatting sqref="J52">
    <cfRule type="cellIs" dxfId="326" priority="318" stopIfTrue="1" operator="lessThan">
      <formula>0</formula>
    </cfRule>
  </conditionalFormatting>
  <conditionalFormatting sqref="K52:O52">
    <cfRule type="cellIs" dxfId="325" priority="317" stopIfTrue="1" operator="lessThan">
      <formula>0</formula>
    </cfRule>
  </conditionalFormatting>
  <conditionalFormatting sqref="J53">
    <cfRule type="cellIs" dxfId="324" priority="316" stopIfTrue="1" operator="lessThan">
      <formula>0</formula>
    </cfRule>
  </conditionalFormatting>
  <conditionalFormatting sqref="K53:O53">
    <cfRule type="cellIs" dxfId="323" priority="315" stopIfTrue="1" operator="lessThan">
      <formula>0</formula>
    </cfRule>
  </conditionalFormatting>
  <conditionalFormatting sqref="P23">
    <cfRule type="cellIs" dxfId="322" priority="314" stopIfTrue="1" operator="lessThan">
      <formula>0</formula>
    </cfRule>
  </conditionalFormatting>
  <conditionalFormatting sqref="P26">
    <cfRule type="cellIs" dxfId="321" priority="313" stopIfTrue="1" operator="lessThan">
      <formula>0</formula>
    </cfRule>
  </conditionalFormatting>
  <conditionalFormatting sqref="P28">
    <cfRule type="cellIs" dxfId="320" priority="312" stopIfTrue="1" operator="lessThan">
      <formula>0</formula>
    </cfRule>
  </conditionalFormatting>
  <conditionalFormatting sqref="P30">
    <cfRule type="cellIs" dxfId="319" priority="311" stopIfTrue="1" operator="lessThan">
      <formula>0</formula>
    </cfRule>
  </conditionalFormatting>
  <conditionalFormatting sqref="P32">
    <cfRule type="cellIs" dxfId="318" priority="310" stopIfTrue="1" operator="lessThan">
      <formula>0</formula>
    </cfRule>
  </conditionalFormatting>
  <conditionalFormatting sqref="P34">
    <cfRule type="cellIs" dxfId="317" priority="309" stopIfTrue="1" operator="lessThan">
      <formula>0</formula>
    </cfRule>
  </conditionalFormatting>
  <conditionalFormatting sqref="P38">
    <cfRule type="cellIs" dxfId="316" priority="308" stopIfTrue="1" operator="lessThan">
      <formula>0</formula>
    </cfRule>
  </conditionalFormatting>
  <conditionalFormatting sqref="P41">
    <cfRule type="cellIs" dxfId="315" priority="307" stopIfTrue="1" operator="lessThan">
      <formula>0</formula>
    </cfRule>
  </conditionalFormatting>
  <conditionalFormatting sqref="P43">
    <cfRule type="cellIs" dxfId="314" priority="306" stopIfTrue="1" operator="lessThan">
      <formula>0</formula>
    </cfRule>
  </conditionalFormatting>
  <conditionalFormatting sqref="P47">
    <cfRule type="cellIs" dxfId="313" priority="305" stopIfTrue="1" operator="lessThan">
      <formula>0</formula>
    </cfRule>
  </conditionalFormatting>
  <conditionalFormatting sqref="P50">
    <cfRule type="cellIs" dxfId="312" priority="304" stopIfTrue="1" operator="lessThan">
      <formula>0</formula>
    </cfRule>
  </conditionalFormatting>
  <conditionalFormatting sqref="Q24:T24">
    <cfRule type="cellIs" dxfId="311" priority="303" stopIfTrue="1" operator="lessThan">
      <formula>0</formula>
    </cfRule>
  </conditionalFormatting>
  <conditionalFormatting sqref="Q27:T27">
    <cfRule type="cellIs" dxfId="310" priority="302" stopIfTrue="1" operator="lessThan">
      <formula>0</formula>
    </cfRule>
  </conditionalFormatting>
  <conditionalFormatting sqref="Q31:T31">
    <cfRule type="cellIs" dxfId="309" priority="301" stopIfTrue="1" operator="lessThan">
      <formula>0</formula>
    </cfRule>
  </conditionalFormatting>
  <conditionalFormatting sqref="Q35:T35">
    <cfRule type="cellIs" dxfId="308" priority="300" stopIfTrue="1" operator="lessThan">
      <formula>0</formula>
    </cfRule>
  </conditionalFormatting>
  <conditionalFormatting sqref="Q39:T39">
    <cfRule type="cellIs" dxfId="307" priority="299" stopIfTrue="1" operator="lessThan">
      <formula>0</formula>
    </cfRule>
  </conditionalFormatting>
  <conditionalFormatting sqref="Q42:T42">
    <cfRule type="cellIs" dxfId="306" priority="298" stopIfTrue="1" operator="lessThan">
      <formula>0</formula>
    </cfRule>
  </conditionalFormatting>
  <conditionalFormatting sqref="P36">
    <cfRule type="cellIs" dxfId="305" priority="297" stopIfTrue="1" operator="lessThan">
      <formula>0</formula>
    </cfRule>
  </conditionalFormatting>
  <conditionalFormatting sqref="Q36:T36">
    <cfRule type="cellIs" dxfId="304" priority="296" stopIfTrue="1" operator="lessThan">
      <formula>0</formula>
    </cfRule>
  </conditionalFormatting>
  <conditionalFormatting sqref="P45">
    <cfRule type="cellIs" dxfId="303" priority="295" stopIfTrue="1" operator="lessThan">
      <formula>0</formula>
    </cfRule>
  </conditionalFormatting>
  <conditionalFormatting sqref="Q45:T45">
    <cfRule type="cellIs" dxfId="302" priority="294" stopIfTrue="1" operator="lessThan">
      <formula>0</formula>
    </cfRule>
  </conditionalFormatting>
  <conditionalFormatting sqref="P46">
    <cfRule type="cellIs" dxfId="301" priority="293" stopIfTrue="1" operator="lessThan">
      <formula>0</formula>
    </cfRule>
  </conditionalFormatting>
  <conditionalFormatting sqref="Q46:T46">
    <cfRule type="cellIs" dxfId="300" priority="292" stopIfTrue="1" operator="lessThan">
      <formula>0</formula>
    </cfRule>
  </conditionalFormatting>
  <conditionalFormatting sqref="P49">
    <cfRule type="cellIs" dxfId="299" priority="291" stopIfTrue="1" operator="lessThan">
      <formula>0</formula>
    </cfRule>
  </conditionalFormatting>
  <conditionalFormatting sqref="Q49:T49">
    <cfRule type="cellIs" dxfId="298" priority="290" stopIfTrue="1" operator="lessThan">
      <formula>0</formula>
    </cfRule>
  </conditionalFormatting>
  <conditionalFormatting sqref="P51">
    <cfRule type="cellIs" dxfId="297" priority="289" stopIfTrue="1" operator="lessThan">
      <formula>0</formula>
    </cfRule>
  </conditionalFormatting>
  <conditionalFormatting sqref="Q51:T51">
    <cfRule type="cellIs" dxfId="296" priority="288" stopIfTrue="1" operator="lessThan">
      <formula>0</formula>
    </cfRule>
  </conditionalFormatting>
  <conditionalFormatting sqref="P52">
    <cfRule type="cellIs" dxfId="295" priority="287" stopIfTrue="1" operator="lessThan">
      <formula>0</formula>
    </cfRule>
  </conditionalFormatting>
  <conditionalFormatting sqref="Q52:T52">
    <cfRule type="cellIs" dxfId="294" priority="286" stopIfTrue="1" operator="lessThan">
      <formula>0</formula>
    </cfRule>
  </conditionalFormatting>
  <conditionalFormatting sqref="P53">
    <cfRule type="cellIs" dxfId="293" priority="285" stopIfTrue="1" operator="lessThan">
      <formula>0</formula>
    </cfRule>
  </conditionalFormatting>
  <conditionalFormatting sqref="Q53:T53">
    <cfRule type="cellIs" dxfId="292" priority="284" stopIfTrue="1" operator="lessThan">
      <formula>0</formula>
    </cfRule>
  </conditionalFormatting>
  <conditionalFormatting sqref="U23">
    <cfRule type="cellIs" dxfId="291" priority="283" stopIfTrue="1" operator="lessThan">
      <formula>0</formula>
    </cfRule>
  </conditionalFormatting>
  <conditionalFormatting sqref="U26">
    <cfRule type="cellIs" dxfId="290" priority="282" stopIfTrue="1" operator="lessThan">
      <formula>0</formula>
    </cfRule>
  </conditionalFormatting>
  <conditionalFormatting sqref="U28">
    <cfRule type="cellIs" dxfId="289" priority="281" stopIfTrue="1" operator="lessThan">
      <formula>0</formula>
    </cfRule>
  </conditionalFormatting>
  <conditionalFormatting sqref="U30">
    <cfRule type="cellIs" dxfId="288" priority="280" stopIfTrue="1" operator="lessThan">
      <formula>0</formula>
    </cfRule>
  </conditionalFormatting>
  <conditionalFormatting sqref="U32">
    <cfRule type="cellIs" dxfId="287" priority="279" stopIfTrue="1" operator="lessThan">
      <formula>0</formula>
    </cfRule>
  </conditionalFormatting>
  <conditionalFormatting sqref="U34">
    <cfRule type="cellIs" dxfId="286" priority="278" stopIfTrue="1" operator="lessThan">
      <formula>0</formula>
    </cfRule>
  </conditionalFormatting>
  <conditionalFormatting sqref="U38">
    <cfRule type="cellIs" dxfId="285" priority="277" stopIfTrue="1" operator="lessThan">
      <formula>0</formula>
    </cfRule>
  </conditionalFormatting>
  <conditionalFormatting sqref="U41">
    <cfRule type="cellIs" dxfId="284" priority="276" stopIfTrue="1" operator="lessThan">
      <formula>0</formula>
    </cfRule>
  </conditionalFormatting>
  <conditionalFormatting sqref="U43">
    <cfRule type="cellIs" dxfId="283" priority="275" stopIfTrue="1" operator="lessThan">
      <formula>0</formula>
    </cfRule>
  </conditionalFormatting>
  <conditionalFormatting sqref="U47">
    <cfRule type="cellIs" dxfId="282" priority="274" stopIfTrue="1" operator="lessThan">
      <formula>0</formula>
    </cfRule>
  </conditionalFormatting>
  <conditionalFormatting sqref="U50">
    <cfRule type="cellIs" dxfId="281" priority="273" stopIfTrue="1" operator="lessThan">
      <formula>0</formula>
    </cfRule>
  </conditionalFormatting>
  <conditionalFormatting sqref="V24:W24">
    <cfRule type="cellIs" dxfId="280" priority="272" stopIfTrue="1" operator="lessThan">
      <formula>0</formula>
    </cfRule>
  </conditionalFormatting>
  <conditionalFormatting sqref="V27:W27">
    <cfRule type="cellIs" dxfId="279" priority="271" stopIfTrue="1" operator="lessThan">
      <formula>0</formula>
    </cfRule>
  </conditionalFormatting>
  <conditionalFormatting sqref="V31:W31">
    <cfRule type="cellIs" dxfId="278" priority="270" stopIfTrue="1" operator="lessThan">
      <formula>0</formula>
    </cfRule>
  </conditionalFormatting>
  <conditionalFormatting sqref="V35:W35">
    <cfRule type="cellIs" dxfId="277" priority="269" stopIfTrue="1" operator="lessThan">
      <formula>0</formula>
    </cfRule>
  </conditionalFormatting>
  <conditionalFormatting sqref="V39:W39">
    <cfRule type="cellIs" dxfId="276" priority="268" stopIfTrue="1" operator="lessThan">
      <formula>0</formula>
    </cfRule>
  </conditionalFormatting>
  <conditionalFormatting sqref="V42:W42">
    <cfRule type="cellIs" dxfId="275" priority="267" stopIfTrue="1" operator="lessThan">
      <formula>0</formula>
    </cfRule>
  </conditionalFormatting>
  <conditionalFormatting sqref="U36">
    <cfRule type="cellIs" dxfId="274" priority="266" stopIfTrue="1" operator="lessThan">
      <formula>0</formula>
    </cfRule>
  </conditionalFormatting>
  <conditionalFormatting sqref="V36:W36">
    <cfRule type="cellIs" dxfId="273" priority="265" stopIfTrue="1" operator="lessThan">
      <formula>0</formula>
    </cfRule>
  </conditionalFormatting>
  <conditionalFormatting sqref="U45">
    <cfRule type="cellIs" dxfId="272" priority="264" stopIfTrue="1" operator="lessThan">
      <formula>0</formula>
    </cfRule>
  </conditionalFormatting>
  <conditionalFormatting sqref="V45:W45">
    <cfRule type="cellIs" dxfId="271" priority="263" stopIfTrue="1" operator="lessThan">
      <formula>0</formula>
    </cfRule>
  </conditionalFormatting>
  <conditionalFormatting sqref="U46">
    <cfRule type="cellIs" dxfId="270" priority="262" stopIfTrue="1" operator="lessThan">
      <formula>0</formula>
    </cfRule>
  </conditionalFormatting>
  <conditionalFormatting sqref="V46:W46">
    <cfRule type="cellIs" dxfId="269" priority="261" stopIfTrue="1" operator="lessThan">
      <formula>0</formula>
    </cfRule>
  </conditionalFormatting>
  <conditionalFormatting sqref="U49">
    <cfRule type="cellIs" dxfId="268" priority="260" stopIfTrue="1" operator="lessThan">
      <formula>0</formula>
    </cfRule>
  </conditionalFormatting>
  <conditionalFormatting sqref="V49:W49">
    <cfRule type="cellIs" dxfId="267" priority="259" stopIfTrue="1" operator="lessThan">
      <formula>0</formula>
    </cfRule>
  </conditionalFormatting>
  <conditionalFormatting sqref="U51">
    <cfRule type="cellIs" dxfId="266" priority="258" stopIfTrue="1" operator="lessThan">
      <formula>0</formula>
    </cfRule>
  </conditionalFormatting>
  <conditionalFormatting sqref="V51:W51">
    <cfRule type="cellIs" dxfId="265" priority="257" stopIfTrue="1" operator="lessThan">
      <formula>0</formula>
    </cfRule>
  </conditionalFormatting>
  <conditionalFormatting sqref="U52">
    <cfRule type="cellIs" dxfId="264" priority="256" stopIfTrue="1" operator="lessThan">
      <formula>0</formula>
    </cfRule>
  </conditionalFormatting>
  <conditionalFormatting sqref="V52:W52">
    <cfRule type="cellIs" dxfId="263" priority="255" stopIfTrue="1" operator="lessThan">
      <formula>0</formula>
    </cfRule>
  </conditionalFormatting>
  <conditionalFormatting sqref="U53">
    <cfRule type="cellIs" dxfId="262" priority="254" stopIfTrue="1" operator="lessThan">
      <formula>0</formula>
    </cfRule>
  </conditionalFormatting>
  <conditionalFormatting sqref="V53:W53">
    <cfRule type="cellIs" dxfId="261" priority="253" stopIfTrue="1" operator="lessThan">
      <formula>0</formula>
    </cfRule>
  </conditionalFormatting>
  <conditionalFormatting sqref="X23">
    <cfRule type="cellIs" dxfId="260" priority="252" stopIfTrue="1" operator="lessThan">
      <formula>0</formula>
    </cfRule>
  </conditionalFormatting>
  <conditionalFormatting sqref="X26">
    <cfRule type="cellIs" dxfId="259" priority="251" stopIfTrue="1" operator="lessThan">
      <formula>0</formula>
    </cfRule>
  </conditionalFormatting>
  <conditionalFormatting sqref="X28">
    <cfRule type="cellIs" dxfId="258" priority="250" stopIfTrue="1" operator="lessThan">
      <formula>0</formula>
    </cfRule>
  </conditionalFormatting>
  <conditionalFormatting sqref="X30">
    <cfRule type="cellIs" dxfId="257" priority="249" stopIfTrue="1" operator="lessThan">
      <formula>0</formula>
    </cfRule>
  </conditionalFormatting>
  <conditionalFormatting sqref="X32">
    <cfRule type="cellIs" dxfId="256" priority="248" stopIfTrue="1" operator="lessThan">
      <formula>0</formula>
    </cfRule>
  </conditionalFormatting>
  <conditionalFormatting sqref="X34">
    <cfRule type="cellIs" dxfId="255" priority="247" stopIfTrue="1" operator="lessThan">
      <formula>0</formula>
    </cfRule>
  </conditionalFormatting>
  <conditionalFormatting sqref="X38">
    <cfRule type="cellIs" dxfId="254" priority="246" stopIfTrue="1" operator="lessThan">
      <formula>0</formula>
    </cfRule>
  </conditionalFormatting>
  <conditionalFormatting sqref="X41">
    <cfRule type="cellIs" dxfId="253" priority="245" stopIfTrue="1" operator="lessThan">
      <formula>0</formula>
    </cfRule>
  </conditionalFormatting>
  <conditionalFormatting sqref="X43">
    <cfRule type="cellIs" dxfId="252" priority="244" stopIfTrue="1" operator="lessThan">
      <formula>0</formula>
    </cfRule>
  </conditionalFormatting>
  <conditionalFormatting sqref="X47">
    <cfRule type="cellIs" dxfId="251" priority="243" stopIfTrue="1" operator="lessThan">
      <formula>0</formula>
    </cfRule>
  </conditionalFormatting>
  <conditionalFormatting sqref="X50">
    <cfRule type="cellIs" dxfId="250" priority="242" stopIfTrue="1" operator="lessThan">
      <formula>0</formula>
    </cfRule>
  </conditionalFormatting>
  <conditionalFormatting sqref="Y24:Z24">
    <cfRule type="cellIs" dxfId="249" priority="241" stopIfTrue="1" operator="lessThan">
      <formula>0</formula>
    </cfRule>
  </conditionalFormatting>
  <conditionalFormatting sqref="Y27:Z27">
    <cfRule type="cellIs" dxfId="248" priority="240" stopIfTrue="1" operator="lessThan">
      <formula>0</formula>
    </cfRule>
  </conditionalFormatting>
  <conditionalFormatting sqref="Y31:Z31">
    <cfRule type="cellIs" dxfId="247" priority="239" stopIfTrue="1" operator="lessThan">
      <formula>0</formula>
    </cfRule>
  </conditionalFormatting>
  <conditionalFormatting sqref="Y35:Z35">
    <cfRule type="cellIs" dxfId="246" priority="238" stopIfTrue="1" operator="lessThan">
      <formula>0</formula>
    </cfRule>
  </conditionalFormatting>
  <conditionalFormatting sqref="Y39:Z39">
    <cfRule type="cellIs" dxfId="245" priority="237" stopIfTrue="1" operator="lessThan">
      <formula>0</formula>
    </cfRule>
  </conditionalFormatting>
  <conditionalFormatting sqref="Y42:Z42">
    <cfRule type="cellIs" dxfId="244" priority="236" stopIfTrue="1" operator="lessThan">
      <formula>0</formula>
    </cfRule>
  </conditionalFormatting>
  <conditionalFormatting sqref="X36">
    <cfRule type="cellIs" dxfId="243" priority="235" stopIfTrue="1" operator="lessThan">
      <formula>0</formula>
    </cfRule>
  </conditionalFormatting>
  <conditionalFormatting sqref="Y36:Z36">
    <cfRule type="cellIs" dxfId="242" priority="234" stopIfTrue="1" operator="lessThan">
      <formula>0</formula>
    </cfRule>
  </conditionalFormatting>
  <conditionalFormatting sqref="X45">
    <cfRule type="cellIs" dxfId="241" priority="233" stopIfTrue="1" operator="lessThan">
      <formula>0</formula>
    </cfRule>
  </conditionalFormatting>
  <conditionalFormatting sqref="Y45:Z45">
    <cfRule type="cellIs" dxfId="240" priority="232" stopIfTrue="1" operator="lessThan">
      <formula>0</formula>
    </cfRule>
  </conditionalFormatting>
  <conditionalFormatting sqref="X46">
    <cfRule type="cellIs" dxfId="239" priority="231" stopIfTrue="1" operator="lessThan">
      <formula>0</formula>
    </cfRule>
  </conditionalFormatting>
  <conditionalFormatting sqref="Y46:Z46">
    <cfRule type="cellIs" dxfId="238" priority="230" stopIfTrue="1" operator="lessThan">
      <formula>0</formula>
    </cfRule>
  </conditionalFormatting>
  <conditionalFormatting sqref="X49">
    <cfRule type="cellIs" dxfId="237" priority="229" stopIfTrue="1" operator="lessThan">
      <formula>0</formula>
    </cfRule>
  </conditionalFormatting>
  <conditionalFormatting sqref="Y49:Z49">
    <cfRule type="cellIs" dxfId="236" priority="228" stopIfTrue="1" operator="lessThan">
      <formula>0</formula>
    </cfRule>
  </conditionalFormatting>
  <conditionalFormatting sqref="X51">
    <cfRule type="cellIs" dxfId="235" priority="227" stopIfTrue="1" operator="lessThan">
      <formula>0</formula>
    </cfRule>
  </conditionalFormatting>
  <conditionalFormatting sqref="Y51:Z51">
    <cfRule type="cellIs" dxfId="234" priority="226" stopIfTrue="1" operator="lessThan">
      <formula>0</formula>
    </cfRule>
  </conditionalFormatting>
  <conditionalFormatting sqref="X52">
    <cfRule type="cellIs" dxfId="233" priority="225" stopIfTrue="1" operator="lessThan">
      <formula>0</formula>
    </cfRule>
  </conditionalFormatting>
  <conditionalFormatting sqref="Y52:Z52">
    <cfRule type="cellIs" dxfId="232" priority="224" stopIfTrue="1" operator="lessThan">
      <formula>0</formula>
    </cfRule>
  </conditionalFormatting>
  <conditionalFormatting sqref="X53">
    <cfRule type="cellIs" dxfId="231" priority="223" stopIfTrue="1" operator="lessThan">
      <formula>0</formula>
    </cfRule>
  </conditionalFormatting>
  <conditionalFormatting sqref="Y53:Z53">
    <cfRule type="cellIs" dxfId="230" priority="222" stopIfTrue="1" operator="lessThan">
      <formula>0</formula>
    </cfRule>
  </conditionalFormatting>
  <conditionalFormatting sqref="AA23">
    <cfRule type="cellIs" dxfId="229" priority="221" stopIfTrue="1" operator="lessThan">
      <formula>0</formula>
    </cfRule>
  </conditionalFormatting>
  <conditionalFormatting sqref="AA26">
    <cfRule type="cellIs" dxfId="228" priority="220" stopIfTrue="1" operator="lessThan">
      <formula>0</formula>
    </cfRule>
  </conditionalFormatting>
  <conditionalFormatting sqref="AA28">
    <cfRule type="cellIs" dxfId="227" priority="219" stopIfTrue="1" operator="lessThan">
      <formula>0</formula>
    </cfRule>
  </conditionalFormatting>
  <conditionalFormatting sqref="AA30">
    <cfRule type="cellIs" dxfId="226" priority="218" stopIfTrue="1" operator="lessThan">
      <formula>0</formula>
    </cfRule>
  </conditionalFormatting>
  <conditionalFormatting sqref="AA32">
    <cfRule type="cellIs" dxfId="225" priority="217" stopIfTrue="1" operator="lessThan">
      <formula>0</formula>
    </cfRule>
  </conditionalFormatting>
  <conditionalFormatting sqref="AA34">
    <cfRule type="cellIs" dxfId="224" priority="216" stopIfTrue="1" operator="lessThan">
      <formula>0</formula>
    </cfRule>
  </conditionalFormatting>
  <conditionalFormatting sqref="AA38">
    <cfRule type="cellIs" dxfId="223" priority="215" stopIfTrue="1" operator="lessThan">
      <formula>0</formula>
    </cfRule>
  </conditionalFormatting>
  <conditionalFormatting sqref="AA41">
    <cfRule type="cellIs" dxfId="222" priority="214" stopIfTrue="1" operator="lessThan">
      <formula>0</formula>
    </cfRule>
  </conditionalFormatting>
  <conditionalFormatting sqref="AA43">
    <cfRule type="cellIs" dxfId="221" priority="213" stopIfTrue="1" operator="lessThan">
      <formula>0</formula>
    </cfRule>
  </conditionalFormatting>
  <conditionalFormatting sqref="AA47">
    <cfRule type="cellIs" dxfId="220" priority="212" stopIfTrue="1" operator="lessThan">
      <formula>0</formula>
    </cfRule>
  </conditionalFormatting>
  <conditionalFormatting sqref="AA50">
    <cfRule type="cellIs" dxfId="219" priority="211" stopIfTrue="1" operator="lessThan">
      <formula>0</formula>
    </cfRule>
  </conditionalFormatting>
  <conditionalFormatting sqref="AB24:AC24">
    <cfRule type="cellIs" dxfId="218" priority="210" stopIfTrue="1" operator="lessThan">
      <formula>0</formula>
    </cfRule>
  </conditionalFormatting>
  <conditionalFormatting sqref="AB27:AC27">
    <cfRule type="cellIs" dxfId="217" priority="209" stopIfTrue="1" operator="lessThan">
      <formula>0</formula>
    </cfRule>
  </conditionalFormatting>
  <conditionalFormatting sqref="AB31:AC31">
    <cfRule type="cellIs" dxfId="216" priority="208" stopIfTrue="1" operator="lessThan">
      <formula>0</formula>
    </cfRule>
  </conditionalFormatting>
  <conditionalFormatting sqref="AB35:AC35">
    <cfRule type="cellIs" dxfId="215" priority="207" stopIfTrue="1" operator="lessThan">
      <formula>0</formula>
    </cfRule>
  </conditionalFormatting>
  <conditionalFormatting sqref="AB39:AC39">
    <cfRule type="cellIs" dxfId="214" priority="206" stopIfTrue="1" operator="lessThan">
      <formula>0</formula>
    </cfRule>
  </conditionalFormatting>
  <conditionalFormatting sqref="AB42:AC42">
    <cfRule type="cellIs" dxfId="213" priority="205" stopIfTrue="1" operator="lessThan">
      <formula>0</formula>
    </cfRule>
  </conditionalFormatting>
  <conditionalFormatting sqref="AA36">
    <cfRule type="cellIs" dxfId="212" priority="204" stopIfTrue="1" operator="lessThan">
      <formula>0</formula>
    </cfRule>
  </conditionalFormatting>
  <conditionalFormatting sqref="AB36:AC36">
    <cfRule type="cellIs" dxfId="211" priority="203" stopIfTrue="1" operator="lessThan">
      <formula>0</formula>
    </cfRule>
  </conditionalFormatting>
  <conditionalFormatting sqref="AA45">
    <cfRule type="cellIs" dxfId="210" priority="202" stopIfTrue="1" operator="lessThan">
      <formula>0</formula>
    </cfRule>
  </conditionalFormatting>
  <conditionalFormatting sqref="AB45:AC45">
    <cfRule type="cellIs" dxfId="209" priority="201" stopIfTrue="1" operator="lessThan">
      <formula>0</formula>
    </cfRule>
  </conditionalFormatting>
  <conditionalFormatting sqref="AA46">
    <cfRule type="cellIs" dxfId="208" priority="200" stopIfTrue="1" operator="lessThan">
      <formula>0</formula>
    </cfRule>
  </conditionalFormatting>
  <conditionalFormatting sqref="AB46:AC46">
    <cfRule type="cellIs" dxfId="207" priority="199" stopIfTrue="1" operator="lessThan">
      <formula>0</formula>
    </cfRule>
  </conditionalFormatting>
  <conditionalFormatting sqref="AA49">
    <cfRule type="cellIs" dxfId="206" priority="198" stopIfTrue="1" operator="lessThan">
      <formula>0</formula>
    </cfRule>
  </conditionalFormatting>
  <conditionalFormatting sqref="AB49:AC49">
    <cfRule type="cellIs" dxfId="205" priority="197" stopIfTrue="1" operator="lessThan">
      <formula>0</formula>
    </cfRule>
  </conditionalFormatting>
  <conditionalFormatting sqref="AA51">
    <cfRule type="cellIs" dxfId="204" priority="196" stopIfTrue="1" operator="lessThan">
      <formula>0</formula>
    </cfRule>
  </conditionalFormatting>
  <conditionalFormatting sqref="AB51:AC51">
    <cfRule type="cellIs" dxfId="203" priority="195" stopIfTrue="1" operator="lessThan">
      <formula>0</formula>
    </cfRule>
  </conditionalFormatting>
  <conditionalFormatting sqref="AA52">
    <cfRule type="cellIs" dxfId="202" priority="194" stopIfTrue="1" operator="lessThan">
      <formula>0</formula>
    </cfRule>
  </conditionalFormatting>
  <conditionalFormatting sqref="AB52:AC52">
    <cfRule type="cellIs" dxfId="201" priority="193" stopIfTrue="1" operator="lessThan">
      <formula>0</formula>
    </cfRule>
  </conditionalFormatting>
  <conditionalFormatting sqref="AA53">
    <cfRule type="cellIs" dxfId="200" priority="192" stopIfTrue="1" operator="lessThan">
      <formula>0</formula>
    </cfRule>
  </conditionalFormatting>
  <conditionalFormatting sqref="AB53:AC53">
    <cfRule type="cellIs" dxfId="199" priority="191" stopIfTrue="1" operator="lessThan">
      <formula>0</formula>
    </cfRule>
  </conditionalFormatting>
  <conditionalFormatting sqref="AN23">
    <cfRule type="cellIs" dxfId="198" priority="190" stopIfTrue="1" operator="lessThan">
      <formula>0</formula>
    </cfRule>
  </conditionalFormatting>
  <conditionalFormatting sqref="AN26">
    <cfRule type="cellIs" dxfId="197" priority="189" stopIfTrue="1" operator="lessThan">
      <formula>0</formula>
    </cfRule>
  </conditionalFormatting>
  <conditionalFormatting sqref="AN28">
    <cfRule type="cellIs" dxfId="196" priority="188" stopIfTrue="1" operator="lessThan">
      <formula>0</formula>
    </cfRule>
  </conditionalFormatting>
  <conditionalFormatting sqref="AN30">
    <cfRule type="cellIs" dxfId="195" priority="187" stopIfTrue="1" operator="lessThan">
      <formula>0</formula>
    </cfRule>
  </conditionalFormatting>
  <conditionalFormatting sqref="AN32">
    <cfRule type="cellIs" dxfId="194" priority="186" stopIfTrue="1" operator="lessThan">
      <formula>0</formula>
    </cfRule>
  </conditionalFormatting>
  <conditionalFormatting sqref="AN34">
    <cfRule type="cellIs" dxfId="193" priority="185" stopIfTrue="1" operator="lessThan">
      <formula>0</formula>
    </cfRule>
  </conditionalFormatting>
  <conditionalFormatting sqref="AN38">
    <cfRule type="cellIs" dxfId="192" priority="184" stopIfTrue="1" operator="lessThan">
      <formula>0</formula>
    </cfRule>
  </conditionalFormatting>
  <conditionalFormatting sqref="AN41">
    <cfRule type="cellIs" dxfId="191" priority="183" stopIfTrue="1" operator="lessThan">
      <formula>0</formula>
    </cfRule>
  </conditionalFormatting>
  <conditionalFormatting sqref="AN43">
    <cfRule type="cellIs" dxfId="190" priority="182" stopIfTrue="1" operator="lessThan">
      <formula>0</formula>
    </cfRule>
  </conditionalFormatting>
  <conditionalFormatting sqref="AN47">
    <cfRule type="cellIs" dxfId="189" priority="181" stopIfTrue="1" operator="lessThan">
      <formula>0</formula>
    </cfRule>
  </conditionalFormatting>
  <conditionalFormatting sqref="AN50">
    <cfRule type="cellIs" dxfId="188" priority="180" stopIfTrue="1" operator="lessThan">
      <formula>0</formula>
    </cfRule>
  </conditionalFormatting>
  <conditionalFormatting sqref="AO24:AR24">
    <cfRule type="cellIs" dxfId="187" priority="179" stopIfTrue="1" operator="lessThan">
      <formula>0</formula>
    </cfRule>
  </conditionalFormatting>
  <conditionalFormatting sqref="AO27:AR27">
    <cfRule type="cellIs" dxfId="186" priority="178" stopIfTrue="1" operator="lessThan">
      <formula>0</formula>
    </cfRule>
  </conditionalFormatting>
  <conditionalFormatting sqref="AO31:AR31">
    <cfRule type="cellIs" dxfId="185" priority="177" stopIfTrue="1" operator="lessThan">
      <formula>0</formula>
    </cfRule>
  </conditionalFormatting>
  <conditionalFormatting sqref="AO35:AR35">
    <cfRule type="cellIs" dxfId="184" priority="176" stopIfTrue="1" operator="lessThan">
      <formula>0</formula>
    </cfRule>
  </conditionalFormatting>
  <conditionalFormatting sqref="AO39:AR39">
    <cfRule type="cellIs" dxfId="183" priority="175" stopIfTrue="1" operator="lessThan">
      <formula>0</formula>
    </cfRule>
  </conditionalFormatting>
  <conditionalFormatting sqref="AO42:AR42">
    <cfRule type="cellIs" dxfId="182" priority="174" stopIfTrue="1" operator="lessThan">
      <formula>0</formula>
    </cfRule>
  </conditionalFormatting>
  <conditionalFormatting sqref="AN36">
    <cfRule type="cellIs" dxfId="181" priority="173" stopIfTrue="1" operator="lessThan">
      <formula>0</formula>
    </cfRule>
  </conditionalFormatting>
  <conditionalFormatting sqref="AO36:AR36">
    <cfRule type="cellIs" dxfId="180" priority="172" stopIfTrue="1" operator="lessThan">
      <formula>0</formula>
    </cfRule>
  </conditionalFormatting>
  <conditionalFormatting sqref="AN45">
    <cfRule type="cellIs" dxfId="179" priority="171" stopIfTrue="1" operator="lessThan">
      <formula>0</formula>
    </cfRule>
  </conditionalFormatting>
  <conditionalFormatting sqref="AO45:AR45">
    <cfRule type="cellIs" dxfId="178" priority="170" stopIfTrue="1" operator="lessThan">
      <formula>0</formula>
    </cfRule>
  </conditionalFormatting>
  <conditionalFormatting sqref="AN46">
    <cfRule type="cellIs" dxfId="177" priority="169" stopIfTrue="1" operator="lessThan">
      <formula>0</formula>
    </cfRule>
  </conditionalFormatting>
  <conditionalFormatting sqref="AO46:AR46">
    <cfRule type="cellIs" dxfId="176" priority="168" stopIfTrue="1" operator="lessThan">
      <formula>0</formula>
    </cfRule>
  </conditionalFormatting>
  <conditionalFormatting sqref="AN49">
    <cfRule type="cellIs" dxfId="175" priority="167" stopIfTrue="1" operator="lessThan">
      <formula>0</formula>
    </cfRule>
  </conditionalFormatting>
  <conditionalFormatting sqref="AO49:AR49">
    <cfRule type="cellIs" dxfId="174" priority="166" stopIfTrue="1" operator="lessThan">
      <formula>0</formula>
    </cfRule>
  </conditionalFormatting>
  <conditionalFormatting sqref="AN51">
    <cfRule type="cellIs" dxfId="173" priority="165" stopIfTrue="1" operator="lessThan">
      <formula>0</formula>
    </cfRule>
  </conditionalFormatting>
  <conditionalFormatting sqref="AO51:AR51">
    <cfRule type="cellIs" dxfId="172" priority="164" stopIfTrue="1" operator="lessThan">
      <formula>0</formula>
    </cfRule>
  </conditionalFormatting>
  <conditionalFormatting sqref="AN52">
    <cfRule type="cellIs" dxfId="171" priority="163" stopIfTrue="1" operator="lessThan">
      <formula>0</formula>
    </cfRule>
  </conditionalFormatting>
  <conditionalFormatting sqref="AO52:AR52">
    <cfRule type="cellIs" dxfId="170" priority="162" stopIfTrue="1" operator="lessThan">
      <formula>0</formula>
    </cfRule>
  </conditionalFormatting>
  <conditionalFormatting sqref="AN53">
    <cfRule type="cellIs" dxfId="169" priority="161" stopIfTrue="1" operator="lessThan">
      <formula>0</formula>
    </cfRule>
  </conditionalFormatting>
  <conditionalFormatting sqref="AO53:AR53">
    <cfRule type="cellIs" dxfId="168" priority="160" stopIfTrue="1" operator="lessThan">
      <formula>0</formula>
    </cfRule>
  </conditionalFormatting>
  <conditionalFormatting sqref="AD23">
    <cfRule type="cellIs" dxfId="167" priority="159" stopIfTrue="1" operator="lessThan">
      <formula>0</formula>
    </cfRule>
  </conditionalFormatting>
  <conditionalFormatting sqref="AD26">
    <cfRule type="cellIs" dxfId="166" priority="158" stopIfTrue="1" operator="lessThan">
      <formula>0</formula>
    </cfRule>
  </conditionalFormatting>
  <conditionalFormatting sqref="AD28">
    <cfRule type="cellIs" dxfId="165" priority="157" stopIfTrue="1" operator="lessThan">
      <formula>0</formula>
    </cfRule>
  </conditionalFormatting>
  <conditionalFormatting sqref="AD30">
    <cfRule type="cellIs" dxfId="164" priority="156" stopIfTrue="1" operator="lessThan">
      <formula>0</formula>
    </cfRule>
  </conditionalFormatting>
  <conditionalFormatting sqref="AD32">
    <cfRule type="cellIs" dxfId="163" priority="155" stopIfTrue="1" operator="lessThan">
      <formula>0</formula>
    </cfRule>
  </conditionalFormatting>
  <conditionalFormatting sqref="AD34">
    <cfRule type="cellIs" dxfId="162" priority="154" stopIfTrue="1" operator="lessThan">
      <formula>0</formula>
    </cfRule>
  </conditionalFormatting>
  <conditionalFormatting sqref="AD38">
    <cfRule type="cellIs" dxfId="161" priority="153" stopIfTrue="1" operator="lessThan">
      <formula>0</formula>
    </cfRule>
  </conditionalFormatting>
  <conditionalFormatting sqref="AD41">
    <cfRule type="cellIs" dxfId="160" priority="152" stopIfTrue="1" operator="lessThan">
      <formula>0</formula>
    </cfRule>
  </conditionalFormatting>
  <conditionalFormatting sqref="AD47">
    <cfRule type="cellIs" dxfId="159" priority="150" stopIfTrue="1" operator="lessThan">
      <formula>0</formula>
    </cfRule>
  </conditionalFormatting>
  <conditionalFormatting sqref="AD50">
    <cfRule type="cellIs" dxfId="158" priority="149" stopIfTrue="1" operator="lessThan">
      <formula>0</formula>
    </cfRule>
  </conditionalFormatting>
  <conditionalFormatting sqref="AD36">
    <cfRule type="cellIs" dxfId="157" priority="148" stopIfTrue="1" operator="lessThan">
      <formula>0</formula>
    </cfRule>
  </conditionalFormatting>
  <conditionalFormatting sqref="AD45">
    <cfRule type="cellIs" dxfId="156" priority="147" stopIfTrue="1" operator="lessThan">
      <formula>0</formula>
    </cfRule>
  </conditionalFormatting>
  <conditionalFormatting sqref="AD46">
    <cfRule type="cellIs" dxfId="155" priority="146" stopIfTrue="1" operator="lessThan">
      <formula>0</formula>
    </cfRule>
  </conditionalFormatting>
  <conditionalFormatting sqref="AD49">
    <cfRule type="cellIs" dxfId="154" priority="145" stopIfTrue="1" operator="lessThan">
      <formula>0</formula>
    </cfRule>
  </conditionalFormatting>
  <conditionalFormatting sqref="AD51">
    <cfRule type="cellIs" dxfId="153" priority="144" stopIfTrue="1" operator="lessThan">
      <formula>0</formula>
    </cfRule>
  </conditionalFormatting>
  <conditionalFormatting sqref="AD52">
    <cfRule type="cellIs" dxfId="152" priority="143" stopIfTrue="1" operator="lessThan">
      <formula>0</formula>
    </cfRule>
  </conditionalFormatting>
  <conditionalFormatting sqref="AD53">
    <cfRule type="cellIs" dxfId="151" priority="142" stopIfTrue="1" operator="lessThan">
      <formula>0</formula>
    </cfRule>
  </conditionalFormatting>
  <conditionalFormatting sqref="AD56">
    <cfRule type="cellIs" dxfId="150" priority="141" stopIfTrue="1" operator="lessThan">
      <formula>0</formula>
    </cfRule>
  </conditionalFormatting>
  <conditionalFormatting sqref="AD57">
    <cfRule type="cellIs" dxfId="149" priority="140" stopIfTrue="1" operator="lessThan">
      <formula>0</formula>
    </cfRule>
  </conditionalFormatting>
  <conditionalFormatting sqref="AI23">
    <cfRule type="cellIs" dxfId="148" priority="139" stopIfTrue="1" operator="lessThan">
      <formula>0</formula>
    </cfRule>
  </conditionalFormatting>
  <conditionalFormatting sqref="AI26">
    <cfRule type="cellIs" dxfId="147" priority="138" stopIfTrue="1" operator="lessThan">
      <formula>0</formula>
    </cfRule>
  </conditionalFormatting>
  <conditionalFormatting sqref="AI28">
    <cfRule type="cellIs" dxfId="146" priority="137" stopIfTrue="1" operator="lessThan">
      <formula>0</formula>
    </cfRule>
  </conditionalFormatting>
  <conditionalFormatting sqref="AI30">
    <cfRule type="cellIs" dxfId="145" priority="136" stopIfTrue="1" operator="lessThan">
      <formula>0</formula>
    </cfRule>
  </conditionalFormatting>
  <conditionalFormatting sqref="AI32">
    <cfRule type="cellIs" dxfId="144" priority="135" stopIfTrue="1" operator="lessThan">
      <formula>0</formula>
    </cfRule>
  </conditionalFormatting>
  <conditionalFormatting sqref="AI34">
    <cfRule type="cellIs" dxfId="143" priority="134" stopIfTrue="1" operator="lessThan">
      <formula>0</formula>
    </cfRule>
  </conditionalFormatting>
  <conditionalFormatting sqref="AI38">
    <cfRule type="cellIs" dxfId="142" priority="133" stopIfTrue="1" operator="lessThan">
      <formula>0</formula>
    </cfRule>
  </conditionalFormatting>
  <conditionalFormatting sqref="AI41">
    <cfRule type="cellIs" dxfId="141" priority="132" stopIfTrue="1" operator="lessThan">
      <formula>0</formula>
    </cfRule>
  </conditionalFormatting>
  <conditionalFormatting sqref="AI43">
    <cfRule type="cellIs" dxfId="140" priority="131" stopIfTrue="1" operator="lessThan">
      <formula>0</formula>
    </cfRule>
  </conditionalFormatting>
  <conditionalFormatting sqref="AI47">
    <cfRule type="cellIs" dxfId="139" priority="130" stopIfTrue="1" operator="lessThan">
      <formula>0</formula>
    </cfRule>
  </conditionalFormatting>
  <conditionalFormatting sqref="AI50">
    <cfRule type="cellIs" dxfId="138" priority="129" stopIfTrue="1" operator="lessThan">
      <formula>0</formula>
    </cfRule>
  </conditionalFormatting>
  <conditionalFormatting sqref="AI36">
    <cfRule type="cellIs" dxfId="137" priority="128" stopIfTrue="1" operator="lessThan">
      <formula>0</formula>
    </cfRule>
  </conditionalFormatting>
  <conditionalFormatting sqref="AI45">
    <cfRule type="cellIs" dxfId="136" priority="127" stopIfTrue="1" operator="lessThan">
      <formula>0</formula>
    </cfRule>
  </conditionalFormatting>
  <conditionalFormatting sqref="AI46">
    <cfRule type="cellIs" dxfId="135" priority="126" stopIfTrue="1" operator="lessThan">
      <formula>0</formula>
    </cfRule>
  </conditionalFormatting>
  <conditionalFormatting sqref="AI49">
    <cfRule type="cellIs" dxfId="134" priority="125" stopIfTrue="1" operator="lessThan">
      <formula>0</formula>
    </cfRule>
  </conditionalFormatting>
  <conditionalFormatting sqref="AI51">
    <cfRule type="cellIs" dxfId="133" priority="124" stopIfTrue="1" operator="lessThan">
      <formula>0</formula>
    </cfRule>
  </conditionalFormatting>
  <conditionalFormatting sqref="AI52">
    <cfRule type="cellIs" dxfId="132" priority="123" stopIfTrue="1" operator="lessThan">
      <formula>0</formula>
    </cfRule>
  </conditionalFormatting>
  <conditionalFormatting sqref="AI53">
    <cfRule type="cellIs" dxfId="131" priority="122" stopIfTrue="1" operator="lessThan">
      <formula>0</formula>
    </cfRule>
  </conditionalFormatting>
  <conditionalFormatting sqref="AI56">
    <cfRule type="cellIs" dxfId="130" priority="121" stopIfTrue="1" operator="lessThan">
      <formula>0</formula>
    </cfRule>
  </conditionalFormatting>
  <conditionalFormatting sqref="AI57">
    <cfRule type="cellIs" dxfId="129" priority="120" stopIfTrue="1" operator="lessThan">
      <formula>0</formula>
    </cfRule>
  </conditionalFormatting>
  <conditionalFormatting sqref="AN56">
    <cfRule type="cellIs" dxfId="128" priority="119" stopIfTrue="1" operator="lessThan">
      <formula>0</formula>
    </cfRule>
  </conditionalFormatting>
  <conditionalFormatting sqref="AO56:AR56">
    <cfRule type="cellIs" dxfId="127" priority="118" stopIfTrue="1" operator="lessThan">
      <formula>0</formula>
    </cfRule>
  </conditionalFormatting>
  <conditionalFormatting sqref="AN57">
    <cfRule type="cellIs" dxfId="126" priority="117" stopIfTrue="1" operator="lessThan">
      <formula>0</formula>
    </cfRule>
  </conditionalFormatting>
  <conditionalFormatting sqref="AO57:AR57">
    <cfRule type="cellIs" dxfId="125" priority="116" stopIfTrue="1" operator="lessThan">
      <formula>0</formula>
    </cfRule>
  </conditionalFormatting>
  <conditionalFormatting sqref="J56">
    <cfRule type="cellIs" dxfId="124" priority="115" stopIfTrue="1" operator="lessThan">
      <formula>0</formula>
    </cfRule>
  </conditionalFormatting>
  <conditionalFormatting sqref="K56:O56">
    <cfRule type="cellIs" dxfId="123" priority="114" stopIfTrue="1" operator="lessThan">
      <formula>0</formula>
    </cfRule>
  </conditionalFormatting>
  <conditionalFormatting sqref="J57">
    <cfRule type="cellIs" dxfId="122" priority="113" stopIfTrue="1" operator="lessThan">
      <formula>0</formula>
    </cfRule>
  </conditionalFormatting>
  <conditionalFormatting sqref="K57:O57">
    <cfRule type="cellIs" dxfId="121" priority="112" stopIfTrue="1" operator="lessThan">
      <formula>0</formula>
    </cfRule>
  </conditionalFormatting>
  <conditionalFormatting sqref="P56">
    <cfRule type="cellIs" dxfId="120" priority="111" stopIfTrue="1" operator="lessThan">
      <formula>0</formula>
    </cfRule>
  </conditionalFormatting>
  <conditionalFormatting sqref="Q56:W56">
    <cfRule type="cellIs" dxfId="119" priority="110" stopIfTrue="1" operator="lessThan">
      <formula>0</formula>
    </cfRule>
  </conditionalFormatting>
  <conditionalFormatting sqref="P57">
    <cfRule type="cellIs" dxfId="118" priority="109" stopIfTrue="1" operator="lessThan">
      <formula>0</formula>
    </cfRule>
  </conditionalFormatting>
  <conditionalFormatting sqref="Q57:W57">
    <cfRule type="cellIs" dxfId="117" priority="108" stopIfTrue="1" operator="lessThan">
      <formula>0</formula>
    </cfRule>
  </conditionalFormatting>
  <conditionalFormatting sqref="X56:Z56">
    <cfRule type="cellIs" dxfId="116" priority="107" stopIfTrue="1" operator="lessThan">
      <formula>0</formula>
    </cfRule>
  </conditionalFormatting>
  <conditionalFormatting sqref="X57:Z57">
    <cfRule type="cellIs" dxfId="115" priority="106" stopIfTrue="1" operator="lessThan">
      <formula>0</formula>
    </cfRule>
  </conditionalFormatting>
  <conditionalFormatting sqref="AA56:AC56">
    <cfRule type="cellIs" dxfId="114" priority="105" stopIfTrue="1" operator="lessThan">
      <formula>0</formula>
    </cfRule>
  </conditionalFormatting>
  <conditionalFormatting sqref="AA57:AC57">
    <cfRule type="cellIs" dxfId="113" priority="104" stopIfTrue="1" operator="lessThan">
      <formula>0</formula>
    </cfRule>
  </conditionalFormatting>
  <conditionalFormatting sqref="AV56">
    <cfRule type="cellIs" dxfId="112" priority="102" stopIfTrue="1" operator="lessThan">
      <formula>0</formula>
    </cfRule>
  </conditionalFormatting>
  <conditionalFormatting sqref="AV57">
    <cfRule type="cellIs" dxfId="111" priority="100" stopIfTrue="1" operator="lessThan">
      <formula>0</formula>
    </cfRule>
  </conditionalFormatting>
  <conditionalFormatting sqref="AU23">
    <cfRule type="cellIs" dxfId="110" priority="73" stopIfTrue="1" operator="lessThan">
      <formula>0</formula>
    </cfRule>
  </conditionalFormatting>
  <conditionalFormatting sqref="AT32">
    <cfRule type="cellIs" dxfId="109" priority="62" stopIfTrue="1" operator="lessThan">
      <formula>0</formula>
    </cfRule>
  </conditionalFormatting>
  <conditionalFormatting sqref="AU32">
    <cfRule type="cellIs" dxfId="108" priority="61" stopIfTrue="1" operator="lessThan">
      <formula>0</formula>
    </cfRule>
  </conditionalFormatting>
  <conditionalFormatting sqref="AS46">
    <cfRule type="cellIs" dxfId="107" priority="42" stopIfTrue="1" operator="lessThan">
      <formula>0</formula>
    </cfRule>
  </conditionalFormatting>
  <conditionalFormatting sqref="AT46">
    <cfRule type="cellIs" dxfId="106" priority="41" stopIfTrue="1" operator="lessThan">
      <formula>0</formula>
    </cfRule>
  </conditionalFormatting>
  <conditionalFormatting sqref="AS49">
    <cfRule type="cellIs" dxfId="105" priority="36" stopIfTrue="1" operator="lessThan">
      <formula>0</formula>
    </cfRule>
  </conditionalFormatting>
  <conditionalFormatting sqref="AT50">
    <cfRule type="cellIs" dxfId="104" priority="32" stopIfTrue="1" operator="lessThan">
      <formula>0</formula>
    </cfRule>
  </conditionalFormatting>
  <conditionalFormatting sqref="AU50">
    <cfRule type="cellIs" dxfId="103" priority="31" stopIfTrue="1" operator="lessThan">
      <formula>0</formula>
    </cfRule>
  </conditionalFormatting>
  <conditionalFormatting sqref="AS52">
    <cfRule type="cellIs" dxfId="102" priority="27" stopIfTrue="1" operator="lessThan">
      <formula>0</formula>
    </cfRule>
  </conditionalFormatting>
  <conditionalFormatting sqref="AU53">
    <cfRule type="cellIs" dxfId="101" priority="22" stopIfTrue="1" operator="lessThan">
      <formula>0</formula>
    </cfRule>
  </conditionalFormatting>
  <conditionalFormatting sqref="AS56">
    <cfRule type="cellIs" dxfId="100" priority="21" stopIfTrue="1" operator="lessThan">
      <formula>0</formula>
    </cfRule>
  </conditionalFormatting>
  <conditionalFormatting sqref="AS23">
    <cfRule type="cellIs" dxfId="99" priority="75" stopIfTrue="1" operator="lessThan">
      <formula>0</formula>
    </cfRule>
  </conditionalFormatting>
  <conditionalFormatting sqref="AT23">
    <cfRule type="cellIs" dxfId="98" priority="74" stopIfTrue="1" operator="lessThan">
      <formula>0</formula>
    </cfRule>
  </conditionalFormatting>
  <conditionalFormatting sqref="AU26">
    <cfRule type="cellIs" dxfId="97" priority="70" stopIfTrue="1" operator="lessThan">
      <formula>0</formula>
    </cfRule>
  </conditionalFormatting>
  <conditionalFormatting sqref="AS28">
    <cfRule type="cellIs" dxfId="96" priority="69" stopIfTrue="1" operator="lessThan">
      <formula>0</formula>
    </cfRule>
  </conditionalFormatting>
  <conditionalFormatting sqref="AT28">
    <cfRule type="cellIs" dxfId="95" priority="68" stopIfTrue="1" operator="lessThan">
      <formula>0</formula>
    </cfRule>
  </conditionalFormatting>
  <conditionalFormatting sqref="AU28">
    <cfRule type="cellIs" dxfId="94" priority="67" stopIfTrue="1" operator="lessThan">
      <formula>0</formula>
    </cfRule>
  </conditionalFormatting>
  <conditionalFormatting sqref="AS30">
    <cfRule type="cellIs" dxfId="93" priority="66" stopIfTrue="1" operator="lessThan">
      <formula>0</formula>
    </cfRule>
  </conditionalFormatting>
  <conditionalFormatting sqref="AT30">
    <cfRule type="cellIs" dxfId="92" priority="65" stopIfTrue="1" operator="lessThan">
      <formula>0</formula>
    </cfRule>
  </conditionalFormatting>
  <conditionalFormatting sqref="AU30">
    <cfRule type="cellIs" dxfId="91" priority="64" stopIfTrue="1" operator="lessThan">
      <formula>0</formula>
    </cfRule>
  </conditionalFormatting>
  <conditionalFormatting sqref="AS32">
    <cfRule type="cellIs" dxfId="90" priority="63" stopIfTrue="1" operator="lessThan">
      <formula>0</formula>
    </cfRule>
  </conditionalFormatting>
  <conditionalFormatting sqref="AS34">
    <cfRule type="cellIs" dxfId="89" priority="60" stopIfTrue="1" operator="lessThan">
      <formula>0</formula>
    </cfRule>
  </conditionalFormatting>
  <conditionalFormatting sqref="AT34">
    <cfRule type="cellIs" dxfId="88" priority="59" stopIfTrue="1" operator="lessThan">
      <formula>0</formula>
    </cfRule>
  </conditionalFormatting>
  <conditionalFormatting sqref="AU34">
    <cfRule type="cellIs" dxfId="87" priority="58" stopIfTrue="1" operator="lessThan">
      <formula>0</formula>
    </cfRule>
  </conditionalFormatting>
  <conditionalFormatting sqref="AU46">
    <cfRule type="cellIs" dxfId="86" priority="40" stopIfTrue="1" operator="lessThan">
      <formula>0</formula>
    </cfRule>
  </conditionalFormatting>
  <conditionalFormatting sqref="AS47">
    <cfRule type="cellIs" dxfId="85" priority="39" stopIfTrue="1" operator="lessThan">
      <formula>0</formula>
    </cfRule>
  </conditionalFormatting>
  <conditionalFormatting sqref="AT47">
    <cfRule type="cellIs" dxfId="84" priority="38" stopIfTrue="1" operator="lessThan">
      <formula>0</formula>
    </cfRule>
  </conditionalFormatting>
  <conditionalFormatting sqref="AT49">
    <cfRule type="cellIs" dxfId="83" priority="35" stopIfTrue="1" operator="lessThan">
      <formula>0</formula>
    </cfRule>
  </conditionalFormatting>
  <conditionalFormatting sqref="AU49">
    <cfRule type="cellIs" dxfId="82" priority="34" stopIfTrue="1" operator="lessThan">
      <formula>0</formula>
    </cfRule>
  </conditionalFormatting>
  <conditionalFormatting sqref="AS50">
    <cfRule type="cellIs" dxfId="81" priority="33" stopIfTrue="1" operator="lessThan">
      <formula>0</formula>
    </cfRule>
  </conditionalFormatting>
  <conditionalFormatting sqref="AS51">
    <cfRule type="cellIs" dxfId="80" priority="30" stopIfTrue="1" operator="lessThan">
      <formula>0</formula>
    </cfRule>
  </conditionalFormatting>
  <conditionalFormatting sqref="AT51">
    <cfRule type="cellIs" dxfId="79" priority="29" stopIfTrue="1" operator="lessThan">
      <formula>0</formula>
    </cfRule>
  </conditionalFormatting>
  <conditionalFormatting sqref="AU52">
    <cfRule type="cellIs" dxfId="78" priority="25" stopIfTrue="1" operator="lessThan">
      <formula>0</formula>
    </cfRule>
  </conditionalFormatting>
  <conditionalFormatting sqref="AS53">
    <cfRule type="cellIs" dxfId="77" priority="24" stopIfTrue="1" operator="lessThan">
      <formula>0</formula>
    </cfRule>
  </conditionalFormatting>
  <conditionalFormatting sqref="AT53">
    <cfRule type="cellIs" dxfId="76" priority="23" stopIfTrue="1" operator="lessThan">
      <formula>0</formula>
    </cfRule>
  </conditionalFormatting>
  <conditionalFormatting sqref="AT56">
    <cfRule type="cellIs" dxfId="75" priority="20" stopIfTrue="1" operator="lessThan">
      <formula>0</formula>
    </cfRule>
  </conditionalFormatting>
  <conditionalFormatting sqref="AU56">
    <cfRule type="cellIs" dxfId="74" priority="19" stopIfTrue="1" operator="lessThan">
      <formula>0</formula>
    </cfRule>
  </conditionalFormatting>
  <conditionalFormatting sqref="AS45">
    <cfRule type="cellIs" dxfId="73" priority="15" stopIfTrue="1" operator="lessThan">
      <formula>0</formula>
    </cfRule>
  </conditionalFormatting>
  <conditionalFormatting sqref="AT45">
    <cfRule type="cellIs" dxfId="72" priority="14" stopIfTrue="1" operator="lessThan">
      <formula>0</formula>
    </cfRule>
  </conditionalFormatting>
  <conditionalFormatting sqref="AU45">
    <cfRule type="cellIs" dxfId="71" priority="13" stopIfTrue="1" operator="lessThan">
      <formula>0</formula>
    </cfRule>
  </conditionalFormatting>
  <conditionalFormatting sqref="AS36">
    <cfRule type="cellIs" dxfId="70" priority="12" stopIfTrue="1" operator="lessThan">
      <formula>0</formula>
    </cfRule>
  </conditionalFormatting>
  <conditionalFormatting sqref="AT36">
    <cfRule type="cellIs" dxfId="69" priority="11" stopIfTrue="1" operator="lessThan">
      <formula>0</formula>
    </cfRule>
  </conditionalFormatting>
  <conditionalFormatting sqref="AU36">
    <cfRule type="cellIs" dxfId="68" priority="10" stopIfTrue="1" operator="lessThan">
      <formula>0</formula>
    </cfRule>
  </conditionalFormatting>
  <conditionalFormatting sqref="AS38">
    <cfRule type="cellIs" dxfId="67" priority="9" stopIfTrue="1" operator="lessThan">
      <formula>0</formula>
    </cfRule>
  </conditionalFormatting>
  <conditionalFormatting sqref="AT38">
    <cfRule type="cellIs" dxfId="66" priority="8" stopIfTrue="1" operator="lessThan">
      <formula>0</formula>
    </cfRule>
  </conditionalFormatting>
  <conditionalFormatting sqref="AU38">
    <cfRule type="cellIs" dxfId="65" priority="7" stopIfTrue="1" operator="lessThan">
      <formula>0</formula>
    </cfRule>
  </conditionalFormatting>
  <conditionalFormatting sqref="AS41">
    <cfRule type="cellIs" dxfId="64" priority="6" stopIfTrue="1" operator="lessThan">
      <formula>0</formula>
    </cfRule>
  </conditionalFormatting>
  <conditionalFormatting sqref="AT41">
    <cfRule type="cellIs" dxfId="63" priority="5" stopIfTrue="1" operator="lessThan">
      <formula>0</formula>
    </cfRule>
  </conditionalFormatting>
  <conditionalFormatting sqref="AU41">
    <cfRule type="cellIs" dxfId="62" priority="4" stopIfTrue="1" operator="lessThan">
      <formula>0</formula>
    </cfRule>
  </conditionalFormatting>
  <conditionalFormatting sqref="AS43">
    <cfRule type="cellIs" dxfId="61" priority="3" stopIfTrue="1" operator="lessThan">
      <formula>0</formula>
    </cfRule>
  </conditionalFormatting>
  <conditionalFormatting sqref="AT43">
    <cfRule type="cellIs" dxfId="60" priority="2" stopIfTrue="1" operator="lessThan">
      <formula>0</formula>
    </cfRule>
  </conditionalFormatting>
  <conditionalFormatting sqref="AU43">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topLeftCell="E14" zoomScale="80" zoomScaleNormal="80" workbookViewId="0">
      <selection activeCell="P54" sqref="P5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7.25" thickBot="1"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ht="13.5" thickTop="1" x14ac:dyDescent="0.2">
      <c r="A5" s="107"/>
      <c r="B5" s="414" t="s">
        <v>308</v>
      </c>
      <c r="C5" s="402">
        <v>32459483</v>
      </c>
      <c r="D5" s="403">
        <v>54371787</v>
      </c>
      <c r="E5" s="454"/>
      <c r="F5" s="454"/>
      <c r="G5" s="448"/>
      <c r="H5" s="402">
        <v>32441252</v>
      </c>
      <c r="I5" s="403">
        <v>31495572</v>
      </c>
      <c r="J5" s="454"/>
      <c r="K5" s="454"/>
      <c r="L5" s="448"/>
      <c r="M5" s="402">
        <v>186890791</v>
      </c>
      <c r="N5" s="403">
        <v>164536675</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32718508</v>
      </c>
      <c r="D6" s="398">
        <v>54294055</v>
      </c>
      <c r="E6" s="400">
        <f>'Pt 2 Premium and Claims'!E54</f>
        <v>63807149</v>
      </c>
      <c r="F6" s="400">
        <f>SUM(C6:E6)</f>
        <v>150819712</v>
      </c>
      <c r="G6" s="401">
        <f>'Pt 2 Premium and Claims'!I54</f>
        <v>63807149</v>
      </c>
      <c r="H6" s="397">
        <v>31805598</v>
      </c>
      <c r="I6" s="398">
        <v>31853681</v>
      </c>
      <c r="J6" s="400">
        <f>'Pt 2 Premium and Claims'!K54</f>
        <v>26110763</v>
      </c>
      <c r="K6" s="400">
        <f>SUM(H6:J6)</f>
        <v>89770042</v>
      </c>
      <c r="L6" s="401">
        <f>'Pt 2 Premium and Claims'!O54</f>
        <v>6694249</v>
      </c>
      <c r="M6" s="397">
        <v>189475607</v>
      </c>
      <c r="N6" s="398">
        <v>165685239</v>
      </c>
      <c r="O6" s="400">
        <f>'Pt 2 Premium and Claims'!Q54</f>
        <v>149309846</v>
      </c>
      <c r="P6" s="400">
        <v>504470692</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348654</v>
      </c>
      <c r="D7" s="398">
        <v>2842857.68</v>
      </c>
      <c r="E7" s="400">
        <v>1971060</v>
      </c>
      <c r="F7" s="400">
        <f>SUM(C7:E7)</f>
        <v>5162571.68</v>
      </c>
      <c r="G7" s="401">
        <v>1971060</v>
      </c>
      <c r="H7" s="397">
        <v>783782</v>
      </c>
      <c r="I7" s="398">
        <v>865762.61</v>
      </c>
      <c r="J7" s="400">
        <v>651118</v>
      </c>
      <c r="K7" s="400">
        <f>SUM(H7:J7)</f>
        <v>2300662.61</v>
      </c>
      <c r="L7" s="401">
        <v>192776</v>
      </c>
      <c r="M7" s="397">
        <v>3954341</v>
      </c>
      <c r="N7" s="398">
        <v>4413277.6900000004</v>
      </c>
      <c r="O7" s="400">
        <v>4158230</v>
      </c>
      <c r="P7" s="400">
        <v>12525849</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1774888</v>
      </c>
      <c r="E8" s="400">
        <v>2497253</v>
      </c>
      <c r="F8" s="400">
        <f>D8+E8</f>
        <v>4272141</v>
      </c>
      <c r="G8" s="401">
        <v>2497253</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5508787</v>
      </c>
      <c r="E9" s="400">
        <v>5372621</v>
      </c>
      <c r="F9" s="400">
        <f>D9+E9</f>
        <v>10881408</v>
      </c>
      <c r="G9" s="401">
        <v>5372621</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-2442725</v>
      </c>
      <c r="E10" s="400">
        <v>-2390195</v>
      </c>
      <c r="F10" s="400">
        <f>D10+E10</f>
        <v>-4832920</v>
      </c>
      <c r="G10" s="401">
        <v>-2390195</v>
      </c>
      <c r="H10" s="443"/>
      <c r="I10" s="398">
        <v>748544</v>
      </c>
      <c r="J10" s="400">
        <v>620027</v>
      </c>
      <c r="K10" s="400">
        <f>I10+J10</f>
        <v>1368571</v>
      </c>
      <c r="L10" s="401">
        <v>620027</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2478787</v>
      </c>
      <c r="E11" s="400">
        <f>IF(G36&lt;0,G36,0)</f>
        <v>0</v>
      </c>
      <c r="F11" s="400">
        <f>D11+E11</f>
        <v>2478787</v>
      </c>
      <c r="G11" s="450"/>
      <c r="H11" s="443"/>
      <c r="I11" s="398">
        <v>-82897</v>
      </c>
      <c r="J11" s="400">
        <f>IF(L36&lt;0,L36,0)</f>
        <v>-141207</v>
      </c>
      <c r="K11" s="400">
        <f>I11+J11</f>
        <v>-224104</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C6+C7</f>
        <v>33067162</v>
      </c>
      <c r="D12" s="400">
        <f>D6+D7-D8-D9-D10-D11</f>
        <v>49817175.68</v>
      </c>
      <c r="E12" s="400">
        <f>E6+E7-E8-E9-E10-E11</f>
        <v>60298530</v>
      </c>
      <c r="F12" s="400">
        <f>F6+F7-F8-F9-F10-F11</f>
        <v>143182867.68000001</v>
      </c>
      <c r="G12" s="447"/>
      <c r="H12" s="399">
        <f>H6+H7</f>
        <v>32589380</v>
      </c>
      <c r="I12" s="400">
        <f>I6+I7-I8-I9-I10-I11</f>
        <v>32053796.609999999</v>
      </c>
      <c r="J12" s="400">
        <f>J6+J7-J8-J9-J10-J11</f>
        <v>26283061</v>
      </c>
      <c r="K12" s="400">
        <f>K6+K7-K8-K9-K10-K11</f>
        <v>90926237.609999999</v>
      </c>
      <c r="L12" s="447"/>
      <c r="M12" s="399">
        <f>M6+M7</f>
        <v>193429948</v>
      </c>
      <c r="N12" s="400">
        <f>N6+N7-N8-N9-N10-N11</f>
        <v>170098516.69</v>
      </c>
      <c r="O12" s="400">
        <f>O6+O7-O8-O9-O10-O11</f>
        <v>153468076</v>
      </c>
      <c r="P12" s="400">
        <f>P6+P7-P8-P9-P10-P11</f>
        <v>516996541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7.25" thickBot="1"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25" thickTop="1" x14ac:dyDescent="0.2">
      <c r="B15" s="417" t="s">
        <v>431</v>
      </c>
      <c r="C15" s="402">
        <v>32064747</v>
      </c>
      <c r="D15" s="403">
        <v>63546189</v>
      </c>
      <c r="E15" s="395">
        <f>'Pt 2 Premium and Claims'!E5</f>
        <v>67521634</v>
      </c>
      <c r="F15" s="400">
        <f>SUM(C15:E15)</f>
        <v>163132570</v>
      </c>
      <c r="G15" s="396">
        <f>'Pt 2 Premium and Claims'!I5</f>
        <v>67451192</v>
      </c>
      <c r="H15" s="402">
        <v>44979164</v>
      </c>
      <c r="I15" s="403">
        <v>41544437</v>
      </c>
      <c r="J15" s="395">
        <f>'Pt 2 Premium and Claims'!K5</f>
        <v>36447510</v>
      </c>
      <c r="K15" s="400">
        <f>SUM(H15:J15)</f>
        <v>122971111</v>
      </c>
      <c r="L15" s="396">
        <f>'Pt 2 Premium and Claims'!O5</f>
        <v>9552604</v>
      </c>
      <c r="M15" s="402">
        <v>220146687</v>
      </c>
      <c r="N15" s="403">
        <v>209261313</v>
      </c>
      <c r="O15" s="395">
        <f>'Pt 2 Premium and Claims'!Q5</f>
        <v>188607364</v>
      </c>
      <c r="P15" s="395">
        <v>618015364</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-681416</v>
      </c>
      <c r="D16" s="398">
        <v>5459966</v>
      </c>
      <c r="E16" s="400">
        <v>609365</v>
      </c>
      <c r="F16" s="400">
        <f>SUM(C16:E16)</f>
        <v>5387915</v>
      </c>
      <c r="G16" s="401">
        <f>'Pt 1 Summary of Data'!I25+'Pt 1 Summary of Data'!I26+'Pt 1 Summary of Data'!I27+'Pt 1 Summary of Data'!I30+'Pt 1 Summary of Data'!I31+'Pt 1 Summary of Data'!I34+'Pt 1 Summary of Data'!I35</f>
        <v>609366</v>
      </c>
      <c r="H16" s="397">
        <v>3319632</v>
      </c>
      <c r="I16" s="398">
        <v>3636562</v>
      </c>
      <c r="J16" s="400">
        <v>4462247</v>
      </c>
      <c r="K16" s="400">
        <f>SUM(H16:J16)</f>
        <v>11418441</v>
      </c>
      <c r="L16" s="401">
        <f>'Pt 1 Summary of Data'!O25+'Pt 1 Summary of Data'!O26+'Pt 1 Summary of Data'!O27+'Pt 1 Summary of Data'!O30+'Pt 1 Summary of Data'!O31+'Pt 1 Summary of Data'!O34+'Pt 1 Summary of Data'!O35</f>
        <v>1209771</v>
      </c>
      <c r="M16" s="397">
        <v>8016380</v>
      </c>
      <c r="N16" s="398">
        <v>15194954</v>
      </c>
      <c r="O16" s="400">
        <v>12003022</v>
      </c>
      <c r="P16" s="400">
        <f>SUM(M16:O16)</f>
        <v>35214356</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f>C15-C16</f>
        <v>32746163</v>
      </c>
      <c r="D17" s="399">
        <f>D15-D16</f>
        <v>58086223</v>
      </c>
      <c r="E17" s="399">
        <f>E15-E16</f>
        <v>66912269</v>
      </c>
      <c r="F17" s="399">
        <f>F15-F16</f>
        <v>157744655</v>
      </c>
      <c r="G17" s="450"/>
      <c r="H17" s="399">
        <f>H15-H16</f>
        <v>41659532</v>
      </c>
      <c r="I17" s="399">
        <f>I15-I16</f>
        <v>37907875</v>
      </c>
      <c r="J17" s="399">
        <f>J15-J16</f>
        <v>31985263</v>
      </c>
      <c r="K17" s="399">
        <f>K15-K16</f>
        <v>111552670</v>
      </c>
      <c r="L17" s="450"/>
      <c r="M17" s="399">
        <f>M15-M16</f>
        <v>212130307</v>
      </c>
      <c r="N17" s="399">
        <f>N15-N16</f>
        <v>194066359</v>
      </c>
      <c r="O17" s="399">
        <f>O15-O16</f>
        <v>176604342</v>
      </c>
      <c r="P17" s="399">
        <f>P15-P16</f>
        <v>582801008</v>
      </c>
      <c r="Q17" s="399">
        <f>Q15-Q16</f>
        <v>0</v>
      </c>
      <c r="R17" s="399">
        <f t="shared" ref="R17:AB17" si="0">R15-R16</f>
        <v>0</v>
      </c>
      <c r="S17" s="399">
        <f t="shared" si="0"/>
        <v>0</v>
      </c>
      <c r="T17" s="399">
        <f t="shared" si="0"/>
        <v>0</v>
      </c>
      <c r="U17" s="399">
        <f t="shared" si="0"/>
        <v>0</v>
      </c>
      <c r="V17" s="399">
        <f t="shared" si="0"/>
        <v>0</v>
      </c>
      <c r="W17" s="399">
        <f t="shared" si="0"/>
        <v>0</v>
      </c>
      <c r="X17" s="399">
        <f t="shared" si="0"/>
        <v>0</v>
      </c>
      <c r="Y17" s="399">
        <f t="shared" si="0"/>
        <v>0</v>
      </c>
      <c r="Z17" s="399">
        <f t="shared" si="0"/>
        <v>0</v>
      </c>
      <c r="AA17" s="399">
        <f t="shared" si="0"/>
        <v>0</v>
      </c>
      <c r="AB17" s="399">
        <f t="shared" si="0"/>
        <v>0</v>
      </c>
      <c r="AC17" s="443"/>
      <c r="AD17" s="441"/>
      <c r="AE17" s="441"/>
      <c r="AF17" s="441"/>
      <c r="AG17" s="443"/>
      <c r="AH17" s="441"/>
      <c r="AI17" s="441"/>
      <c r="AJ17" s="441"/>
      <c r="AK17" s="399"/>
      <c r="AL17" s="399"/>
      <c r="AM17" s="399"/>
      <c r="AN17" s="399"/>
    </row>
    <row r="18" spans="1:40" ht="17.25" thickBot="1"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ht="13.5" thickTop="1" x14ac:dyDescent="0.2">
      <c r="B19" s="418" t="s">
        <v>469</v>
      </c>
      <c r="C19" s="455"/>
      <c r="D19" s="454"/>
      <c r="E19" s="454"/>
      <c r="F19" s="454"/>
      <c r="G19" s="396">
        <f>G6+G7-G8-G9-G10+G58</f>
        <v>58726627</v>
      </c>
      <c r="H19" s="455"/>
      <c r="I19" s="454"/>
      <c r="J19" s="454"/>
      <c r="K19" s="454"/>
      <c r="L19" s="396">
        <f>L6+L7-L8-L9-L10+L58</f>
        <v>6191624</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'Pt 1 Summary of Data'!I44+'Pt 1 Summary of Data'!I45+'Pt 1 Summary of Data'!I46+'Pt 1 Summary of Data'!I47+'Pt 1 Summary of Data'!I49+'Pt 1 Summary of Data'!I50+'Pt 1 Summary of Data'!I51</f>
        <v>7070482</v>
      </c>
      <c r="H20" s="443"/>
      <c r="I20" s="441"/>
      <c r="J20" s="441"/>
      <c r="K20" s="441"/>
      <c r="L20" s="401">
        <f>'Pt 1 Summary of Data'!O44+'Pt 1 Summary of Data'!O45+'Pt 1 Summary of Data'!O46+'Pt 1 Summary of Data'!O47+'Pt 1 Summary of Data'!O49+'Pt 1 Summary of Data'!O50+'Pt 1 Summary of Data'!O51</f>
        <v>732393</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3342091.3000000003</v>
      </c>
      <c r="H21" s="443"/>
      <c r="I21" s="441"/>
      <c r="J21" s="441"/>
      <c r="K21" s="441"/>
      <c r="L21" s="471">
        <f>MAX(L22,L23)</f>
        <v>1418816</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f>
        <v>1044717</v>
      </c>
      <c r="H22" s="443"/>
      <c r="I22" s="441"/>
      <c r="J22" s="441"/>
      <c r="K22" s="441"/>
      <c r="L22" s="471">
        <f>L15-L19-L16-L20</f>
        <v>1418816</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f>
        <v>3342091.3000000003</v>
      </c>
      <c r="H23" s="443"/>
      <c r="I23" s="441"/>
      <c r="J23" s="441"/>
      <c r="K23" s="441"/>
      <c r="L23" s="471">
        <f>(3%+2%)*(L15-L16)</f>
        <v>417141.65</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f>
        <v>2005254.78</v>
      </c>
      <c r="H24" s="443"/>
      <c r="I24" s="441"/>
      <c r="J24" s="441"/>
      <c r="K24" s="441"/>
      <c r="L24" s="471">
        <f>(3%*(L15-L16))</f>
        <v>250284.99</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11021939.300000001</v>
      </c>
      <c r="H25" s="443"/>
      <c r="I25" s="441"/>
      <c r="J25" s="441"/>
      <c r="K25" s="441"/>
      <c r="L25" s="471">
        <f>MIN(L26,L27)</f>
        <v>3045194.26</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f>
        <v>11021939.300000001</v>
      </c>
      <c r="H26" s="443"/>
      <c r="I26" s="441"/>
      <c r="J26" s="441"/>
      <c r="K26" s="441"/>
      <c r="L26" s="471">
        <f>L20+L21+L16</f>
        <v>3360980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82">
        <f>(20%+2%)*(G15-G16)+G16</f>
        <v>15314567.720000001</v>
      </c>
      <c r="H27" s="443"/>
      <c r="I27" s="441"/>
      <c r="J27" s="441"/>
      <c r="K27" s="441"/>
      <c r="L27" s="482">
        <f>(20%+2%)*(L15-L16)+L16</f>
        <v>3045194.26</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G15-G25</f>
        <v>56429252.700000003</v>
      </c>
      <c r="H28" s="443"/>
      <c r="I28" s="441"/>
      <c r="J28" s="441"/>
      <c r="K28" s="441"/>
      <c r="L28" s="471">
        <f>L15-L25</f>
        <v>6507409.7400000002</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9685102.7799999993</v>
      </c>
      <c r="H29" s="443"/>
      <c r="I29" s="441"/>
      <c r="J29" s="441"/>
      <c r="K29" s="441"/>
      <c r="L29" s="471">
        <f>MIN(L31,L32)</f>
        <v>2878337.6</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2005254.78</v>
      </c>
      <c r="H30" s="443"/>
      <c r="I30" s="441"/>
      <c r="J30" s="441"/>
      <c r="K30" s="441"/>
      <c r="L30" s="471">
        <f>MAX(L22,L24)</f>
        <v>1418816</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f>
        <v>9685102.7799999993</v>
      </c>
      <c r="H31" s="443"/>
      <c r="I31" s="441"/>
      <c r="J31" s="441"/>
      <c r="K31" s="441"/>
      <c r="L31" s="471">
        <f>L20+L30+L16</f>
        <v>3360980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(20%*(G15-G16)+G16)</f>
        <v>13977731.200000001</v>
      </c>
      <c r="H32" s="443"/>
      <c r="I32" s="441"/>
      <c r="J32" s="441"/>
      <c r="K32" s="441"/>
      <c r="L32" s="471">
        <f>(20%*(L15-L16)+L16)</f>
        <v>2878337.6</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G15-G29</f>
        <v>57766089.219999999</v>
      </c>
      <c r="H33" s="443"/>
      <c r="I33" s="441"/>
      <c r="J33" s="441"/>
      <c r="K33" s="441"/>
      <c r="L33" s="471">
        <f>L15-L29</f>
        <v>6674266.4000000004</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G19/G33</f>
        <v>1.0166280562345467</v>
      </c>
      <c r="H34" s="462"/>
      <c r="I34" s="463"/>
      <c r="J34" s="463"/>
      <c r="K34" s="463"/>
      <c r="L34" s="469">
        <f>L19/L33</f>
        <v>0.92768607498196354</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-141207</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7">
        <v>0</v>
      </c>
      <c r="H36" s="443"/>
      <c r="I36" s="441"/>
      <c r="J36" s="441"/>
      <c r="K36" s="441"/>
      <c r="L36" s="477">
        <v>-141207</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7.25" thickBot="1"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ht="13.5" thickTop="1" x14ac:dyDescent="0.2">
      <c r="B38" s="417" t="s">
        <v>415</v>
      </c>
      <c r="C38" s="404">
        <v>21521</v>
      </c>
      <c r="D38" s="405">
        <v>19983</v>
      </c>
      <c r="E38" s="432">
        <v>18657</v>
      </c>
      <c r="F38" s="432">
        <f>SUM(C38:E38)</f>
        <v>60161</v>
      </c>
      <c r="G38" s="448"/>
      <c r="H38" s="404">
        <v>9832</v>
      </c>
      <c r="I38" s="405">
        <v>8621</v>
      </c>
      <c r="J38" s="432">
        <v>7394</v>
      </c>
      <c r="K38" s="432">
        <f>SUM(H38:J38)</f>
        <v>25847</v>
      </c>
      <c r="L38" s="448"/>
      <c r="M38" s="404">
        <v>49220</v>
      </c>
      <c r="N38" s="405">
        <v>43948</v>
      </c>
      <c r="O38" s="432">
        <v>38277</v>
      </c>
      <c r="P38" s="432">
        <f>SUM(M38:O38)</f>
        <v>131445</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7.0000000000000001E-3</v>
      </c>
      <c r="G39" s="461"/>
      <c r="H39" s="459"/>
      <c r="I39" s="460"/>
      <c r="J39" s="460"/>
      <c r="K39" s="439">
        <v>1.6E-2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0</v>
      </c>
      <c r="U41" s="443"/>
      <c r="V41" s="441"/>
      <c r="W41" s="441"/>
      <c r="X41" s="434">
        <v>0</v>
      </c>
      <c r="Y41" s="443"/>
      <c r="Z41" s="441"/>
      <c r="AA41" s="441"/>
      <c r="AB41" s="434">
        <v>0</v>
      </c>
      <c r="AC41" s="443"/>
      <c r="AD41" s="441"/>
      <c r="AE41" s="441"/>
      <c r="AF41" s="441"/>
      <c r="AG41" s="443"/>
      <c r="AH41" s="441"/>
      <c r="AI41" s="441"/>
      <c r="AJ41" s="441"/>
      <c r="AK41" s="443"/>
      <c r="AL41" s="441"/>
      <c r="AM41" s="441"/>
      <c r="AN41" s="435"/>
    </row>
    <row r="42" spans="1:40" x14ac:dyDescent="0.2">
      <c r="B42" s="415" t="s">
        <v>323</v>
      </c>
      <c r="C42" s="443"/>
      <c r="D42" s="441"/>
      <c r="E42" s="441"/>
      <c r="F42" s="436">
        <v>7.0000000000000001E-3</v>
      </c>
      <c r="G42" s="447"/>
      <c r="H42" s="443"/>
      <c r="I42" s="441"/>
      <c r="J42" s="441"/>
      <c r="K42" s="436">
        <v>1.6E-2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75" thickBot="1"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ht="13.5" thickTop="1"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f>C12/C17</f>
        <v>1.009802644664048</v>
      </c>
      <c r="D45" s="438">
        <f>D12/D17</f>
        <v>0.85764184873924409</v>
      </c>
      <c r="E45" s="438">
        <f>E12/E17</f>
        <v>0.90115805219518108</v>
      </c>
      <c r="F45" s="438">
        <f>F12/F17</f>
        <v>0.90768760234697021</v>
      </c>
      <c r="G45" s="447"/>
      <c r="H45" s="438">
        <f>H12/H17</f>
        <v>0.78227907120992146</v>
      </c>
      <c r="I45" s="438">
        <f>I12/I17</f>
        <v>0.84557091659714501</v>
      </c>
      <c r="J45" s="438">
        <f>J12/J17</f>
        <v>0.82172408587042101</v>
      </c>
      <c r="K45" s="438">
        <f>K12/K17</f>
        <v>0.81509691888145752</v>
      </c>
      <c r="L45" s="447"/>
      <c r="M45" s="438">
        <f>M12/M17</f>
        <v>0.91184494443785447</v>
      </c>
      <c r="N45" s="438">
        <f>N12/N17</f>
        <v>0.87649666622539146</v>
      </c>
      <c r="O45" s="438">
        <f>O12/O17</f>
        <v>0.86899378725354326</v>
      </c>
      <c r="P45" s="438">
        <f>P12/P17</f>
        <v>0.88708930475974745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v>0</v>
      </c>
      <c r="R46" s="436">
        <v>0</v>
      </c>
      <c r="S46" s="436">
        <v>0</v>
      </c>
      <c r="T46" s="436">
        <v>0</v>
      </c>
      <c r="U46" s="438">
        <v>0</v>
      </c>
      <c r="V46" s="436">
        <v>0</v>
      </c>
      <c r="W46" s="436">
        <v>0</v>
      </c>
      <c r="X46" s="436">
        <v>0</v>
      </c>
      <c r="Y46" s="438">
        <v>0</v>
      </c>
      <c r="Z46" s="436">
        <v>0</v>
      </c>
      <c r="AA46" s="436">
        <v>0</v>
      </c>
      <c r="AB46" s="436">
        <v>0</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f>F42</f>
        <v>7.0000000000000001E-3</v>
      </c>
      <c r="G47" s="447"/>
      <c r="H47" s="443"/>
      <c r="I47" s="441"/>
      <c r="J47" s="441"/>
      <c r="K47" s="436">
        <f>K42</f>
        <v>1.6E-2</v>
      </c>
      <c r="L47" s="447"/>
      <c r="M47" s="443"/>
      <c r="N47" s="441"/>
      <c r="O47" s="441"/>
      <c r="P47" s="436">
        <f>P42</f>
        <v>0</v>
      </c>
      <c r="Q47" s="444"/>
      <c r="R47" s="442"/>
      <c r="S47" s="442"/>
      <c r="T47" s="436">
        <v>0</v>
      </c>
      <c r="U47" s="444"/>
      <c r="V47" s="442"/>
      <c r="W47" s="442"/>
      <c r="X47" s="436">
        <v>0</v>
      </c>
      <c r="Y47" s="444"/>
      <c r="Z47" s="442"/>
      <c r="AA47" s="442"/>
      <c r="AB47" s="436">
        <v>0</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f>F45+F47</f>
        <v>0.91468760234697022</v>
      </c>
      <c r="G48" s="447"/>
      <c r="H48" s="443"/>
      <c r="I48" s="441"/>
      <c r="J48" s="441"/>
      <c r="K48" s="436">
        <f>K45+K47</f>
        <v>0.83109691888145754</v>
      </c>
      <c r="L48" s="447"/>
      <c r="M48" s="443"/>
      <c r="N48" s="441"/>
      <c r="O48" s="441"/>
      <c r="P48" s="436">
        <f>P45+P47</f>
        <v>0.88708930475974745</v>
      </c>
      <c r="Q48" s="443"/>
      <c r="R48" s="441"/>
      <c r="S48" s="441"/>
      <c r="T48" s="436">
        <v>0</v>
      </c>
      <c r="U48" s="443"/>
      <c r="V48" s="441"/>
      <c r="W48" s="441"/>
      <c r="X48" s="436">
        <v>0</v>
      </c>
      <c r="Y48" s="443"/>
      <c r="Z48" s="441"/>
      <c r="AA48" s="441"/>
      <c r="AB48" s="436">
        <v>0</v>
      </c>
      <c r="AC48" s="443"/>
      <c r="AD48" s="441"/>
      <c r="AE48" s="441"/>
      <c r="AF48" s="441"/>
      <c r="AG48" s="443"/>
      <c r="AH48" s="441"/>
      <c r="AI48" s="441"/>
      <c r="AJ48" s="441"/>
      <c r="AK48" s="443"/>
      <c r="AL48" s="441"/>
      <c r="AM48" s="441"/>
      <c r="AN48" s="437"/>
    </row>
    <row r="49" spans="1:40" ht="17.25" thickBot="1"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ht="13.5" thickTop="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f>F48</f>
        <v>0.91468760234697022</v>
      </c>
      <c r="G51" s="447"/>
      <c r="H51" s="444"/>
      <c r="I51" s="442"/>
      <c r="J51" s="442"/>
      <c r="K51" s="436">
        <f>K48</f>
        <v>0.83109691888145754</v>
      </c>
      <c r="L51" s="447"/>
      <c r="M51" s="444"/>
      <c r="N51" s="442"/>
      <c r="O51" s="442"/>
      <c r="P51" s="436">
        <f>P48</f>
        <v>0.88708930475974745</v>
      </c>
      <c r="Q51" s="444"/>
      <c r="R51" s="442"/>
      <c r="S51" s="442"/>
      <c r="T51" s="436">
        <v>0</v>
      </c>
      <c r="U51" s="444"/>
      <c r="V51" s="442"/>
      <c r="W51" s="442"/>
      <c r="X51" s="436">
        <v>0</v>
      </c>
      <c r="Y51" s="444"/>
      <c r="Z51" s="442"/>
      <c r="AA51" s="442"/>
      <c r="AB51" s="436">
        <v>0</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f>E15-E16</f>
        <v>66912269</v>
      </c>
      <c r="G52" s="447"/>
      <c r="H52" s="443"/>
      <c r="I52" s="441"/>
      <c r="J52" s="441"/>
      <c r="K52" s="400">
        <f>J15-J16</f>
        <v>31985263</v>
      </c>
      <c r="L52" s="447"/>
      <c r="M52" s="443"/>
      <c r="N52" s="441"/>
      <c r="O52" s="441"/>
      <c r="P52" s="400">
        <f>O15-O16</f>
        <v>176604342</v>
      </c>
      <c r="Q52" s="443"/>
      <c r="R52" s="441"/>
      <c r="S52" s="441"/>
      <c r="T52" s="400">
        <v>0</v>
      </c>
      <c r="U52" s="443"/>
      <c r="V52" s="441"/>
      <c r="W52" s="441"/>
      <c r="X52" s="400">
        <v>0</v>
      </c>
      <c r="Y52" s="443"/>
      <c r="Z52" s="441"/>
      <c r="AA52" s="441"/>
      <c r="AB52" s="400">
        <v>0</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f>IF(K51&lt;K50,((K50-K51)*K52),0)</f>
        <v>0</v>
      </c>
      <c r="L53" s="447"/>
      <c r="M53" s="443"/>
      <c r="N53" s="441"/>
      <c r="O53" s="441"/>
      <c r="P53" s="400">
        <f>IF(P51&lt;P50,((P50-P51)*P52),0)</f>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7.25" thickBot="1"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v>0</v>
      </c>
      <c r="R56" s="441"/>
      <c r="S56" s="441"/>
      <c r="T56" s="441"/>
      <c r="U56" s="397">
        <v>0</v>
      </c>
      <c r="V56" s="441"/>
      <c r="W56" s="441"/>
      <c r="X56" s="441"/>
      <c r="Y56" s="397">
        <v>0</v>
      </c>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v>0</v>
      </c>
      <c r="R57" s="441"/>
      <c r="S57" s="441"/>
      <c r="T57" s="441"/>
      <c r="U57" s="397">
        <v>0</v>
      </c>
      <c r="V57" s="441"/>
      <c r="W57" s="441"/>
      <c r="X57" s="441"/>
      <c r="Y57" s="397">
        <v>0</v>
      </c>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-1571903</v>
      </c>
      <c r="H58" s="452"/>
      <c r="I58" s="453"/>
      <c r="J58" s="453"/>
      <c r="K58" s="453"/>
      <c r="L58" s="400">
        <f>L60-L59</f>
        <v>-75374</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41009753</v>
      </c>
      <c r="H59" s="443"/>
      <c r="I59" s="441"/>
      <c r="J59" s="472"/>
      <c r="K59" s="441"/>
      <c r="L59" s="398">
        <v>3616309</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39437850</v>
      </c>
      <c r="H60" s="443"/>
      <c r="I60" s="441"/>
      <c r="J60" s="472"/>
      <c r="K60" s="441"/>
      <c r="L60" s="398">
        <v>3540935</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52" stopIfTrue="1" operator="lessThan">
      <formula>0</formula>
    </cfRule>
  </conditionalFormatting>
  <conditionalFormatting sqref="C15:C16">
    <cfRule type="cellIs" dxfId="57" priority="65" stopIfTrue="1" operator="lessThan">
      <formula>0</formula>
    </cfRule>
  </conditionalFormatting>
  <conditionalFormatting sqref="C5:C7">
    <cfRule type="cellIs" dxfId="56" priority="66" stopIfTrue="1" operator="lessThan">
      <formula>0</formula>
    </cfRule>
  </conditionalFormatting>
  <conditionalFormatting sqref="H15:H16">
    <cfRule type="cellIs" dxfId="55" priority="49" stopIfTrue="1" operator="lessThan">
      <formula>0</formula>
    </cfRule>
  </conditionalFormatting>
  <conditionalFormatting sqref="Q38">
    <cfRule type="cellIs" dxfId="54" priority="39" stopIfTrue="1" operator="lessThan">
      <formula>0</formula>
    </cfRule>
  </conditionalFormatting>
  <conditionalFormatting sqref="M38">
    <cfRule type="cellIs" dxfId="53" priority="43" stopIfTrue="1" operator="lessThan">
      <formula>0</formula>
    </cfRule>
  </conditionalFormatting>
  <conditionalFormatting sqref="H50:K50">
    <cfRule type="cellIs" dxfId="52" priority="46" stopIfTrue="1" operator="lessThan">
      <formula>0</formula>
    </cfRule>
  </conditionalFormatting>
  <conditionalFormatting sqref="Q50:T50">
    <cfRule type="cellIs" dxfId="51" priority="38" stopIfTrue="1" operator="lessThan">
      <formula>0</formula>
    </cfRule>
  </conditionalFormatting>
  <conditionalFormatting sqref="M5:M7">
    <cfRule type="cellIs" dxfId="50" priority="45" stopIfTrue="1" operator="lessThan">
      <formula>0</formula>
    </cfRule>
  </conditionalFormatting>
  <conditionalFormatting sqref="C50:F50">
    <cfRule type="cellIs" dxfId="49" priority="51" stopIfTrue="1" operator="lessThan">
      <formula>0</formula>
    </cfRule>
  </conditionalFormatting>
  <conditionalFormatting sqref="H5:H7">
    <cfRule type="cellIs" dxfId="48" priority="50" stopIfTrue="1" operator="lessThan">
      <formula>0</formula>
    </cfRule>
  </conditionalFormatting>
  <conditionalFormatting sqref="H38">
    <cfRule type="cellIs" dxfId="47" priority="47" stopIfTrue="1" operator="lessThan">
      <formula>0</formula>
    </cfRule>
  </conditionalFormatting>
  <conditionalFormatting sqref="M15:M16">
    <cfRule type="cellIs" dxfId="46" priority="44" stopIfTrue="1" operator="lessThan">
      <formula>0</formula>
    </cfRule>
  </conditionalFormatting>
  <conditionalFormatting sqref="M50:P50">
    <cfRule type="cellIs" dxfId="45" priority="42" stopIfTrue="1" operator="lessThan">
      <formula>0</formula>
    </cfRule>
  </conditionalFormatting>
  <conditionalFormatting sqref="Q5:Q7">
    <cfRule type="cellIs" dxfId="44" priority="41" stopIfTrue="1" operator="lessThan">
      <formula>0</formula>
    </cfRule>
  </conditionalFormatting>
  <conditionalFormatting sqref="Q15:Q16">
    <cfRule type="cellIs" dxfId="43" priority="40" stopIfTrue="1" operator="lessThan">
      <formula>0</formula>
    </cfRule>
  </conditionalFormatting>
  <conditionalFormatting sqref="U5:U7">
    <cfRule type="cellIs" dxfId="42" priority="37" stopIfTrue="1" operator="lessThan">
      <formula>0</formula>
    </cfRule>
  </conditionalFormatting>
  <conditionalFormatting sqref="U15:U16">
    <cfRule type="cellIs" dxfId="41" priority="36" stopIfTrue="1" operator="lessThan">
      <formula>0</formula>
    </cfRule>
  </conditionalFormatting>
  <conditionalFormatting sqref="U38">
    <cfRule type="cellIs" dxfId="40" priority="35" stopIfTrue="1" operator="lessThan">
      <formula>0</formula>
    </cfRule>
  </conditionalFormatting>
  <conditionalFormatting sqref="U50:X50">
    <cfRule type="cellIs" dxfId="39" priority="34" stopIfTrue="1" operator="lessThan">
      <formula>0</formula>
    </cfRule>
  </conditionalFormatting>
  <conditionalFormatting sqref="Y5:Y7">
    <cfRule type="cellIs" dxfId="38" priority="33" stopIfTrue="1" operator="lessThan">
      <formula>0</formula>
    </cfRule>
  </conditionalFormatting>
  <conditionalFormatting sqref="Y15:Y16">
    <cfRule type="cellIs" dxfId="37" priority="32" stopIfTrue="1" operator="lessThan">
      <formula>0</formula>
    </cfRule>
  </conditionalFormatting>
  <conditionalFormatting sqref="Y38">
    <cfRule type="cellIs" dxfId="36" priority="31" stopIfTrue="1" operator="lessThan">
      <formula>0</formula>
    </cfRule>
  </conditionalFormatting>
  <conditionalFormatting sqref="Y50:AB50">
    <cfRule type="cellIs" dxfId="35" priority="30" stopIfTrue="1" operator="lessThan">
      <formula>0</formula>
    </cfRule>
  </conditionalFormatting>
  <conditionalFormatting sqref="AL50:AN50">
    <cfRule type="cellIs" dxfId="34" priority="26" stopIfTrue="1" operator="lessThan">
      <formula>0</formula>
    </cfRule>
  </conditionalFormatting>
  <conditionalFormatting sqref="G35">
    <cfRule type="cellIs" dxfId="33" priority="25" stopIfTrue="1" operator="lessThan">
      <formula>0</formula>
    </cfRule>
  </conditionalFormatting>
  <conditionalFormatting sqref="C56">
    <cfRule type="cellIs" dxfId="32" priority="23" stopIfTrue="1" operator="lessThan">
      <formula>0</formula>
    </cfRule>
  </conditionalFormatting>
  <conditionalFormatting sqref="C57">
    <cfRule type="cellIs" dxfId="31" priority="22" stopIfTrue="1" operator="lessThan">
      <formula>0</formula>
    </cfRule>
  </conditionalFormatting>
  <conditionalFormatting sqref="AK5:AK7">
    <cfRule type="cellIs" dxfId="30" priority="21" stopIfTrue="1" operator="lessThan">
      <formula>0</formula>
    </cfRule>
  </conditionalFormatting>
  <conditionalFormatting sqref="AK15:AK16">
    <cfRule type="cellIs" dxfId="29" priority="20" stopIfTrue="1" operator="lessThan">
      <formula>0</formula>
    </cfRule>
  </conditionalFormatting>
  <conditionalFormatting sqref="AK38">
    <cfRule type="cellIs" dxfId="28" priority="19" stopIfTrue="1" operator="lessThan">
      <formula>0</formula>
    </cfRule>
  </conditionalFormatting>
  <conditionalFormatting sqref="AK50">
    <cfRule type="cellIs" dxfId="27" priority="18" stopIfTrue="1" operator="lessThan">
      <formula>0</formula>
    </cfRule>
  </conditionalFormatting>
  <conditionalFormatting sqref="H56">
    <cfRule type="cellIs" dxfId="26" priority="17" stopIfTrue="1" operator="lessThan">
      <formula>0</formula>
    </cfRule>
  </conditionalFormatting>
  <conditionalFormatting sqref="H57">
    <cfRule type="cellIs" dxfId="25" priority="16" stopIfTrue="1" operator="lessThan">
      <formula>0</formula>
    </cfRule>
  </conditionalFormatting>
  <conditionalFormatting sqref="M56">
    <cfRule type="cellIs" dxfId="24" priority="15" stopIfTrue="1" operator="lessThan">
      <formula>0</formula>
    </cfRule>
  </conditionalFormatting>
  <conditionalFormatting sqref="M57">
    <cfRule type="cellIs" dxfId="23" priority="14" stopIfTrue="1" operator="lessThan">
      <formula>0</formula>
    </cfRule>
  </conditionalFormatting>
  <conditionalFormatting sqref="Q56">
    <cfRule type="cellIs" dxfId="22" priority="13" stopIfTrue="1" operator="lessThan">
      <formula>0</formula>
    </cfRule>
  </conditionalFormatting>
  <conditionalFormatting sqref="Q57">
    <cfRule type="cellIs" dxfId="21" priority="12" stopIfTrue="1" operator="lessThan">
      <formula>0</formula>
    </cfRule>
  </conditionalFormatting>
  <conditionalFormatting sqref="U56">
    <cfRule type="cellIs" dxfId="20" priority="11" stopIfTrue="1" operator="lessThan">
      <formula>0</formula>
    </cfRule>
  </conditionalFormatting>
  <conditionalFormatting sqref="U57">
    <cfRule type="cellIs" dxfId="19" priority="10" stopIfTrue="1" operator="lessThan">
      <formula>0</formula>
    </cfRule>
  </conditionalFormatting>
  <conditionalFormatting sqref="Y56">
    <cfRule type="cellIs" dxfId="18" priority="9" stopIfTrue="1" operator="lessThan">
      <formula>0</formula>
    </cfRule>
  </conditionalFormatting>
  <conditionalFormatting sqref="Y57">
    <cfRule type="cellIs" dxfId="17" priority="8" stopIfTrue="1" operator="lessThan">
      <formula>0</formula>
    </cfRule>
  </conditionalFormatting>
  <conditionalFormatting sqref="AK56">
    <cfRule type="cellIs" dxfId="16" priority="7" stopIfTrue="1" operator="lessThan">
      <formula>0</formula>
    </cfRule>
  </conditionalFormatting>
  <conditionalFormatting sqref="AK57">
    <cfRule type="cellIs" dxfId="15" priority="6" stopIfTrue="1" operator="lessThan">
      <formula>0</formula>
    </cfRule>
  </conditionalFormatting>
  <conditionalFormatting sqref="G36">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1" sqref="K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6"/>
      <c r="D23" s="487"/>
      <c r="E23" s="487"/>
      <c r="F23" s="487"/>
      <c r="G23" s="487"/>
      <c r="H23" s="487"/>
      <c r="I23" s="487"/>
      <c r="J23" s="487"/>
      <c r="K23" s="488"/>
    </row>
    <row r="24" spans="2:12" s="5" customFormat="1" ht="100.15" customHeight="1" x14ac:dyDescent="0.2">
      <c r="B24" s="90" t="s">
        <v>213</v>
      </c>
      <c r="C24" s="489"/>
      <c r="D24" s="490"/>
      <c r="E24" s="490"/>
      <c r="F24" s="490"/>
      <c r="G24" s="490"/>
      <c r="H24" s="490"/>
      <c r="I24" s="490"/>
      <c r="J24" s="490"/>
      <c r="K24" s="491"/>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9" zoomScale="80" zoomScaleNormal="80" workbookViewId="0">
      <selection activeCell="B65" sqref="B65"/>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88" activePane="bottomRight" state="frozen"/>
      <selection activeCell="B1" sqref="B1"/>
      <selection pane="topRight" activeCell="B1" sqref="B1"/>
      <selection pane="bottomLeft" activeCell="B1" sqref="B1"/>
      <selection pane="bottomRight" activeCell="B189" sqref="B18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506</v>
      </c>
      <c r="C5" s="113"/>
      <c r="D5" s="136" t="s">
        <v>509</v>
      </c>
      <c r="E5" s="7"/>
    </row>
    <row r="6" spans="1:5" ht="35.25" customHeight="1" x14ac:dyDescent="0.2">
      <c r="B6" s="134" t="s">
        <v>507</v>
      </c>
      <c r="C6" s="113"/>
      <c r="D6" s="137" t="s">
        <v>509</v>
      </c>
      <c r="E6" s="7"/>
    </row>
    <row r="7" spans="1:5" ht="35.25" customHeight="1" x14ac:dyDescent="0.2">
      <c r="B7" s="134" t="s">
        <v>508</v>
      </c>
      <c r="C7" s="113"/>
      <c r="D7" s="137" t="s">
        <v>509</v>
      </c>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75" thickBot="1" x14ac:dyDescent="0.3">
      <c r="B26" s="171" t="s">
        <v>67</v>
      </c>
      <c r="C26" s="172"/>
      <c r="D26" s="173"/>
      <c r="E26" s="7"/>
    </row>
    <row r="27" spans="2:5" ht="35.25" customHeight="1" thickTop="1" x14ac:dyDescent="0.2">
      <c r="B27" s="134" t="s">
        <v>510</v>
      </c>
      <c r="C27" s="113"/>
      <c r="D27" s="138" t="s">
        <v>513</v>
      </c>
      <c r="E27" s="7"/>
    </row>
    <row r="28" spans="2:5" ht="35.25" customHeight="1" x14ac:dyDescent="0.2">
      <c r="B28" s="134" t="s">
        <v>511</v>
      </c>
      <c r="C28" s="113"/>
      <c r="D28" s="137" t="s">
        <v>514</v>
      </c>
      <c r="E28" s="7"/>
    </row>
    <row r="29" spans="2:5" ht="35.25" customHeight="1" x14ac:dyDescent="0.2">
      <c r="B29" s="134" t="s">
        <v>512</v>
      </c>
      <c r="C29" s="113"/>
      <c r="D29" s="137" t="s">
        <v>515</v>
      </c>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75" thickBot="1" x14ac:dyDescent="0.3">
      <c r="B33" s="174" t="s">
        <v>68</v>
      </c>
      <c r="C33" s="175"/>
      <c r="D33" s="176"/>
      <c r="E33" s="7"/>
    </row>
    <row r="34" spans="2:5" ht="35.25" customHeight="1" thickTop="1" x14ac:dyDescent="0.2">
      <c r="B34" s="134" t="s">
        <v>516</v>
      </c>
      <c r="C34" s="113"/>
      <c r="D34" s="137" t="s">
        <v>514</v>
      </c>
      <c r="E34" s="7"/>
    </row>
    <row r="35" spans="2:5" ht="35.25" customHeight="1" x14ac:dyDescent="0.2">
      <c r="B35" s="134" t="s">
        <v>517</v>
      </c>
      <c r="C35" s="113"/>
      <c r="D35" s="137" t="s">
        <v>515</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518</v>
      </c>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75" thickBot="1" x14ac:dyDescent="0.3">
      <c r="B47" s="174" t="s">
        <v>69</v>
      </c>
      <c r="C47" s="175"/>
      <c r="D47" s="176"/>
      <c r="E47" s="7"/>
    </row>
    <row r="48" spans="2:5" ht="35.25" customHeight="1" thickTop="1" x14ac:dyDescent="0.2">
      <c r="B48" s="134" t="s">
        <v>519</v>
      </c>
      <c r="C48" s="113"/>
      <c r="D48" s="137" t="s">
        <v>514</v>
      </c>
      <c r="E48" s="7"/>
    </row>
    <row r="49" spans="2:5" ht="35.25" customHeight="1" x14ac:dyDescent="0.2">
      <c r="B49" s="134" t="s">
        <v>520</v>
      </c>
      <c r="C49" s="113"/>
      <c r="D49" s="137" t="s">
        <v>514</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75" thickBot="1" x14ac:dyDescent="0.3">
      <c r="B55" s="171" t="s">
        <v>127</v>
      </c>
      <c r="C55" s="172"/>
      <c r="D55" s="173"/>
      <c r="E55" s="7"/>
    </row>
    <row r="56" spans="2:5" ht="35.25" customHeight="1" thickTop="1" x14ac:dyDescent="0.2">
      <c r="B56" s="134" t="s">
        <v>521</v>
      </c>
      <c r="C56" s="115"/>
      <c r="D56" s="137" t="s">
        <v>522</v>
      </c>
      <c r="E56" s="7"/>
    </row>
    <row r="57" spans="2:5" ht="35.25" customHeight="1" x14ac:dyDescent="0.2">
      <c r="B57" s="134" t="s">
        <v>523</v>
      </c>
      <c r="C57" s="115"/>
      <c r="D57" s="137" t="s">
        <v>522</v>
      </c>
      <c r="E57" s="7"/>
    </row>
    <row r="58" spans="2:5" ht="35.25" customHeight="1" x14ac:dyDescent="0.2">
      <c r="B58" s="134" t="s">
        <v>524</v>
      </c>
      <c r="C58" s="115"/>
      <c r="D58" s="137" t="s">
        <v>522</v>
      </c>
      <c r="E58" s="7"/>
    </row>
    <row r="59" spans="2:5" ht="35.25" customHeight="1" x14ac:dyDescent="0.2">
      <c r="B59" s="134" t="s">
        <v>525</v>
      </c>
      <c r="C59" s="115"/>
      <c r="D59" s="137" t="s">
        <v>522</v>
      </c>
      <c r="E59" s="7"/>
    </row>
    <row r="60" spans="2:5" ht="35.25" customHeight="1" x14ac:dyDescent="0.2">
      <c r="B60" s="134" t="s">
        <v>526</v>
      </c>
      <c r="C60" s="115"/>
      <c r="D60" s="137" t="s">
        <v>522</v>
      </c>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75" thickBot="1" x14ac:dyDescent="0.3">
      <c r="B66" s="174" t="s">
        <v>113</v>
      </c>
      <c r="C66" s="175"/>
      <c r="D66" s="176"/>
      <c r="E66" s="7"/>
    </row>
    <row r="67" spans="2:5" ht="35.25" customHeight="1" thickTop="1" x14ac:dyDescent="0.2">
      <c r="B67" s="134" t="s">
        <v>521</v>
      </c>
      <c r="C67" s="115"/>
      <c r="D67" s="137" t="s">
        <v>522</v>
      </c>
      <c r="E67" s="7"/>
    </row>
    <row r="68" spans="2:5" ht="35.25" customHeight="1" x14ac:dyDescent="0.2">
      <c r="B68" s="134" t="s">
        <v>523</v>
      </c>
      <c r="C68" s="115"/>
      <c r="D68" s="137" t="s">
        <v>522</v>
      </c>
      <c r="E68" s="7"/>
    </row>
    <row r="69" spans="2:5" ht="35.25" customHeight="1" x14ac:dyDescent="0.2">
      <c r="B69" s="134" t="s">
        <v>524</v>
      </c>
      <c r="C69" s="115"/>
      <c r="D69" s="137" t="s">
        <v>522</v>
      </c>
      <c r="E69" s="7"/>
    </row>
    <row r="70" spans="2:5" ht="35.25" customHeight="1" x14ac:dyDescent="0.2">
      <c r="B70" s="134" t="s">
        <v>526</v>
      </c>
      <c r="C70" s="115"/>
      <c r="D70" s="137" t="s">
        <v>522</v>
      </c>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75" thickBot="1" x14ac:dyDescent="0.3">
      <c r="B77" s="174" t="s">
        <v>70</v>
      </c>
      <c r="C77" s="175"/>
      <c r="D77" s="176"/>
      <c r="E77" s="7"/>
    </row>
    <row r="78" spans="2:5" ht="35.25" customHeight="1" thickTop="1" x14ac:dyDescent="0.2">
      <c r="B78" s="134" t="s">
        <v>521</v>
      </c>
      <c r="C78" s="115"/>
      <c r="D78" s="137" t="s">
        <v>522</v>
      </c>
      <c r="E78" s="7"/>
    </row>
    <row r="79" spans="2:5" ht="35.25" customHeight="1" x14ac:dyDescent="0.2">
      <c r="B79" s="134" t="s">
        <v>523</v>
      </c>
      <c r="C79" s="115"/>
      <c r="D79" s="137" t="s">
        <v>522</v>
      </c>
      <c r="E79" s="7"/>
    </row>
    <row r="80" spans="2:5" ht="35.25" customHeight="1" x14ac:dyDescent="0.2">
      <c r="B80" s="134" t="s">
        <v>524</v>
      </c>
      <c r="C80" s="115"/>
      <c r="D80" s="137" t="s">
        <v>522</v>
      </c>
      <c r="E80" s="7"/>
    </row>
    <row r="81" spans="2:5" ht="35.25" customHeight="1" x14ac:dyDescent="0.2">
      <c r="B81" s="134" t="s">
        <v>526</v>
      </c>
      <c r="C81" s="115"/>
      <c r="D81" s="137" t="s">
        <v>522</v>
      </c>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75" thickBot="1" x14ac:dyDescent="0.3">
      <c r="B88" s="174" t="s">
        <v>71</v>
      </c>
      <c r="C88" s="175"/>
      <c r="D88" s="176"/>
      <c r="E88" s="7"/>
    </row>
    <row r="89" spans="2:5" ht="35.25" customHeight="1" thickTop="1" x14ac:dyDescent="0.2">
      <c r="B89" s="134" t="s">
        <v>521</v>
      </c>
      <c r="C89" s="115"/>
      <c r="D89" s="137" t="s">
        <v>522</v>
      </c>
      <c r="E89" s="7"/>
    </row>
    <row r="90" spans="2:5" ht="35.25" customHeight="1" x14ac:dyDescent="0.2">
      <c r="B90" s="134" t="s">
        <v>523</v>
      </c>
      <c r="C90" s="115"/>
      <c r="D90" s="137" t="s">
        <v>522</v>
      </c>
      <c r="E90" s="7"/>
    </row>
    <row r="91" spans="2:5" ht="35.25" customHeight="1" x14ac:dyDescent="0.2">
      <c r="B91" s="134" t="s">
        <v>524</v>
      </c>
      <c r="C91" s="115"/>
      <c r="D91" s="137" t="s">
        <v>522</v>
      </c>
      <c r="E91" s="7"/>
    </row>
    <row r="92" spans="2:5" ht="35.25" customHeight="1" x14ac:dyDescent="0.2">
      <c r="B92" s="134" t="s">
        <v>526</v>
      </c>
      <c r="C92" s="115"/>
      <c r="D92" s="137" t="s">
        <v>522</v>
      </c>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75" thickBot="1" x14ac:dyDescent="0.3">
      <c r="B99" s="174" t="s">
        <v>199</v>
      </c>
      <c r="C99" s="175"/>
      <c r="D99" s="176"/>
      <c r="E99" s="7"/>
    </row>
    <row r="100" spans="2:5" ht="35.25" customHeight="1" thickTop="1" x14ac:dyDescent="0.2">
      <c r="B100" s="134" t="s">
        <v>521</v>
      </c>
      <c r="C100" s="115"/>
      <c r="D100" s="137" t="s">
        <v>522</v>
      </c>
      <c r="E100" s="7"/>
    </row>
    <row r="101" spans="2:5" ht="35.25" customHeight="1" x14ac:dyDescent="0.2">
      <c r="B101" s="134" t="s">
        <v>523</v>
      </c>
      <c r="C101" s="115"/>
      <c r="D101" s="137" t="s">
        <v>522</v>
      </c>
      <c r="E101" s="7"/>
    </row>
    <row r="102" spans="2:5" ht="35.25" customHeight="1" x14ac:dyDescent="0.2">
      <c r="B102" s="134" t="s">
        <v>524</v>
      </c>
      <c r="C102" s="115"/>
      <c r="D102" s="137" t="s">
        <v>522</v>
      </c>
      <c r="E102" s="7"/>
    </row>
    <row r="103" spans="2:5" ht="35.25" customHeight="1" x14ac:dyDescent="0.2">
      <c r="B103" s="134" t="s">
        <v>526</v>
      </c>
      <c r="C103" s="115"/>
      <c r="D103" s="137" t="s">
        <v>522</v>
      </c>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484" t="s">
        <v>521</v>
      </c>
      <c r="C111" s="483"/>
      <c r="D111" s="485" t="s">
        <v>522</v>
      </c>
      <c r="E111" s="27"/>
    </row>
    <row r="112" spans="2:5" s="5" customFormat="1" ht="35.25" customHeight="1" x14ac:dyDescent="0.2">
      <c r="B112" s="484" t="s">
        <v>523</v>
      </c>
      <c r="C112" s="483"/>
      <c r="D112" s="485" t="s">
        <v>522</v>
      </c>
      <c r="E112" s="27"/>
    </row>
    <row r="113" spans="2:5" s="5" customFormat="1" ht="35.25" customHeight="1" x14ac:dyDescent="0.2">
      <c r="B113" s="484" t="s">
        <v>526</v>
      </c>
      <c r="C113" s="483"/>
      <c r="D113" s="485" t="s">
        <v>522</v>
      </c>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75" thickBot="1" x14ac:dyDescent="0.3">
      <c r="B122" s="174" t="s">
        <v>72</v>
      </c>
      <c r="C122" s="175"/>
      <c r="D122" s="176"/>
      <c r="E122" s="7"/>
    </row>
    <row r="123" spans="2:5" ht="35.25" customHeight="1" thickTop="1" x14ac:dyDescent="0.2">
      <c r="B123" s="134" t="s">
        <v>521</v>
      </c>
      <c r="C123" s="113"/>
      <c r="D123" s="137" t="s">
        <v>522</v>
      </c>
      <c r="E123" s="7"/>
    </row>
    <row r="124" spans="2:5" s="5" customFormat="1" ht="35.25" customHeight="1" x14ac:dyDescent="0.2">
      <c r="B124" s="134" t="s">
        <v>523</v>
      </c>
      <c r="C124" s="113"/>
      <c r="D124" s="137" t="s">
        <v>522</v>
      </c>
      <c r="E124" s="27"/>
    </row>
    <row r="125" spans="2:5" s="5" customFormat="1" ht="35.25" customHeight="1" x14ac:dyDescent="0.2">
      <c r="B125" s="134" t="s">
        <v>524</v>
      </c>
      <c r="C125" s="113"/>
      <c r="D125" s="137" t="s">
        <v>522</v>
      </c>
      <c r="E125" s="27"/>
    </row>
    <row r="126" spans="2:5" s="5" customFormat="1" ht="35.25" customHeight="1" x14ac:dyDescent="0.2">
      <c r="B126" s="134" t="s">
        <v>526</v>
      </c>
      <c r="C126" s="113"/>
      <c r="D126" s="137" t="s">
        <v>522</v>
      </c>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75" thickBot="1" x14ac:dyDescent="0.3">
      <c r="B133" s="174" t="s">
        <v>73</v>
      </c>
      <c r="C133" s="175"/>
      <c r="D133" s="176"/>
      <c r="E133" s="7"/>
    </row>
    <row r="134" spans="2:5" s="5" customFormat="1" ht="35.25" customHeight="1" thickTop="1" x14ac:dyDescent="0.2">
      <c r="B134" s="134" t="s">
        <v>521</v>
      </c>
      <c r="C134" s="113"/>
      <c r="D134" s="137" t="s">
        <v>522</v>
      </c>
      <c r="E134" s="27"/>
    </row>
    <row r="135" spans="2:5" s="5" customFormat="1" ht="35.25" customHeight="1" x14ac:dyDescent="0.2">
      <c r="B135" s="134" t="s">
        <v>523</v>
      </c>
      <c r="C135" s="113"/>
      <c r="D135" s="137" t="s">
        <v>522</v>
      </c>
      <c r="E135" s="27"/>
    </row>
    <row r="136" spans="2:5" s="5" customFormat="1" ht="35.25" customHeight="1" x14ac:dyDescent="0.2">
      <c r="B136" s="134" t="s">
        <v>524</v>
      </c>
      <c r="C136" s="113"/>
      <c r="D136" s="137" t="s">
        <v>522</v>
      </c>
      <c r="E136" s="27"/>
    </row>
    <row r="137" spans="2:5" s="5" customFormat="1" ht="35.25" customHeight="1" x14ac:dyDescent="0.2">
      <c r="B137" s="134" t="s">
        <v>526</v>
      </c>
      <c r="C137" s="113"/>
      <c r="D137" s="137" t="s">
        <v>522</v>
      </c>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75" thickBot="1" x14ac:dyDescent="0.3">
      <c r="B144" s="174" t="s">
        <v>74</v>
      </c>
      <c r="C144" s="175"/>
      <c r="D144" s="176"/>
      <c r="E144" s="7"/>
    </row>
    <row r="145" spans="2:5" s="5" customFormat="1" ht="35.25" customHeight="1" thickTop="1" x14ac:dyDescent="0.2">
      <c r="B145" s="134" t="s">
        <v>527</v>
      </c>
      <c r="C145" s="113"/>
      <c r="D145" s="137" t="s">
        <v>528</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75" thickBot="1" x14ac:dyDescent="0.3">
      <c r="B155" s="174" t="s">
        <v>75</v>
      </c>
      <c r="C155" s="175"/>
      <c r="D155" s="176"/>
      <c r="E155" s="7"/>
    </row>
    <row r="156" spans="2:5" s="5" customFormat="1" ht="35.25" customHeight="1" thickTop="1" x14ac:dyDescent="0.2">
      <c r="B156" s="134" t="s">
        <v>529</v>
      </c>
      <c r="C156" s="113"/>
      <c r="D156" s="137" t="s">
        <v>514</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518</v>
      </c>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75" thickBot="1" x14ac:dyDescent="0.3">
      <c r="B177" s="174" t="s">
        <v>78</v>
      </c>
      <c r="C177" s="175"/>
      <c r="D177" s="176"/>
      <c r="E177" s="1"/>
    </row>
    <row r="178" spans="2:5" s="5" customFormat="1" ht="35.25" customHeight="1" thickTop="1" x14ac:dyDescent="0.2">
      <c r="B178" s="134" t="s">
        <v>530</v>
      </c>
      <c r="C178" s="113"/>
      <c r="D178" s="137" t="s">
        <v>514</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518</v>
      </c>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521</v>
      </c>
      <c r="C200" s="113"/>
      <c r="D200" s="137" t="s">
        <v>522</v>
      </c>
      <c r="E200" s="27"/>
    </row>
    <row r="201" spans="2:5" s="5" customFormat="1" ht="35.25" customHeight="1" x14ac:dyDescent="0.2">
      <c r="B201" s="134" t="s">
        <v>523</v>
      </c>
      <c r="C201" s="113"/>
      <c r="D201" s="137" t="s">
        <v>522</v>
      </c>
      <c r="E201" s="27"/>
    </row>
    <row r="202" spans="2:5" s="5" customFormat="1" ht="35.25" customHeight="1" x14ac:dyDescent="0.2">
      <c r="B202" s="134" t="s">
        <v>526</v>
      </c>
      <c r="C202" s="113"/>
      <c r="D202" s="137" t="s">
        <v>522</v>
      </c>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Ramirez, Ashley</cp:lastModifiedBy>
  <cp:lastPrinted>2014-12-18T11:24:00Z</cp:lastPrinted>
  <dcterms:created xsi:type="dcterms:W3CDTF">2012-03-15T16:14:51Z</dcterms:created>
  <dcterms:modified xsi:type="dcterms:W3CDTF">2016-08-01T21:38:50Z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