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393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F6" i="10"/>
  <c r="E12" i="10"/>
  <c r="D12" i="10"/>
  <c r="E17" i="10"/>
  <c r="D17" i="10"/>
  <c r="C12" i="10"/>
  <c r="C17" i="10"/>
  <c r="E38" i="10" l="1"/>
  <c r="E16" i="10"/>
  <c r="E25" i="4"/>
  <c r="E31" i="4"/>
  <c r="E35" i="4"/>
  <c r="E46" i="4"/>
  <c r="E47" i="4"/>
  <c r="E49" i="4"/>
  <c r="E51" i="4"/>
  <c r="E56" i="4"/>
  <c r="E57" i="4"/>
  <c r="E59" i="4"/>
  <c r="E60" i="4"/>
  <c r="D60" i="4"/>
  <c r="E6" i="10" l="1"/>
  <c r="E15" i="10"/>
  <c r="AT5" i="4"/>
  <c r="E5" i="4"/>
  <c r="D5" i="4"/>
  <c r="AT12" i="4"/>
  <c r="E12" i="4"/>
  <c r="D12" i="4"/>
  <c r="E6" i="18"/>
  <c r="E5" i="18"/>
  <c r="AT54" i="18"/>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<sst xmlns="http://schemas.openxmlformats.org/spreadsheetml/2006/main" count="575" uniqueCount="507">
  <si>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</si>
  <si>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</si>
  <si>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</si>
  <si>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</si>
  <si>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</si>
  <si>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</si>
  <si>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</si>
  <si>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</si>
  <si>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</si>
  <si>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</si>
  <si>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</si>
  <si>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</si>
  <si>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</si>
  <si>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</si>
  <si>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</si>
  <si>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</si>
  <si>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</si>
  <si>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</si>
  <si>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</si>
  <si>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</si>
  <si>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</si>
  <si>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</si>
  <si>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</si>
  <si>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</si>
  <si>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</si>
  <si>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</si>
  <si>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</si>
  <si>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</si>
  <si>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</si>
  <si>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</si>
  <si>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</si>
  <si>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</si>
  <si>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</si>
  <si>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</si>
  <si>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</si>
  <si>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</si>
  <si>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</si>
  <si>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</si>
  <si>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</si>
  <si>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</si>
  <si>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</si>
  <si>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</si>
  <si>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</si>
  <si>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</si>
  <si>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</si>
  <si>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</si>
  <si>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</si>
  <si>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</si>
  <si>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</si>
  <si>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</si>
  <si>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</si>
  <si>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</si>
  <si>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</si>
  <si>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</si>
  <si>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</si>
  <si>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</si>
  <si>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</si>
  <si>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</si>
  <si>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</si>
  <si>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</si>
  <si>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</si>
  <si>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</si>
  <si>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</si>
  <si>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</si>
  <si>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</si>
  <si>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</si>
  <si>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</si>
  <si>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</si>
  <si>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</si>
  <si>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</si>
  <si>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</si>
  <si>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</si>
  <si>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</si>
  <si>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</si>
  <si>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</si>
  <si>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</si>
  <si>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</si>
  <si>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</si>
  <si>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</si>
  <si>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</si>
  <si>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</si>
  <si>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</si>
  <si>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</si>
  <si>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</si>
  <si>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</si>
  <si>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</si>
  <si>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</si>
  <si>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</si>
  <si>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</si>
  <si>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</si>
  <si>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</si>
  <si>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</si>
  <si>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</si>
  <si>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</si>
  <si>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</si>
  <si>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</si>
  <si>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</si>
  <si>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</si>
  <si>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</si>
  <si>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</si>
  <si>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</si>
  <si>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</si>
  <si>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</si>
  <si>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</si>
  <si>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</si>
  <si>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</si>
  <si>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</si>
  <si>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</si>
  <si>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</si>
  <si>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</si>
  <si>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</si>
  <si>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</si>
  <si>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</si>
  <si>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</si>
  <si>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</si>
  <si>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</si>
  <si>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</si>
  <si>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</si>
  <si>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</si>
  <si>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</si>
  <si>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</si>
  <si>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</si>
  <si>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</si>
  <si>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</si>
  <si>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</si>
  <si>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</si>
  <si>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</si>
  <si>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</si>
  <si>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</si>
  <si>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</si>
  <si>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</si>
  <si>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</si>
  <si>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</si>
  <si>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</si>
  <si>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</si>
  <si>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</si>
  <si>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</si>
  <si>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</si>
  <si>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</si>
  <si>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</si>
  <si>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</si>
  <si>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</si>
  <si>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</si>
  <si>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</si>
  <si>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</si>
  <si>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</si>
  <si>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</si>
  <si>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</si>
  <si>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</si>
  <si>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</si>
  <si>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</si>
  <si>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</si>
  <si>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</si>
  <si>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</si>
  <si>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</si>
  <si>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</si>
  <si>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</si>
  <si>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</si>
  <si>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</si>
  <si>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</si>
  <si>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</si>
  <si>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</si>
  <si>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</si>
  <si>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</si>
  <si>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</si>
  <si>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</si>
  <si>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</si>
  <si>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</si>
  <si>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</si>
  <si>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</si>
  <si>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</si>
  <si>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</si>
  <si>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</si>
  <si>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</si>
  <si>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</si>
  <si>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</si>
  <si>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</si>
  <si>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</si>
  <si>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</si>
  <si>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</si>
  <si>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</si>
  <si>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</si>
  <si>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</si>
  <si>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</si>
  <si>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</si>
  <si>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</si>
  <si>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</si>
  <si>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</si>
  <si>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</si>
  <si>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</si>
  <si>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</si>
  <si>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</si>
  <si>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</si>
  <si>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</si>
  <si>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</si>
  <si>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</si>
  <si>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</si>
  <si>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</si>
  <si>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</si>
  <si>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</si>
  <si>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</si>
  <si>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</si>
  <si>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</si>
  <si>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</si>
  <si>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</si>
  <si>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</si>
  <si>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</si>
  <si>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</si>
  <si>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</si>
  <si>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</si>
  <si>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</si>
  <si>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</si>
  <si>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</si>
  <si>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</si>
  <si>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</si>
  <si>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</si>
  <si>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</si>
  <si>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</si>
  <si>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</si>
  <si>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</si>
  <si>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</si>
  <si>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</si>
  <si>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</si>
  <si>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</si>
  <si>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</si>
  <si>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</si>
  <si>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</si>
  <si>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</si>
  <si>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</si>
  <si>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</si>
  <si>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</si>
  <si>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</si>
  <si>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</si>
  <si>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</si>
  <si>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</si>
  <si>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</si>
  <si>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</si>
  <si>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</si>
  <si>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</si>
  <si>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</si>
  <si>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</si>
  <si>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</si>
  <si>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</si>
  <si>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</si>
  <si>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</si>
  <si>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</si>
  <si>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</si>
  <si>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</si>
  <si>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</si>
  <si>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</si>
  <si>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</si>
  <si>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</si>
  <si>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</si>
  <si>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</si>
  <si>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</si>
  <si>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</si>
  <si>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</si>
  <si>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</si>
  <si>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</si>
  <si>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</si>
  <si>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</si>
  <si>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</si>
  <si>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</si>
  <si>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</si>
  <si>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</si>
  <si>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</si>
  <si>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</si>
  <si>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</si>
  <si>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</si>
  <si>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</si>
  <si>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</si>
  <si>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</si>
  <si>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</si>
  <si>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</si>
  <si>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</si>
  <si>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</si>
  <si>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</si>
  <si>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</si>
  <si>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</si>
  <si>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</si>
  <si>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</si>
  <si>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</si>
  <si>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</si>
  <si>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</si>
  <si>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</si>
  <si>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</si>
  <si>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</si>
  <si>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</si>
  <si>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</si>
  <si>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</si>
  <si>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</si>
  <si>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</si>
  <si>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</si>
  <si>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</si>
  <si>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</si>
  <si>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</si>
  <si>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</si>
  <si>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</si>
  <si>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</si>
  <si>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</si>
  <si>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</si>
  <si>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</si>
  <si>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</si>
  <si>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</si>
  <si>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</si>
  <si>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</si>
  <si>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</si>
  <si>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</si>
  <si>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</si>
  <si>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</si>
  <si>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</si>
  <si>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</si>
  <si>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</si>
  <si>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</si>
  <si>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</si>
  <si>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</si>
  <si>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</si>
  <si>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</si>
  <si>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</si>
  <si>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</si>
  <si>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</si>
  <si>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</si>
  <si>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</si>
  <si>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</si>
  <si>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</si>
  <si>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</si>
  <si>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</si>
  <si>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</si>
  <si>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</si>
  <si>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</si>
  <si>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</si>
  <si>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</si>
  <si>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</si>
  <si>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</si>
  <si>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</si>
  <si>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</si>
  <si>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</si>
  <si>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</si>
  <si>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</si>
  <si>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</si>
  <si>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</si>
  <si>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</si>
  <si>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</si>
  <si>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</si>
  <si>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</si>
  <si>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</si>
  <si>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</si>
  <si>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</si>
  <si>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</si>
  <si>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</si>
  <si>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</si>
  <si>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</si>
  <si>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</si>
  <si>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</si>
  <si>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</si>
  <si>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</si>
  <si>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</si>
  <si>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</si>
  <si>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</si>
  <si>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</si>
  <si>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</si>
  <si>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</si>
  <si>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</si>
  <si>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</si>
  <si>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</si>
  <si>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</si>
  <si>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</si>
  <si>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</si>
  <si>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</si>
  <si>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</si>
  <si>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</si>
  <si>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</si>
  <si>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</si>
  <si>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</si>
  <si>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</si>
  <si>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</si>
  <si>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</si>
  <si>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</si>
  <si>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</si>
  <si>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</si>
  <si>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</si>
  <si>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</si>
  <si>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</si>
  <si>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</si>
  <si>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</si>
  <si>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</si>
  <si>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</si>
  <si>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</si>
  <si>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</si>
  <si>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</si>
  <si>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</si>
  <si>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</si>
  <si>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</si>
  <si>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</si>
  <si>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</si>
  <si>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</si>
  <si>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</si>
  <si>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</si>
  <si>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</si>
  <si>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</si>
  <si>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</si>
  <si>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</si>
  <si>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</si>
  <si>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</si>
  <si>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</si>
  <si>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</si>
  <si>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</si>
  <si>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</si>
  <si>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</si>
  <si>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</si>
  <si>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</si>
  <si>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</si>
  <si>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</si>
  <si>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</si>
  <si>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</si>
  <si>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</si>
  <si>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</si>
  <si>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</si>
  <si>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</si>
  <si>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</si>
  <si>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</si>
  <si>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</si>
  <si>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</si>
  <si>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</si>
  <si>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</si>
  <si>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</si>
  <si>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</si>
  <si>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</si>
  <si>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</si>
  <si>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</si>
  <si>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</si>
  <si>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</si>
  <si>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</si>
  <si>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</si>
  <si>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</si>
  <si>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</si>
  <si>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</si>
  <si>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</si>
  <si>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</si>
  <si>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</si>
  <si>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</si>
  <si>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</si>
  <si>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</si>
  <si>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</si>
  <si>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</si>
  <si>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</si>
  <si>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</si>
  <si>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</si>
  <si>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</si>
  <si>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</si>
  <si>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</si>
  <si>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</si>
  <si>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</si>
  <si>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</si>
  <si>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</si>
  <si>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</si>
  <si>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</si>
  <si>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</si>
  <si>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</si>
  <si>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</si>
  <si>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</si>
  <si>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</si>
  <si>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</si>
  <si>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</si>
  <si>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</si>
  <si>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</si>
  <si>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</si>
  <si>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</si>
  <si>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</si>
  <si>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</si>
  <si>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</si>
  <si>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</si>
  <si>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</si>
  <si>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</si>
  <si>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</si>
  <si>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</si>
  <si>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</si>
  <si>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</si>
  <si>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</si>
  <si>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</si>
  <si>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</si>
  <si>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</si>
  <si>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</si>
  <si>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</si>
  <si>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</si>
  <si>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</si>
  <si>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</si>
  <si>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</si>
  <si>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</si>
  <si>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</si>
  <si>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</si>
  <si>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</si>
  <si>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</si>
  <si>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</si>
  <si>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</si>
  <si>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</si>
  <si>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</si>
  <si>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</si>
  <si>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</si>
  <si>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</si>
  <si>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</si>
  <si>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</si>
  <si>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</si>
  <si>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</si>
  <si>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82019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</si>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</sst>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10236</v>
      </c>
      <c r="E5" s="213">
        <f>+'Pt 2 Premium and Claims'!E5+'Pt 2 Premium and Claims'!E6-'Pt 2 Premium and Claims'!E7</f>
        <v>10236</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43727550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118110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-34968401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-657</v>
      </c>
      <c r="E12" s="213">
        <f>+'Pt 2 Premium and Claims'!E54</f>
        <v>789</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34549419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57585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-27880334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v>
      </c>
      <c r="E25" s="217">
        <f>+D25</f>
        <v>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40280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98</v>
      </c>
      <c r="E31" s="217">
        <f>+D31</f>
        <v>98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418419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17</v>
      </c>
      <c r="E35" s="217">
        <f>+D35</f>
        <v>17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71132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166</v>
      </c>
      <c r="E46" s="217">
        <f>+D46</f>
        <v>166</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710570</v>
      </c>
      <c r="AU46" s="220"/>
      <c r="AV46" s="220"/>
      <c r="AW46" s="297"/>
    </row>
    <row r="47" spans="1:49" x14ac:dyDescent="0.2">
      <c r="B47" s="245" t="s">
        <v>263</v>
      </c>
      <c r="C47" s="203" t="s">
        <v>21</v>
      </c>
      <c r="D47" s="216">
        <v>7237</v>
      </c>
      <c r="E47" s="217">
        <f>+D47</f>
        <v>7237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-3390246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v>
      </c>
      <c r="E49" s="217">
        <f>+D49</f>
        <v>24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103107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977</v>
      </c>
      <c r="E51" s="217">
        <f>+D51</f>
        <v>977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4173050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f>+D56</f>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20190</v>
      </c>
      <c r="AU56" s="230"/>
      <c r="AV56" s="230"/>
      <c r="AW56" s="288"/>
    </row>
    <row r="57" spans="2:49" x14ac:dyDescent="0.2">
      <c r="B57" s="245" t="s">
        <v>272</v>
      </c>
      <c r="C57" s="203" t="s">
        <v>25</v>
      </c>
      <c r="D57" s="231">
        <v>3</v>
      </c>
      <c r="E57" s="232">
        <f>+D57</f>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20190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36</v>
      </c>
      <c r="E59" s="232">
        <f>+D59</f>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255296</v>
      </c>
      <c r="AU59" s="233"/>
      <c r="AV59" s="233"/>
      <c r="AW59" s="289"/>
    </row>
    <row r="60" spans="2:49" x14ac:dyDescent="0.2">
      <c r="B60" s="245" t="s">
        <v>275</v>
      </c>
      <c r="C60" s="203"/>
      <c r="D60" s="234">
        <f>+D59/12</f>
        <v>3</v>
      </c>
      <c r="E60" s="235">
        <f>+D60</f>
        <v>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21274.666666666668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10240</v>
      </c>
      <c r="E5" s="326">
        <f>+D5-D7</f>
        <v>10076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43661241</v>
      </c>
      <c r="AU5" s="327"/>
      <c r="AV5" s="369"/>
      <c r="AW5" s="373"/>
    </row>
    <row r="6" spans="2:49" x14ac:dyDescent="0.2">
      <c r="B6" s="343" t="s">
        <v>278</v>
      </c>
      <c r="C6" s="331" t="s">
        <v>8</v>
      </c>
      <c r="D6" s="318">
        <v>160</v>
      </c>
      <c r="E6" s="319">
        <f>+D6</f>
        <v>160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1859584</v>
      </c>
      <c r="AU6" s="321"/>
      <c r="AV6" s="368"/>
      <c r="AW6" s="374"/>
    </row>
    <row r="7" spans="2:49" x14ac:dyDescent="0.2">
      <c r="B7" s="343" t="s">
        <v>279</v>
      </c>
      <c r="C7" s="331" t="s">
        <v>9</v>
      </c>
      <c r="D7" s="318">
        <v>164</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1793275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34860150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94815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52262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1042</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4366095</v>
      </c>
      <c r="AU30" s="321"/>
      <c r="AV30" s="368"/>
      <c r="AW30" s="374"/>
    </row>
    <row r="31" spans="2:49" s="5" customFormat="1" ht="25.5" x14ac:dyDescent="0.2">
      <c r="B31" s="345" t="s">
        <v>84</v>
      </c>
      <c r="C31" s="331"/>
      <c r="D31" s="365"/>
      <c r="E31" s="319">
        <v>789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1950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4719379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-657</v>
      </c>
      <c r="E54" s="323">
        <f>+E24+E27+E31+E35-E36</f>
        <v>789</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34549419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3" sqref="E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-1179</v>
      </c>
      <c r="D5" s="403">
        <v>565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976</v>
      </c>
      <c r="D6" s="398">
        <v>217</v>
      </c>
      <c r="E6" s="400">
        <f>+'Pt 1 Summary of Data'!E12</f>
        <v>789</v>
      </c>
      <c r="F6" s="400">
        <f>+E6+D6+C6</f>
        <v>1982</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976</v>
      </c>
      <c r="D12" s="400">
        <f t="shared" ref="D12:E12" si="0">+D6</f>
        <v>217</v>
      </c>
      <c r="E12" s="400">
        <f t="shared" si="0"/>
        <v>789</v>
      </c>
      <c r="F12" s="400">
        <f>+E12+D12+C12</f>
        <v>1982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11451</v>
      </c>
      <c r="D15" s="403">
        <v>9801</v>
      </c>
      <c r="E15" s="395">
        <f>+'Pt 1 Summary of Data'!E5</f>
        <v>10236</v>
      </c>
      <c r="F15" s="395">
        <f t="shared" ref="F15:F17" si="1">+E15+D15+C15</f>
        <v>31488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145</v>
      </c>
      <c r="D16" s="398">
        <v>133</v>
      </c>
      <c r="E16" s="400">
        <f>+'Pt 1 Summary of Data'!E25+'Pt 1 Summary of Data'!E31+'Pt 1 Summary of Data'!E35</f>
        <v>124</v>
      </c>
      <c r="F16" s="400">
        <f t="shared" si="1"/>
        <v>402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11306</v>
      </c>
      <c r="D17" s="400">
        <f t="shared" ref="D17:E17" si="2">+D15-D16</f>
        <v>9668</v>
      </c>
      <c r="E17" s="400">
        <f t="shared" si="2"/>
        <v>10112</v>
      </c>
      <c r="F17" s="400">
        <f t="shared" si="1"/>
        <v>31086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v>
      </c>
      <c r="E38" s="432">
        <f>+'Pt 1 Summary of Data'!E60</f>
        <v>3</v>
      </c>
      <c r="F38" s="432">
        <f>+E38+D38+C38</f>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