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8" i="10" s="1"/>
  <c r="F11" i="10"/>
  <c r="F10" i="10"/>
  <c r="F9" i="10"/>
  <c r="AT55" i="18"/>
  <c r="E55" i="18"/>
  <c r="D55" i="18"/>
  <c r="AT60" i="4"/>
  <c r="E22" i="4"/>
  <c r="D60" i="4"/>
  <c r="E60" i="4"/>
  <c r="C4" i="16"/>
  <c r="F16" i="10" l="1"/>
  <c r="D54" i="18"/>
  <c r="AT54" i="18"/>
  <c r="AT12" i="4" s="1"/>
  <c r="G20" i="10"/>
  <c r="G22" i="10" s="1"/>
  <c r="G24" i="10"/>
  <c r="G32" i="10"/>
  <c r="G23" i="10"/>
  <c r="AT22" i="4"/>
  <c r="D22" i="4"/>
  <c r="D5" i="4"/>
  <c r="G30" i="10" l="1"/>
  <c r="G31" i="10" s="1"/>
  <c r="G29" i="10" s="1"/>
  <c r="G33" i="10" s="1"/>
  <c r="G34" i="10" s="1"/>
  <c r="G21" i="10"/>
  <c r="G26" i="10" s="1"/>
  <c r="G25" i="10" s="1"/>
  <c r="G28" i="10" s="1"/>
  <c r="D12" i="4"/>
  <c r="AT5" i="4"/>
  <c r="E5" i="4"/>
  <c r="E15" i="10" l="1"/>
  <c r="F15" i="10" s="1"/>
  <c r="E7" i="10"/>
  <c r="F7" i="10" l="1"/>
  <c r="E54" i="18" l="1"/>
  <c r="E12" i="4" s="1"/>
  <c r="E6" i="10" s="1"/>
  <c r="F6" i="10" l="1"/>
  <c r="D17" i="10" s="1"/>
  <c r="D45" i="10" s="1"/>
  <c r="D12" i="10"/>
  <c r="F17" i="10" l="1"/>
  <c r="C12" i="10"/>
  <c r="E38" i="10"/>
  <c r="F38" i="10" s="1"/>
  <c r="C17" i="10"/>
  <c r="C45" i="10" s="1"/>
  <c r="E17" i="10"/>
  <c r="E12" i="10"/>
  <c r="F12" i="10" l="1"/>
  <c r="E45" i="10"/>
  <c r="F39" i="10" s="1"/>
  <c r="F53" i="10"/>
  <c r="F45" i="10"/>
  <c r="F42" i="10"/>
  <c r="F5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<sst xmlns="http://schemas.openxmlformats.org/spreadsheetml/2006/main" count="567" uniqueCount="505">
  <si>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</si>
  <si>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</si>
  <si>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</si>
  <si>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</si>
  <si>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</si>
  <si>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</si>
  <si>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</si>
  <si>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</si>
  <si>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</si>
  <si>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</si>
  <si>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</si>
  <si>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</si>
  <si>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</si>
  <si>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</si>
  <si>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</si>
  <si>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</si>
  <si>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</si>
  <si>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</si>
  <si>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</si>
  <si>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</si>
  <si>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</si>
  <si>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</si>
  <si>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</si>
  <si>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</si>
  <si>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</si>
  <si>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</si>
  <si>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</si>
  <si>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</si>
  <si>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</si>
  <si>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</si>
  <si>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</si>
  <si>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</si>
  <si>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</si>
  <si>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</si>
  <si>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</si>
  <si>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</si>
  <si>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</si>
  <si>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</si>
  <si>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</si>
  <si>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</si>
  <si>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</si>
  <si>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</si>
  <si>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</si>
  <si>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</si>
  <si>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</si>
  <si>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</si>
  <si>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</si>
  <si>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</si>
  <si>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</si>
  <si>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</si>
  <si>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</si>
  <si>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</si>
  <si>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</si>
  <si>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</si>
  <si>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</si>
  <si>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</si>
  <si>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</si>
  <si>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</si>
  <si>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</si>
  <si>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</si>
  <si>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</si>
  <si>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</si>
  <si>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</si>
  <si>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</si>
  <si>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</si>
  <si>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</si>
  <si>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</si>
  <si>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</si>
  <si>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</si>
  <si>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</si>
  <si>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</si>
  <si>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</si>
  <si>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</si>
  <si>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</si>
  <si>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</si>
  <si>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</si>
  <si>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</si>
  <si>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</si>
  <si>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</si>
  <si>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</si>
  <si>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</si>
  <si>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</si>
  <si>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</si>
  <si>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</si>
  <si>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</si>
  <si>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</si>
  <si>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</si>
  <si>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</si>
  <si>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</si>
  <si>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</si>
  <si>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</si>
  <si>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</si>
  <si>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</si>
  <si>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</si>
  <si>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</si>
  <si>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</si>
  <si>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</si>
  <si>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</si>
  <si>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</si>
  <si>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</si>
  <si>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</si>
  <si>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</si>
  <si>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</si>
  <si>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</si>
  <si>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</si>
  <si>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</si>
  <si>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</si>
  <si>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</si>
  <si>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</si>
  <si>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</si>
  <si>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</si>
  <si>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</si>
  <si>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</si>
  <si>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</si>
  <si>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</si>
  <si>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</si>
  <si>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</si>
  <si>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</si>
  <si>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</si>
  <si>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</si>
  <si>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</si>
  <si>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</si>
  <si>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</si>
  <si>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</si>
  <si>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</si>
  <si>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</si>
  <si>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</si>
  <si>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</si>
  <si>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</si>
  <si>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</si>
  <si>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</si>
  <si>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</si>
  <si>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</si>
  <si>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</si>
  <si>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</si>
  <si>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</si>
  <si>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</si>
  <si>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</si>
  <si>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</si>
  <si>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</si>
  <si>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</si>
  <si>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</si>
  <si>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</si>
  <si>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</si>
  <si>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</si>
  <si>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</si>
  <si>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</si>
  <si>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</si>
  <si>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</si>
  <si>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</si>
  <si>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</si>
  <si>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</si>
  <si>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</si>
  <si>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</si>
  <si>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</si>
  <si>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</si>
  <si>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</si>
  <si>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</si>
  <si>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</si>
  <si>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</si>
  <si>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</si>
  <si>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</si>
  <si>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</si>
  <si>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</si>
  <si>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</si>
  <si>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</si>
  <si>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</si>
  <si>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</si>
  <si>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</si>
  <si>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</si>
  <si>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</si>
  <si>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</si>
  <si>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</si>
  <si>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</si>
  <si>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</si>
  <si>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</si>
  <si>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</si>
  <si>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</si>
  <si>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</si>
  <si>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</si>
  <si>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</si>
  <si>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</si>
  <si>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</si>
  <si>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</si>
  <si>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</si>
  <si>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</si>
  <si>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</si>
  <si>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</si>
  <si>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</si>
  <si>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</si>
  <si>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</si>
  <si>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</si>
  <si>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</si>
  <si>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</si>
  <si>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</si>
  <si>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</si>
  <si>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</si>
  <si>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</si>
  <si>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</si>
  <si>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</si>
  <si>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</si>
  <si>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</si>
  <si>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</si>
  <si>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</si>
  <si>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</si>
  <si>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</si>
  <si>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</si>
  <si>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</si>
  <si>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</si>
  <si>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</si>
  <si>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</si>
  <si>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</si>
  <si>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</si>
  <si>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</si>
  <si>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</si>
  <si>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</si>
  <si>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</si>
  <si>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</si>
  <si>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</si>
  <si>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</si>
  <si>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</si>
  <si>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</si>
  <si>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</si>
  <si>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</si>
  <si>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</si>
  <si>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</si>
  <si>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</si>
  <si>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</si>
  <si>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</si>
  <si>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</si>
  <si>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</si>
  <si>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</si>
  <si>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</si>
  <si>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</si>
  <si>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</si>
  <si>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</si>
  <si>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</si>
  <si>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</si>
  <si>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</si>
  <si>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</si>
  <si>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</si>
  <si>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</si>
  <si>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</si>
  <si>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</si>
  <si>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</si>
  <si>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</si>
  <si>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</si>
  <si>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</si>
  <si>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</si>
  <si>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</si>
  <si>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</si>
  <si>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</si>
  <si>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</si>
  <si>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</si>
  <si>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</si>
  <si>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</si>
  <si>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</si>
  <si>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</si>
  <si>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</si>
  <si>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</si>
  <si>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</si>
  <si>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</si>
  <si>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</si>
  <si>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</si>
  <si>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</si>
  <si>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</si>
  <si>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</si>
  <si>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</si>
  <si>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</si>
  <si>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</si>
  <si>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</si>
  <si>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</si>
  <si>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</si>
  <si>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</si>
  <si>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</si>
  <si>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</si>
  <si>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</si>
  <si>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</si>
  <si>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</si>
  <si>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</si>
  <si>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</si>
  <si>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</si>
  <si>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</si>
  <si>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</si>
  <si>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</si>
  <si>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</si>
  <si>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</si>
  <si>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</si>
  <si>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</si>
  <si>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</si>
  <si>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</si>
  <si>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</si>
  <si>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</si>
  <si>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</si>
  <si>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</si>
  <si>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</si>
  <si>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</si>
  <si>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</si>
  <si>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</si>
  <si>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</si>
  <si>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</si>
  <si>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</si>
  <si>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</si>
  <si>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</si>
  <si>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</si>
  <si>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</si>
  <si>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</si>
  <si>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</si>
  <si>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</si>
  <si>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</si>
  <si>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</si>
  <si>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</si>
  <si>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</si>
  <si>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</si>
  <si>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</si>
  <si>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</si>
  <si>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</si>
  <si>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</si>
  <si>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</si>
  <si>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</si>
  <si>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</si>
  <si>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</si>
  <si>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</si>
  <si>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</si>
  <si>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</si>
  <si>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</si>
  <si>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</si>
  <si>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</si>
  <si>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</si>
  <si>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</si>
  <si>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</si>
  <si>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</si>
  <si>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</si>
  <si>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</si>
  <si>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</si>
  <si>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</si>
  <si>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</si>
  <si>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</si>
  <si>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</si>
  <si>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</si>
  <si>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</si>
  <si>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</si>
  <si>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</si>
  <si>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</si>
  <si>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</si>
  <si>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</si>
  <si>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</si>
  <si>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</si>
  <si>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</si>
  <si>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</si>
  <si>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</si>
  <si>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</si>
  <si>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</si>
  <si>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</si>
  <si>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</si>
  <si>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</si>
  <si>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</si>
  <si>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</si>
  <si>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</si>
  <si>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</si>
  <si>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</si>
  <si>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</si>
  <si>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</si>
  <si>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</si>
  <si>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</si>
  <si>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</si>
  <si>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</si>
  <si>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</si>
  <si>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</si>
  <si>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</si>
  <si>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</si>
  <si>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</si>
  <si>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</si>
  <si>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</si>
  <si>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</si>
  <si>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</si>
  <si>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</si>
  <si>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</si>
  <si>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</si>
  <si>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</si>
  <si>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</si>
  <si>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</si>
  <si>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</si>
  <si>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</si>
  <si>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</si>
  <si>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</si>
  <si>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</si>
  <si>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</si>
  <si>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</si>
  <si>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</si>
  <si>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</si>
  <si>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</si>
  <si>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</si>
  <si>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</si>
  <si>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</si>
  <si>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</si>
  <si>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</si>
  <si>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</si>
  <si>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</si>
  <si>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</si>
  <si>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</si>
  <si>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</si>
  <si>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</si>
  <si>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</si>
  <si>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</si>
  <si>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</si>
  <si>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</si>
  <si>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</si>
  <si>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</si>
  <si>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</si>
  <si>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</si>
  <si>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</si>
  <si>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</si>
  <si>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</si>
  <si>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</si>
  <si>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</si>
  <si>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</si>
  <si>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</si>
  <si>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</si>
  <si>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</si>
  <si>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</si>
  <si>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</si>
  <si>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</si>
  <si>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</si>
  <si>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</si>
  <si>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</si>
  <si>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</si>
  <si>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</si>
  <si>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</si>
  <si>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</si>
  <si>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</si>
  <si>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</si>
  <si>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</si>
  <si>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</si>
  <si>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</si>
  <si>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</si>
  <si>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</si>
  <si>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</si>
  <si>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</si>
  <si>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</si>
  <si>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</si>
  <si>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</si>
  <si>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</si>
  <si>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</si>
  <si>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</si>
  <si>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</si>
  <si>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</si>
  <si>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</si>
  <si>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</si>
  <si>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</si>
  <si>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</si>
  <si>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</si>
  <si>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</si>
  <si>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</si>
  <si>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</si>
  <si>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</si>
  <si>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</si>
  <si>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</si>
  <si>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</si>
  <si>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</si>
  <si>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</si>
  <si>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</si>
  <si>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</si>
  <si>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</si>
  <si>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</si>
  <si>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</si>
  <si>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</si>
  <si>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</si>
  <si>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</si>
  <si>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</si>
  <si>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</si>
  <si>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</si>
  <si>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</si>
  <si>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</si>
  <si>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</si>
  <si>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</si>
  <si>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</si>
  <si>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</si>
  <si>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</si>
  <si>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</si>
  <si>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</si>
  <si>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</si>
  <si>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</si>
  <si>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</si>
  <si>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</si>
  <si>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</si>
  <si>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</si>
  <si>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</si>
  <si>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</si>
  <si>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</si>
  <si>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</si>
  <si>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</si>
  <si>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</si>
  <si>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</si>
  <si>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</si>
  <si>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</si>
  <si>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</si>
  <si>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</si>
  <si>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</si>
  <si>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</si>
  <si>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</si>
  <si>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</si>
  <si>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</si>
  <si>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18226</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</si>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</sst>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2093535.249767784</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-1279552.8729878918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1992018.6652376708</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-916053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1935</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2602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33164</v>
      </c>
      <c r="AU59" s="233"/>
      <c r="AV59" s="233"/>
      <c r="AW59" s="289"/>
    </row>
    <row r="60" spans="2:49" x14ac:dyDescent="0.2">
      <c r="B60" s="245" t="s">
        <v>275</v>
      </c>
      <c r="C60" s="203"/>
      <c r="D60" s="234">
        <f>D$59/12</f>
        <v>1</v>
      </c>
      <c r="E60" s="235">
        <f>E$59/12</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2763.6666666666665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2072888.9806600995</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281368.26910768449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260722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1677278.2230719859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319332.36774827156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345223.20671308308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1359795.8111144018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1260047.3984052443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27</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8834001.1625373289</v>
      </c>
      <c r="AU34" s="321"/>
      <c r="AV34" s="368"/>
      <c r="AW34" s="374"/>
    </row>
    <row r="35" spans="2:49" s="5" customFormat="1" x14ac:dyDescent="0.2">
      <c r="B35" s="345" t="s">
        <v>91</v>
      </c>
      <c r="C35" s="331"/>
      <c r="D35" s="365"/>
      <c r="E35" s="319">
        <v>27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27</v>
      </c>
      <c r="E36" s="319">
        <v>27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8593118.2941159904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1992018.6652376708</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94</v>
      </c>
      <c r="D15" s="403">
        <v>0</v>
      </c>
      <c r="E15" s="395">
        <f>SUM('Pt 1 Summary of Data'!E$5:E$7)+SUM('Pt 1 Summary of Data'!G$5:G$7)-SUM('Pt 1 Summary of Data'!H$5:H$7)-SUM(E$9:E$11)+D$56</f>
        <v>0</v>
      </c>
      <c r="F15" s="395">
        <f>SUM(C15:E15)</f>
        <v>94</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94</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94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