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NEMC\"/>
    </mc:Choice>
  </mc:AlternateContent>
  <workbookProtection lockStructure="1"/>
  <bookViews>
    <workbookView xWindow="0" yWindow="0" windowWidth="28800" windowHeight="12645"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E17" i="10" l="1"/>
  <c r="F17" i="10" s="1"/>
  <c r="D17" i="10"/>
  <c r="C17" i="10"/>
  <c r="F16" i="10"/>
  <c r="F15" i="10"/>
  <c r="F12" i="10"/>
  <c r="F6" i="10"/>
  <c r="D12" i="10"/>
  <c r="E12" i="10"/>
  <c r="C12" i="10"/>
  <c r="D60" i="4" l="1"/>
  <c r="E54" i="18"/>
  <c r="D54" i="18"/>
  <c r="AT54" i="18"/>
  <c r="AT60" i="4" l="1"/>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<sst xmlns="http://schemas.openxmlformats.org/spreadsheetml/2006/main" count="575" uniqueCount="507">
  <si>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</si>
  <si>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</si>
  <si>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</si>
  <si>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</si>
  <si>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</si>
  <si>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</si>
  <si>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</si>
  <si>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</si>
  <si>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</si>
  <si>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</si>
  <si>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</si>
  <si>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</si>
  <si>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</si>
  <si>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</si>
  <si>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</si>
  <si>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</si>
  <si>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</si>
  <si>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</si>
  <si>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</si>
  <si>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</si>
  <si>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</si>
  <si>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</si>
  <si>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</si>
  <si>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</si>
  <si>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</si>
  <si>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</si>
  <si>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</si>
  <si>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</si>
  <si>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</si>
  <si>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</si>
  <si>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</si>
  <si>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</si>
  <si>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</si>
  <si>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</si>
  <si>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</si>
  <si>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</si>
  <si>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</si>
  <si>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</si>
  <si>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</si>
  <si>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</si>
  <si>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</si>
  <si>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</si>
  <si>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</si>
  <si>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</si>
  <si>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</si>
  <si>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</si>
  <si>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</si>
  <si>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</si>
  <si>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</si>
  <si>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</si>
  <si>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</si>
  <si>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</si>
  <si>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</si>
  <si>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</si>
  <si>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</si>
  <si>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</si>
  <si>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</si>
  <si>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</si>
  <si>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</si>
  <si>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</si>
  <si>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</si>
  <si>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</si>
  <si>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</si>
  <si>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</si>
  <si>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</si>
  <si>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</si>
  <si>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</si>
  <si>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</si>
  <si>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</si>
  <si>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</si>
  <si>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</si>
  <si>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</si>
  <si>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</si>
  <si>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</si>
  <si>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</si>
  <si>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</si>
  <si>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</si>
  <si>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</si>
  <si>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</si>
  <si>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</si>
  <si>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</si>
  <si>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</si>
  <si>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</si>
  <si>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</si>
  <si>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</si>
  <si>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</si>
  <si>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</si>
  <si>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</si>
  <si>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</si>
  <si>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</si>
  <si>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</si>
  <si>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</si>
  <si>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</si>
  <si>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</si>
  <si>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</si>
  <si>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</si>
  <si>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</si>
  <si>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</si>
  <si>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</si>
  <si>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</si>
  <si>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</si>
  <si>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</si>
  <si>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</si>
  <si>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</si>
  <si>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</si>
  <si>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</si>
  <si>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</si>
  <si>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</si>
  <si>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</si>
  <si>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</si>
  <si>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</si>
  <si>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</si>
  <si>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</si>
  <si>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</si>
  <si>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</si>
  <si>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</si>
  <si>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</si>
  <si>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</si>
  <si>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</si>
  <si>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</si>
  <si>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</si>
  <si>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</si>
  <si>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</si>
  <si>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</si>
  <si>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</si>
  <si>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</si>
  <si>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</si>
  <si>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</si>
  <si>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</si>
  <si>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</si>
  <si>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</si>
  <si>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</si>
  <si>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</si>
  <si>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</si>
  <si>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</si>
  <si>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</si>
  <si>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</si>
  <si>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</si>
  <si>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</si>
  <si>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</si>
  <si>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</si>
  <si>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</si>
  <si>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</si>
  <si>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</si>
  <si>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</si>
  <si>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</si>
  <si>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</si>
  <si>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</si>
  <si>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</si>
  <si>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</si>
  <si>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</si>
  <si>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</si>
  <si>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</si>
  <si>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</si>
  <si>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</si>
  <si>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</si>
  <si>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</si>
  <si>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</si>
  <si>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</si>
  <si>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</si>
  <si>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</si>
  <si>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</si>
  <si>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</si>
  <si>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</si>
  <si>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</si>
  <si>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</si>
  <si>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</si>
  <si>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</si>
  <si>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</si>
  <si>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</si>
  <si>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</si>
  <si>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</si>
  <si>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</si>
  <si>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</si>
  <si>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</si>
  <si>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</si>
  <si>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</si>
  <si>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</si>
  <si>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</si>
  <si>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</si>
  <si>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</si>
  <si>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</si>
  <si>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</si>
  <si>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</si>
  <si>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</si>
  <si>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</si>
  <si>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</si>
  <si>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</si>
  <si>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</si>
  <si>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</si>
  <si>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</si>
  <si>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</si>
  <si>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</si>
  <si>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</si>
  <si>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</si>
  <si>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</si>
  <si>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</si>
  <si>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</si>
  <si>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</si>
  <si>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</si>
  <si>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</si>
  <si>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</si>
  <si>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</si>
  <si>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</si>
  <si>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</si>
  <si>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</si>
  <si>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</si>
  <si>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</si>
  <si>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</si>
  <si>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</si>
  <si>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</si>
  <si>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</si>
  <si>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</si>
  <si>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</si>
  <si>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</si>
  <si>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</si>
  <si>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</si>
  <si>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</si>
  <si>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</si>
  <si>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</si>
  <si>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</si>
  <si>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</si>
  <si>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</si>
  <si>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</si>
  <si>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</si>
  <si>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</si>
  <si>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</si>
  <si>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</si>
  <si>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</si>
  <si>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</si>
  <si>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</si>
  <si>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</si>
  <si>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</si>
  <si>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</si>
  <si>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</si>
  <si>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</si>
  <si>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</si>
  <si>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</si>
  <si>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</si>
  <si>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</si>
  <si>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</si>
  <si>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</si>
  <si>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</si>
  <si>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</si>
  <si>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</si>
  <si>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</si>
  <si>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</si>
  <si>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</si>
  <si>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</si>
  <si>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</si>
  <si>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</si>
  <si>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</si>
  <si>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</si>
  <si>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</si>
  <si>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</si>
  <si>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</si>
  <si>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</si>
  <si>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</si>
  <si>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</si>
  <si>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</si>
  <si>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</si>
  <si>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</si>
  <si>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</si>
  <si>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</si>
  <si>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</si>
  <si>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</si>
  <si>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</si>
  <si>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</si>
  <si>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</si>
  <si>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</si>
  <si>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</si>
  <si>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</si>
  <si>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</si>
  <si>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</si>
  <si>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</si>
  <si>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</si>
  <si>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</si>
  <si>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</si>
  <si>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</si>
  <si>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</si>
  <si>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</si>
  <si>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</si>
  <si>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</si>
  <si>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</si>
  <si>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</si>
  <si>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</si>
  <si>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</si>
  <si>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</si>
  <si>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</si>
  <si>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</si>
  <si>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</si>
  <si>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</si>
  <si>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</si>
  <si>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</si>
  <si>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</si>
  <si>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</si>
  <si>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</si>
  <si>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</si>
  <si>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</si>
  <si>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</si>
  <si>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</si>
  <si>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</si>
  <si>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</si>
  <si>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</si>
  <si>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</si>
  <si>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</si>
  <si>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</si>
  <si>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</si>
  <si>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</si>
  <si>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</si>
  <si>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</si>
  <si>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</si>
  <si>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</si>
  <si>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</si>
  <si>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</si>
  <si>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</si>
  <si>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</si>
  <si>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</si>
  <si>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</si>
  <si>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</si>
  <si>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</si>
  <si>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</si>
  <si>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</si>
  <si>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</si>
  <si>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</si>
  <si>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</si>
  <si>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</si>
  <si>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</si>
  <si>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</si>
  <si>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</si>
  <si>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</si>
  <si>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</si>
  <si>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</si>
  <si>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</si>
  <si>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</si>
  <si>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</si>
  <si>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</si>
  <si>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</si>
  <si>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</si>
  <si>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</si>
  <si>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</si>
  <si>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</si>
  <si>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</si>
  <si>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</si>
  <si>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</si>
  <si>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</si>
  <si>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</si>
  <si>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</si>
  <si>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</si>
  <si>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</si>
  <si>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</si>
  <si>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</si>
  <si>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</si>
  <si>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</si>
  <si>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</si>
  <si>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</si>
  <si>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</si>
  <si>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</si>
  <si>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</si>
  <si>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</si>
  <si>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</si>
  <si>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</si>
  <si>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</si>
  <si>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</si>
  <si>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</si>
  <si>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</si>
  <si>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</si>
  <si>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</si>
  <si>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</si>
  <si>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</si>
  <si>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</si>
  <si>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</si>
  <si>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</si>
  <si>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</si>
  <si>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</si>
  <si>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</si>
  <si>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</si>
  <si>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</si>
  <si>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</si>
  <si>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</si>
  <si>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</si>
  <si>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</si>
  <si>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</si>
  <si>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</si>
  <si>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</si>
  <si>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</si>
  <si>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</si>
  <si>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</si>
  <si>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</si>
  <si>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</si>
  <si>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</si>
  <si>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</si>
  <si>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</si>
  <si>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</si>
  <si>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</si>
  <si>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</si>
  <si>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</si>
  <si>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</si>
  <si>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</si>
  <si>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</si>
  <si>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</si>
  <si>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</si>
  <si>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</si>
  <si>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</si>
  <si>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</si>
  <si>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</si>
  <si>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</si>
  <si>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</si>
  <si>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</si>
  <si>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</si>
  <si>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</si>
  <si>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</si>
  <si>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</si>
  <si>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</si>
  <si>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</si>
  <si>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</si>
  <si>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</si>
  <si>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</si>
  <si>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</si>
  <si>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</si>
  <si>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</si>
  <si>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</si>
  <si>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</si>
  <si>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</si>
  <si>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</si>
  <si>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</si>
  <si>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</si>
  <si>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</si>
  <si>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</si>
  <si>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</si>
  <si>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</si>
  <si>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</si>
  <si>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</si>
  <si>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</si>
  <si>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</si>
  <si>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</si>
  <si>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</si>
  <si>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</si>
  <si>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</si>
  <si>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</si>
  <si>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</si>
  <si>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</si>
  <si>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</si>
  <si>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</si>
  <si>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</si>
  <si>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</si>
  <si>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</si>
  <si>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</si>
  <si>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</si>
  <si>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</si>
  <si>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</si>
  <si>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</si>
  <si>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</si>
  <si>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</si>
  <si>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</si>
  <si>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</si>
  <si>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</si>
  <si>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</si>
  <si>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</si>
  <si>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</si>
  <si>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</si>
  <si>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</si>
  <si>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</si>
  <si>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</si>
  <si>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</si>
  <si>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</si>
  <si>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</si>
  <si>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</si>
  <si>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</si>
  <si>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</si>
  <si>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</si>
  <si>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</si>
  <si>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</si>
  <si>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</si>
  <si>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</si>
  <si>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</si>
  <si>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</si>
  <si>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</si>
  <si>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</si>
  <si>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</si>
  <si>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</si>
  <si>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</si>
  <si>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</si>
  <si>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</si>
  <si>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</si>
  <si>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</si>
  <si>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</si>
  <si>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</si>
  <si>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</si>
  <si>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</si>
  <si>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</si>
  <si>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</si>
  <si>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</si>
  <si>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</si>
  <si>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</si>
  <si>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</si>
  <si>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Era Life Insurance Company of the MidWest</t>
  </si>
  <si>
    <t>NEW ERA LIFE GRP</t>
  </si>
  <si>
    <t>00520</t>
  </si>
  <si>
    <t>2015</t>
  </si>
  <si>
    <t>11720 Katy Freeway Suite 1700 Houston, TX 77079</t>
  </si>
  <si>
    <t>351048733</t>
  </si>
  <si>
    <t>007148</t>
  </si>
  <si>
    <t>69698</t>
  </si>
  <si>
    <t>21723</t>
  </si>
  <si>
    <t>278</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</si>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</sst>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185</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25" sqref="E25:E3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2507</v>
      </c>
      <c r="E5" s="213">
        <v>2507</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1775522</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-355064</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-10174</v>
      </c>
      <c r="E12" s="213">
        <v>0</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1283175</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-270822</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v>
      </c>
      <c r="E25" s="217">
        <v>1</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1008</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32</v>
      </c>
      <c r="E31" s="217">
        <v>32</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22825</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4</v>
      </c>
      <c r="E35" s="217">
        <v>4</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2855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210</v>
      </c>
      <c r="E47" s="217">
        <v>210</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148526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99</v>
      </c>
      <c r="E49" s="217">
        <v>99</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70116</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9</v>
      </c>
      <c r="E51" s="217">
        <v>9</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6266</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478</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480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10</v>
      </c>
      <c r="E59" s="232">
        <v>10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6340</v>
      </c>
      <c r="AU59" s="233"/>
      <c r="AV59" s="233"/>
      <c r="AW59" s="289"/>
    </row>
    <row r="60" spans="2:49" x14ac:dyDescent="0.2">
      <c r="B60" s="245" t="s">
        <v>275</v>
      </c>
      <c r="C60" s="203"/>
      <c r="D60" s="234">
        <f>+D59/12</f>
        <v>0.83333333333333337</v>
      </c>
      <c r="E60" s="235">
        <v>1</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528.33333333333337</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55" sqref="E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2486</v>
      </c>
      <c r="E5" s="326">
        <v>2486</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1748690</v>
      </c>
      <c r="AU5" s="327"/>
      <c r="AV5" s="369"/>
      <c r="AW5" s="373"/>
    </row>
    <row r="6" spans="2:49" x14ac:dyDescent="0.2">
      <c r="B6" s="343" t="s">
        <v>278</v>
      </c>
      <c r="C6" s="331" t="s">
        <v>8</v>
      </c>
      <c r="D6" s="318">
        <v>22</v>
      </c>
      <c r="E6" s="319">
        <v>22</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177688</v>
      </c>
      <c r="AU6" s="321"/>
      <c r="AV6" s="368"/>
      <c r="AW6" s="374"/>
    </row>
    <row r="7" spans="2:49" x14ac:dyDescent="0.2">
      <c r="B7" s="343" t="s">
        <v>279</v>
      </c>
      <c r="C7" s="331" t="s">
        <v>9</v>
      </c>
      <c r="D7" s="318">
        <v>0</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150857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307</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1355206</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172779</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10481</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190438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253183</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307555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+D23+D26+D30+D34-D28-D32-D36</f>
        <v>-10174</v>
      </c>
      <c r="E54" s="323">
        <f>+E24+E27+E31+E35-E36</f>
        <v>0</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1283175</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F43" sqref="F4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-2558</v>
      </c>
      <c r="D5" s="403">
        <v>1323</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9415</v>
      </c>
      <c r="D6" s="398">
        <v>3535</v>
      </c>
      <c r="E6" s="400">
        <v>0</v>
      </c>
      <c r="F6" s="400">
        <f>+E6+D6+C6</f>
        <v>12950</v>
      </c>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+C6</f>
        <v>9415</v>
      </c>
      <c r="D12" s="399">
        <f t="shared" ref="D12:E12" si="0">+D6</f>
        <v>3535</v>
      </c>
      <c r="E12" s="399">
        <f t="shared" si="0"/>
        <v>0</v>
      </c>
      <c r="F12" s="400">
        <f>+E12+D12+C12</f>
        <v>12950</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35111</v>
      </c>
      <c r="D15" s="403">
        <v>12211</v>
      </c>
      <c r="E15" s="395">
        <v>2507</v>
      </c>
      <c r="F15" s="395">
        <f t="shared" ref="F15:F17" si="1">+E15+D15+C15</f>
        <v>49829</v>
      </c>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563</v>
      </c>
      <c r="D16" s="398">
        <v>226</v>
      </c>
      <c r="E16" s="400">
        <v>37</v>
      </c>
      <c r="F16" s="400">
        <f t="shared" si="1"/>
        <v>826</v>
      </c>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f>
        <v>34548</v>
      </c>
      <c r="D17" s="400">
        <f t="shared" ref="D17:E17" si="2">+D15-D16</f>
        <v>11985</v>
      </c>
      <c r="E17" s="400">
        <f t="shared" si="2"/>
        <v>2470</v>
      </c>
      <c r="F17" s="400">
        <f t="shared" si="1"/>
        <v>49003</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9</v>
      </c>
      <c r="D38" s="405">
        <v>3</v>
      </c>
      <c r="E38" s="432">
        <v>1</v>
      </c>
      <c r="F38" s="432">
        <v>13</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2500</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1.1639999999999999</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3" activePane="bottomRight" state="frozen"/>
      <selection activeCell="B1" sqref="B1"/>
      <selection pane="topRight" activeCell="B1" sqref="B1"/>
      <selection pane="bottomLeft" activeCell="B1" sqref="B1"/>
      <selection pane="bottomRight" activeCell="D180" sqref="D18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8"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8"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8"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8"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8"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8"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2016-07-13T20:28:55Z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