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Data'!$J$4:$Q$1048576</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5" i="10" l="1"/>
  <c r="K5" i="18" l="1"/>
  <c r="K16" i="18" l="1"/>
  <c r="J10" i="10" s="1"/>
  <c r="K11" i="10" l="1"/>
  <c r="K10" i="10" l="1"/>
  <c r="Q14" i="4" l="1"/>
  <c r="K14" i="4"/>
  <c r="Q27" i="18" l="1"/>
  <c r="P39" i="10" l="1"/>
  <c r="P40" i="10" s="1"/>
  <c r="K39" i="10"/>
  <c r="K40" i="10" s="1"/>
  <c r="P41" i="10" l="1"/>
  <c r="P46" i="10" s="1"/>
  <c r="N6" i="10"/>
  <c r="M6" i="10"/>
  <c r="I6" i="10"/>
  <c r="H6" i="10"/>
  <c r="N5" i="10"/>
  <c r="M5" i="10"/>
  <c r="I5" i="10"/>
  <c r="H5" i="10"/>
  <c r="M12" i="10" l="1"/>
  <c r="I12" i="10"/>
  <c r="N49" i="10"/>
  <c r="M49" i="10"/>
  <c r="I49" i="10"/>
  <c r="H49" i="10"/>
  <c r="N37" i="10"/>
  <c r="M37" i="10"/>
  <c r="I37" i="10"/>
  <c r="H37" i="10"/>
  <c r="N16" i="10"/>
  <c r="M16" i="10"/>
  <c r="N15" i="10"/>
  <c r="M15" i="10"/>
  <c r="I16" i="10"/>
  <c r="H16" i="10"/>
  <c r="I15" i="10"/>
  <c r="H15" i="10"/>
  <c r="N7" i="10"/>
  <c r="N12" i="10" s="1"/>
  <c r="M7" i="10"/>
  <c r="I7" i="10"/>
  <c r="H7" i="10"/>
  <c r="H12" i="10" s="1"/>
  <c r="AT54" i="18" l="1"/>
  <c r="AT12" i="4" s="1"/>
  <c r="AT32" i="18"/>
  <c r="AT30" i="18"/>
  <c r="AT28" i="18"/>
  <c r="AT26" i="18"/>
  <c r="AT23" i="18"/>
  <c r="AT14" i="18"/>
  <c r="AT13" i="18"/>
  <c r="AT12" i="18"/>
  <c r="AT11" i="18"/>
  <c r="AT9" i="18"/>
  <c r="AT7" i="18"/>
  <c r="AT6" i="18"/>
  <c r="AT5" i="18"/>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4" i="18" l="1"/>
  <c r="P12" i="4" s="1"/>
  <c r="P53" i="18"/>
  <c r="P52" i="18"/>
  <c r="P50" i="18"/>
  <c r="P49" i="18"/>
  <c r="P32" i="18"/>
  <c r="P30" i="18"/>
  <c r="P28" i="18"/>
  <c r="P26" i="18"/>
  <c r="P23" i="18"/>
  <c r="P7" i="18"/>
  <c r="P6" i="18"/>
  <c r="P5" i="18"/>
  <c r="J54" i="18"/>
  <c r="J12" i="4" s="1"/>
  <c r="J50" i="18"/>
  <c r="J49" i="18"/>
  <c r="J32" i="18"/>
  <c r="J30" i="18"/>
  <c r="J28" i="18"/>
  <c r="J26" i="18"/>
  <c r="J23" i="18"/>
  <c r="J6" i="18"/>
  <c r="K6" i="18" s="1"/>
  <c r="J5" i="18"/>
  <c r="Q34" i="4"/>
  <c r="Q26" i="4"/>
  <c r="Q27" i="4"/>
  <c r="Q25" i="4"/>
  <c r="P59" i="4"/>
  <c r="Q59" i="4" s="1"/>
  <c r="P58" i="4"/>
  <c r="Q58" i="4" s="1"/>
  <c r="P57" i="4"/>
  <c r="Q57" i="4" s="1"/>
  <c r="P56" i="4"/>
  <c r="P51" i="4"/>
  <c r="Q51" i="4" s="1"/>
  <c r="P50" i="4"/>
  <c r="P47" i="4"/>
  <c r="Q47" i="4" s="1"/>
  <c r="P46" i="4"/>
  <c r="Q46" i="4" s="1"/>
  <c r="P45" i="4"/>
  <c r="Q45" i="4" s="1"/>
  <c r="P44" i="4"/>
  <c r="Q44" i="4" s="1"/>
  <c r="P41" i="4"/>
  <c r="Q41" i="4" s="1"/>
  <c r="P40" i="4"/>
  <c r="Q40" i="4" s="1"/>
  <c r="P39" i="4"/>
  <c r="Q39" i="4" s="1"/>
  <c r="P38" i="4"/>
  <c r="Q38" i="4" s="1"/>
  <c r="P37" i="4"/>
  <c r="Q37" i="4" s="1"/>
  <c r="P35" i="4"/>
  <c r="P31" i="4"/>
  <c r="Q31" i="4" s="1"/>
  <c r="J59" i="4"/>
  <c r="J58" i="4"/>
  <c r="J57" i="4"/>
  <c r="J56" i="4"/>
  <c r="D4" i="16" s="1"/>
  <c r="J51" i="4"/>
  <c r="J50" i="4"/>
  <c r="J47" i="4"/>
  <c r="J46" i="4"/>
  <c r="J45" i="4"/>
  <c r="J44" i="4"/>
  <c r="J41" i="4"/>
  <c r="J40" i="4"/>
  <c r="J39" i="4"/>
  <c r="J38" i="4"/>
  <c r="J37" i="4"/>
  <c r="J35" i="4"/>
  <c r="J31" i="4"/>
  <c r="K15" i="10" l="1"/>
  <c r="O7" i="10"/>
  <c r="P7" i="10" s="1"/>
  <c r="Q5" i="18"/>
  <c r="O15" i="10"/>
  <c r="Q35" i="4"/>
  <c r="O16" i="10"/>
  <c r="P16" i="10" s="1"/>
  <c r="Q56" i="4"/>
  <c r="E4" i="16"/>
  <c r="P60" i="4"/>
  <c r="P21" i="4"/>
  <c r="P20" i="4"/>
  <c r="P19" i="4"/>
  <c r="P18" i="4"/>
  <c r="P17" i="4"/>
  <c r="P16" i="4"/>
  <c r="P15" i="4"/>
  <c r="P14" i="4"/>
  <c r="P13" i="4"/>
  <c r="P10" i="4"/>
  <c r="P9" i="4"/>
  <c r="P8" i="4"/>
  <c r="P5" i="4"/>
  <c r="Q5" i="4" s="1"/>
  <c r="K57" i="4"/>
  <c r="K59" i="4"/>
  <c r="K47" i="4"/>
  <c r="K40" i="4"/>
  <c r="K41" i="4"/>
  <c r="K34" i="4"/>
  <c r="K31" i="4"/>
  <c r="K26" i="4"/>
  <c r="K27" i="4"/>
  <c r="K25" i="4"/>
  <c r="J60" i="4"/>
  <c r="K60" i="4" s="1"/>
  <c r="J37" i="10" s="1"/>
  <c r="K37" i="10" s="1"/>
  <c r="K58" i="4"/>
  <c r="K56" i="4"/>
  <c r="K51" i="4"/>
  <c r="K50" i="4"/>
  <c r="K46" i="4"/>
  <c r="K45" i="4"/>
  <c r="K44" i="4"/>
  <c r="K39" i="4"/>
  <c r="K38" i="4"/>
  <c r="K37" i="4"/>
  <c r="K35" i="4"/>
  <c r="J21" i="4"/>
  <c r="J20" i="4"/>
  <c r="J19" i="4"/>
  <c r="J18" i="4"/>
  <c r="J17" i="4"/>
  <c r="J16" i="4"/>
  <c r="J15" i="4"/>
  <c r="K15" i="4" s="1"/>
  <c r="J14" i="4"/>
  <c r="J13" i="4"/>
  <c r="J10" i="4"/>
  <c r="J9" i="4"/>
  <c r="J8" i="4"/>
  <c r="J5" i="4"/>
  <c r="K5" i="4" s="1"/>
  <c r="J7" i="10" l="1"/>
  <c r="K7" i="10" s="1"/>
  <c r="Q60" i="4"/>
  <c r="O37" i="10"/>
  <c r="P37" i="10" s="1"/>
  <c r="P52" i="10" s="1"/>
  <c r="E11" i="16" s="1"/>
  <c r="E13" i="16" s="1"/>
  <c r="J16" i="10"/>
  <c r="K51" i="10" s="1"/>
  <c r="P15" i="10"/>
  <c r="P17" i="10" s="1"/>
  <c r="P51" i="10"/>
  <c r="O17" i="10"/>
  <c r="Q13" i="4"/>
  <c r="K13" i="4"/>
  <c r="K27" i="18"/>
  <c r="Q24" i="18"/>
  <c r="K24" i="18"/>
  <c r="Q49" i="18"/>
  <c r="K49" i="18"/>
  <c r="N17" i="10"/>
  <c r="N44" i="10" s="1"/>
  <c r="M17" i="10"/>
  <c r="M44" i="10" s="1"/>
  <c r="I17" i="10"/>
  <c r="I44" i="10" s="1"/>
  <c r="H17" i="10"/>
  <c r="H44" i="10" s="1"/>
  <c r="K54" i="18" l="1"/>
  <c r="K12" i="4" s="1"/>
  <c r="J6" i="10" s="1"/>
  <c r="J12" i="10" s="1"/>
  <c r="K16" i="10"/>
  <c r="J17" i="10"/>
  <c r="Q54" i="18"/>
  <c r="Q12" i="4" s="1"/>
  <c r="O6" i="10" s="1"/>
  <c r="K17" i="10" l="1"/>
  <c r="O12" i="10"/>
  <c r="O44" i="10" s="1"/>
  <c r="P6" i="10"/>
  <c r="P12" i="10" s="1"/>
  <c r="P44" i="10" s="1"/>
  <c r="P47" i="10" s="1"/>
  <c r="P50" i="10" s="1"/>
  <c r="J44" i="10"/>
  <c r="K38" i="10" s="1"/>
  <c r="K41" i="10" s="1"/>
  <c r="K46" i="10" s="1"/>
  <c r="K6" i="10"/>
  <c r="K12" i="10" s="1"/>
  <c r="K44" i="10" l="1"/>
  <c r="K47" i="10" s="1"/>
  <c r="K50" i="10" s="1"/>
  <c r="K52" i="10" s="1"/>
  <c r="D11" i="16" s="1"/>
  <c r="D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<sst xmlns="http://schemas.openxmlformats.org/spreadsheetml/2006/main" count="565" uniqueCount="503">
  <si>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</si>
  <si>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</si>
  <si>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</si>
  <si>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</si>
  <si>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</si>
  <si>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</si>
  <si>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</si>
  <si>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</si>
  <si>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</si>
  <si>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</si>
  <si>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</si>
  <si>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</si>
  <si>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</si>
  <si>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</si>
  <si>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</si>
  <si>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</si>
  <si>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</si>
  <si>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</si>
  <si>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</si>
  <si>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</si>
  <si>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</si>
  <si>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</si>
  <si>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</si>
  <si>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</si>
  <si>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</si>
  <si>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</si>
  <si>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</si>
  <si>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</si>
  <si>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</si>
  <si>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</si>
  <si>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</si>
  <si>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</si>
  <si>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</si>
  <si>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</si>
  <si>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</si>
  <si>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</si>
  <si>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</si>
  <si>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</si>
  <si>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</si>
  <si>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</si>
  <si>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</si>
  <si>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</si>
  <si>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</si>
  <si>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</si>
  <si>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</si>
  <si>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</si>
  <si>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</si>
  <si>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</si>
  <si>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</si>
  <si>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</si>
  <si>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</si>
  <si>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</si>
  <si>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</si>
  <si>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</si>
  <si>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</si>
  <si>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</si>
  <si>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</si>
  <si>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</si>
  <si>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</si>
  <si>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</si>
  <si>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</si>
  <si>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</si>
  <si>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</si>
  <si>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</si>
  <si>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</si>
  <si>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</si>
  <si>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</si>
  <si>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</si>
  <si>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</si>
  <si>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</si>
  <si>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</si>
  <si>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</si>
  <si>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</si>
  <si>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</si>
  <si>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</si>
  <si>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</si>
  <si>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</si>
  <si>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</si>
  <si>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</si>
  <si>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</si>
  <si>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</si>
  <si>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</si>
  <si>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</si>
  <si>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</si>
  <si>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</si>
  <si>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</si>
  <si>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</si>
  <si>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</si>
  <si>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</si>
  <si>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</si>
  <si>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</si>
  <si>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</si>
  <si>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</si>
  <si>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</si>
  <si>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</si>
  <si>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</si>
  <si>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</si>
  <si>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</si>
  <si>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</si>
  <si>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</si>
  <si>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</si>
  <si>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</si>
  <si>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</si>
  <si>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</si>
  <si>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</si>
  <si>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</si>
  <si>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</si>
  <si>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</si>
  <si>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</si>
  <si>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</si>
  <si>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</si>
  <si>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</si>
  <si>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</si>
  <si>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</si>
  <si>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</si>
  <si>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</si>
  <si>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</si>
  <si>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</si>
  <si>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</si>
  <si>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</si>
  <si>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</si>
  <si>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</si>
  <si>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</si>
  <si>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</si>
  <si>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</si>
  <si>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</si>
  <si>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</si>
  <si>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</si>
  <si>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</si>
  <si>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</si>
  <si>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</si>
  <si>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</si>
  <si>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</si>
  <si>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</si>
  <si>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</si>
  <si>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</si>
  <si>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</si>
  <si>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</si>
  <si>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</si>
  <si>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</si>
  <si>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</si>
  <si>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</si>
  <si>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</si>
  <si>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</si>
  <si>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</si>
  <si>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</si>
  <si>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</si>
  <si>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</si>
  <si>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</si>
  <si>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</si>
  <si>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</si>
  <si>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</si>
  <si>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</si>
  <si>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</si>
  <si>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</si>
  <si>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</si>
  <si>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</si>
  <si>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</si>
  <si>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</si>
  <si>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</si>
  <si>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</si>
  <si>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</si>
  <si>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</si>
  <si>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</si>
  <si>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</si>
  <si>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</si>
  <si>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</si>
  <si>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</si>
  <si>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</si>
  <si>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</si>
  <si>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</si>
  <si>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</si>
  <si>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</si>
  <si>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</si>
  <si>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</si>
  <si>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</si>
  <si>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</si>
  <si>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</si>
  <si>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</si>
  <si>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</si>
  <si>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</si>
  <si>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</si>
  <si>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</si>
  <si>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</si>
  <si>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</si>
  <si>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</si>
  <si>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</si>
  <si>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</si>
  <si>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</si>
  <si>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</si>
  <si>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</si>
  <si>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</si>
  <si>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</si>
  <si>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</si>
  <si>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</si>
  <si>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</si>
  <si>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</si>
  <si>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</si>
  <si>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</si>
  <si>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</si>
  <si>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</si>
  <si>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</si>
  <si>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</si>
  <si>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</si>
  <si>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</si>
  <si>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</si>
  <si>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</si>
  <si>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</si>
  <si>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</si>
  <si>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</si>
  <si>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</si>
  <si>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</si>
  <si>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</si>
  <si>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</si>
  <si>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</si>
  <si>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</si>
  <si>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</si>
  <si>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</si>
  <si>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</si>
  <si>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</si>
  <si>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</si>
  <si>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</si>
  <si>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</si>
  <si>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</si>
  <si>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</si>
  <si>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</si>
  <si>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</si>
  <si>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</si>
  <si>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</si>
  <si>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</si>
  <si>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</si>
  <si>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</si>
  <si>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</si>
  <si>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</si>
  <si>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</si>
  <si>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</si>
  <si>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</si>
  <si>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</si>
  <si>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</si>
  <si>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</si>
  <si>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</si>
  <si>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</si>
  <si>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</si>
  <si>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</si>
  <si>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</si>
  <si>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</si>
  <si>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</si>
  <si>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</si>
  <si>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</si>
  <si>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</si>
  <si>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</si>
  <si>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</si>
  <si>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</si>
  <si>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</si>
  <si>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</si>
  <si>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</si>
  <si>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</si>
  <si>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</si>
  <si>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</si>
  <si>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</si>
  <si>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</si>
  <si>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</si>
  <si>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</si>
  <si>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</si>
  <si>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</si>
  <si>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</si>
  <si>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</si>
  <si>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</si>
  <si>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</si>
  <si>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</si>
  <si>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</si>
  <si>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</si>
  <si>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</si>
  <si>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</si>
  <si>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</si>
  <si>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</si>
  <si>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</si>
  <si>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</si>
  <si>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</si>
  <si>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</si>
  <si>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</si>
  <si>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</si>
  <si>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</si>
  <si>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</si>
  <si>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</si>
  <si>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</si>
  <si>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</si>
  <si>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</si>
  <si>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</si>
  <si>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</si>
  <si>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</si>
  <si>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</si>
  <si>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</si>
  <si>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</si>
  <si>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</si>
  <si>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</si>
  <si>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</si>
  <si>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</si>
  <si>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</si>
  <si>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</si>
  <si>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</si>
  <si>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</si>
  <si>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</si>
  <si>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</si>
  <si>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</si>
  <si>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</si>
  <si>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</si>
  <si>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</si>
  <si>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</si>
  <si>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</si>
  <si>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</si>
  <si>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</si>
  <si>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</si>
  <si>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</si>
  <si>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</si>
  <si>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</si>
  <si>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</si>
  <si>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</si>
  <si>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</si>
  <si>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</si>
  <si>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</si>
  <si>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</si>
  <si>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</si>
  <si>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</si>
  <si>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</si>
  <si>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</si>
  <si>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</si>
  <si>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</si>
  <si>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</si>
  <si>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</si>
  <si>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</si>
  <si>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</si>
  <si>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</si>
  <si>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</si>
  <si>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</si>
  <si>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</si>
  <si>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</si>
  <si>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</si>
  <si>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</si>
  <si>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</si>
  <si>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</si>
  <si>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</si>
  <si>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</si>
  <si>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</si>
  <si>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</si>
  <si>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</si>
  <si>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</si>
  <si>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</si>
  <si>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</si>
  <si>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</si>
  <si>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</si>
  <si>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</si>
  <si>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</si>
  <si>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</si>
  <si>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</si>
  <si>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</si>
  <si>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</si>
  <si>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</si>
  <si>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</si>
  <si>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</si>
  <si>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</si>
  <si>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</si>
  <si>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</si>
  <si>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</si>
  <si>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</si>
  <si>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</si>
  <si>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</si>
  <si>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</si>
  <si>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</si>
  <si>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</si>
  <si>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</si>
  <si>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</si>
  <si>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</si>
  <si>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</si>
  <si>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</si>
  <si>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</si>
  <si>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</si>
  <si>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</si>
  <si>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</si>
  <si>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</si>
  <si>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</si>
  <si>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</si>
  <si>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</si>
  <si>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</si>
  <si>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</si>
  <si>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</si>
  <si>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</si>
  <si>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</si>
  <si>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</si>
  <si>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</si>
  <si>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</si>
  <si>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</si>
  <si>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</si>
  <si>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</si>
  <si>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</si>
  <si>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</si>
  <si>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</si>
  <si>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</si>
  <si>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</si>
  <si>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</si>
  <si>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</si>
  <si>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</si>
  <si>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</si>
  <si>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</si>
  <si>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</si>
  <si>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</si>
  <si>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</si>
  <si>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</si>
  <si>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</si>
  <si>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</si>
  <si>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</si>
  <si>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</si>
  <si>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</si>
  <si>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</si>
  <si>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</si>
  <si>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</si>
  <si>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</si>
  <si>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</si>
  <si>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</si>
  <si>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</si>
  <si>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</si>
  <si>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</si>
  <si>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</si>
  <si>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</si>
  <si>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</si>
  <si>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</si>
  <si>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</si>
  <si>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</si>
  <si>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</si>
  <si>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</si>
  <si>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</si>
  <si>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</si>
  <si>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</si>
  <si>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</si>
  <si>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</si>
  <si>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</si>
  <si>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</si>
  <si>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</si>
  <si>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</si>
  <si>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</si>
  <si>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</si>
  <si>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</si>
  <si>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</si>
  <si>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</si>
  <si>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</si>
  <si>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</si>
  <si>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</si>
  <si>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</si>
  <si>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</si>
  <si>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</si>
  <si>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</si>
  <si>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</si>
  <si>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</si>
  <si>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</si>
  <si>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</si>
  <si>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</si>
  <si>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</si>
  <si>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</si>
  <si>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</si>
  <si>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</si>
  <si>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</si>
  <si>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</si>
  <si>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</si>
  <si>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</si>
  <si>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</si>
  <si>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</si>
  <si>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</si>
  <si>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</si>
  <si>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</si>
  <si>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</si>
  <si>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</si>
  <si>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</si>
  <si>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</si>
  <si>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</si>
  <si>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</si>
  <si>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</si>
  <si>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</si>
  <si>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</si>
  <si>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</si>
  <si>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</si>
  <si>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</si>
  <si>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</si>
  <si>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</si>
  <si>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</si>
  <si>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</si>
  <si>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</si>
  <si>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</si>
  <si>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</si>
  <si>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</si>
  <si>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</si>
  <si>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</si>
  <si>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</si>
  <si>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</si>
  <si>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</si>
  <si>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</si>
  <si>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</si>
  <si>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</si>
  <si>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</si>
  <si>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</si>
  <si>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17032</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</si>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</sst>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0" fontId="14"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4"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7" fillId="26" borderId="17" xfId="109" applyNumberFormat="1" applyFont="1" applyFill="1" applyBorder="1" applyAlignment="1">
      <alignment vertical="top" wrapText="1"/>
    </xf>
    <xf numFmtId="6" fontId="27"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7" fillId="26" borderId="22" xfId="109" applyNumberFormat="1" applyFont="1" applyFill="1" applyBorder="1" applyAlignment="1">
      <alignment vertical="top" wrapText="1"/>
    </xf>
    <xf numFmtId="6" fontId="0" fillId="26" borderId="23" xfId="0" applyNumberFormat="1" applyFont="1" applyFill="1" applyBorder="1"/>
    <xf numFmtId="0" fontId="23" fillId="0" borderId="0" xfId="128" applyFont="1" applyAlignment="1"/>
    <xf numFmtId="0" fontId="23" fillId="25" borderId="13" xfId="0" applyFont="1" applyFill="1" applyBorder="1" applyAlignment="1">
      <alignment horizontal="center" wrapText="1"/>
    </xf>
    <xf numFmtId="0" fontId="28" fillId="25"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24" xfId="256" applyFont="1" applyFill="1" applyBorder="1" applyAlignment="1">
      <alignment vertical="top" wrapText="1"/>
    </xf>
    <xf numFmtId="0" fontId="30" fillId="25" borderId="25" xfId="107" applyFont="1" applyFill="1" applyBorder="1" applyAlignment="1">
      <alignment vertical="top"/>
    </xf>
    <xf numFmtId="0" fontId="30" fillId="25" borderId="26" xfId="107" applyFont="1" applyFill="1" applyBorder="1" applyAlignment="1">
      <alignment vertical="top" wrapText="1"/>
    </xf>
    <xf numFmtId="0" fontId="34" fillId="0" borderId="0" xfId="129" applyFill="1" applyAlignment="1">
      <alignment vertical="top"/>
    </xf>
    <xf numFmtId="0" fontId="30" fillId="25" borderId="27" xfId="107" applyFont="1" applyFill="1" applyBorder="1" applyAlignment="1">
      <alignment vertical="top" wrapText="1"/>
    </xf>
    <xf numFmtId="0" fontId="34" fillId="0" borderId="24" xfId="129" applyNumberFormat="1" applyFill="1" applyBorder="1" applyAlignment="1">
      <alignment vertical="top"/>
    </xf>
    <xf numFmtId="0" fontId="0" fillId="0" borderId="24" xfId="129" applyFont="1" applyFill="1" applyBorder="1" applyAlignment="1">
      <alignment vertical="top"/>
    </xf>
    <xf numFmtId="0" fontId="6" fillId="0" borderId="28" xfId="256" applyFont="1" applyFill="1" applyBorder="1" applyAlignment="1">
      <alignment vertical="top" wrapText="1"/>
    </xf>
    <xf numFmtId="0" fontId="34" fillId="0" borderId="28" xfId="129" applyNumberFormat="1" applyFill="1" applyBorder="1" applyAlignment="1">
      <alignment vertical="top"/>
    </xf>
    <xf numFmtId="0" fontId="0" fillId="0" borderId="29" xfId="129" applyFont="1" applyFill="1" applyBorder="1" applyAlignment="1">
      <alignment vertical="top"/>
    </xf>
    <xf numFmtId="0" fontId="34" fillId="0" borderId="29" xfId="129" applyNumberFormat="1" applyFill="1" applyBorder="1" applyAlignment="1">
      <alignment vertical="top"/>
    </xf>
    <xf numFmtId="0" fontId="6" fillId="0" borderId="29"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30" xfId="107" applyFill="1" applyBorder="1" applyAlignment="1" applyProtection="1">
      <alignment vertical="center"/>
    </xf>
    <xf numFmtId="0" fontId="13" fillId="27" borderId="31" xfId="107" applyFill="1" applyBorder="1" applyAlignment="1" applyProtection="1">
      <alignment vertical="center"/>
    </xf>
    <xf numFmtId="0" fontId="13" fillId="25" borderId="27" xfId="190" applyFont="1" applyFill="1" applyBorder="1" applyAlignment="1">
      <alignment horizontal="center"/>
    </xf>
    <xf numFmtId="0" fontId="13" fillId="27" borderId="32" xfId="190" applyFont="1" applyFill="1" applyBorder="1" applyAlignment="1" applyProtection="1">
      <alignment horizontal="center" vertical="center" wrapText="1"/>
    </xf>
    <xf numFmtId="0" fontId="13"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4"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5" borderId="15"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3"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4"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4" fillId="25" borderId="18" xfId="109" applyFont="1" applyFill="1" applyBorder="1" applyAlignment="1">
      <alignment vertical="top" wrapText="1"/>
    </xf>
    <xf numFmtId="0" fontId="23"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3"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3" fillId="0" borderId="37" xfId="0" applyFont="1" applyFill="1" applyBorder="1" applyAlignment="1">
      <alignment horizontal="left" vertical="top" wrapText="1" indent="1"/>
    </xf>
    <xf numFmtId="6" fontId="27" fillId="26" borderId="38" xfId="109" applyNumberFormat="1" applyFont="1" applyFill="1" applyBorder="1" applyAlignment="1">
      <alignment vertical="top" wrapText="1"/>
    </xf>
    <xf numFmtId="0" fontId="13" fillId="25" borderId="39" xfId="107" applyFont="1" applyFill="1" applyBorder="1" applyAlignment="1">
      <alignment horizontal="center" vertical="center" wrapText="1"/>
    </xf>
    <xf numFmtId="49" fontId="14" fillId="25" borderId="40" xfId="110" applyNumberFormat="1" applyFont="1" applyFill="1" applyBorder="1" applyAlignment="1">
      <alignment horizontal="center" vertical="center" wrapText="1"/>
    </xf>
    <xf numFmtId="0" fontId="15" fillId="25" borderId="39" xfId="113" applyFont="1" applyFill="1" applyBorder="1" applyAlignment="1">
      <alignment horizontal="center" vertical="center" wrapText="1"/>
    </xf>
    <xf numFmtId="0" fontId="15" fillId="25" borderId="41" xfId="113" applyFont="1" applyFill="1" applyBorder="1" applyAlignment="1">
      <alignment horizontal="center" vertical="center" wrapText="1"/>
    </xf>
    <xf numFmtId="0" fontId="15" fillId="25" borderId="40" xfId="113" applyFont="1" applyFill="1" applyBorder="1" applyAlignment="1">
      <alignment horizontal="center" vertical="center" wrapText="1"/>
    </xf>
    <xf numFmtId="0" fontId="15" fillId="25" borderId="42" xfId="113" applyFont="1" applyFill="1" applyBorder="1" applyAlignment="1">
      <alignment horizontal="center" vertical="center" wrapText="1"/>
    </xf>
    <xf numFmtId="0" fontId="14" fillId="25" borderId="43" xfId="109" applyFont="1" applyFill="1" applyBorder="1" applyAlignment="1">
      <alignment vertical="top" wrapText="1"/>
    </xf>
    <xf numFmtId="0" fontId="0" fillId="25" borderId="44" xfId="109" applyFont="1" applyFill="1" applyBorder="1" applyAlignment="1">
      <alignment vertical="top" wrapText="1"/>
    </xf>
    <xf numFmtId="0" fontId="14"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3"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4" fillId="25" borderId="18" xfId="109" applyFont="1" applyFill="1" applyBorder="1" applyAlignment="1" applyProtection="1">
      <alignment wrapText="1"/>
    </xf>
    <xf numFmtId="0" fontId="23" fillId="0" borderId="20" xfId="0" applyFont="1" applyFill="1" applyBorder="1" applyAlignment="1" applyProtection="1">
      <alignment horizontal="left" vertical="top" indent="1"/>
    </xf>
    <xf numFmtId="0" fontId="23" fillId="0" borderId="37" xfId="0" applyFont="1" applyFill="1" applyBorder="1" applyAlignment="1" applyProtection="1">
      <alignment horizontal="left" vertical="top" wrapText="1" indent="1"/>
    </xf>
    <xf numFmtId="0" fontId="13" fillId="25" borderId="39" xfId="107" applyFont="1" applyFill="1" applyBorder="1" applyAlignment="1" applyProtection="1">
      <alignment horizontal="center" vertical="center" wrapText="1"/>
    </xf>
    <xf numFmtId="49" fontId="14"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3"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3"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3"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3" fillId="0" borderId="20" xfId="128" applyNumberFormat="1" applyFont="1" applyFill="1" applyBorder="1" applyAlignment="1" applyProtection="1">
      <alignment horizontal="left" vertical="top" indent="1"/>
    </xf>
    <xf numFmtId="0" fontId="23" fillId="0" borderId="37" xfId="128" applyNumberFormat="1" applyFont="1" applyFill="1" applyBorder="1" applyAlignment="1" applyProtection="1">
      <alignment horizontal="left" vertical="top" indent="1"/>
    </xf>
    <xf numFmtId="0" fontId="23"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5"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4"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5"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4" fillId="25" borderId="39" xfId="109" applyFill="1" applyBorder="1" applyAlignment="1">
      <alignment horizontal="center" wrapText="1"/>
    </xf>
    <xf numFmtId="0" fontId="14" fillId="25" borderId="58" xfId="109" applyFill="1" applyBorder="1" applyAlignment="1">
      <alignment horizontal="center" wrapText="1"/>
    </xf>
    <xf numFmtId="0" fontId="14"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6" fillId="29" borderId="22" xfId="129" applyFont="1" applyFill="1" applyBorder="1"/>
    <xf numFmtId="0" fontId="25" fillId="0" borderId="24" xfId="116" applyFont="1" applyFill="1" applyBorder="1" applyAlignment="1">
      <alignment horizontal="center"/>
    </xf>
    <xf numFmtId="0" fontId="23" fillId="29" borderId="22" xfId="129" applyNumberFormat="1" applyFont="1" applyFill="1" applyBorder="1" applyAlignment="1">
      <alignment vertical="top"/>
    </xf>
    <xf numFmtId="0" fontId="23" fillId="29" borderId="22"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9" fillId="25" borderId="62" xfId="110" applyFont="1" applyFill="1" applyBorder="1" applyAlignment="1">
      <alignment horizontal="center" vertical="top"/>
    </xf>
    <xf numFmtId="0" fontId="29"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4" fillId="0" borderId="24" xfId="129" applyNumberFormat="1" applyFill="1" applyBorder="1" applyAlignment="1">
      <alignment horizontal="right" vertical="top"/>
    </xf>
    <xf numFmtId="6" fontId="34" fillId="0" borderId="28" xfId="129" applyNumberFormat="1" applyFill="1" applyBorder="1" applyAlignment="1">
      <alignment horizontal="right" vertical="top"/>
    </xf>
    <xf numFmtId="168" fontId="34" fillId="0" borderId="65" xfId="129" applyNumberFormat="1" applyFill="1" applyBorder="1" applyAlignment="1">
      <alignment horizontal="center" vertical="top"/>
    </xf>
    <xf numFmtId="0" fontId="34" fillId="0" borderId="61" xfId="129" applyFill="1" applyBorder="1" applyAlignment="1">
      <alignment horizontal="center" vertical="top"/>
    </xf>
    <xf numFmtId="6" fontId="34" fillId="0" borderId="29" xfId="129" applyNumberFormat="1" applyFill="1" applyBorder="1" applyAlignment="1">
      <alignment horizontal="right" vertical="top"/>
    </xf>
    <xf numFmtId="0" fontId="34" fillId="0" borderId="64" xfId="129" applyFill="1" applyBorder="1" applyAlignment="1">
      <alignment horizontal="center" vertical="top"/>
    </xf>
    <xf numFmtId="0" fontId="31" fillId="0" borderId="0" xfId="129" applyFont="1"/>
    <xf numFmtId="6" fontId="27" fillId="26" borderId="41" xfId="109" applyNumberFormat="1" applyFont="1" applyFill="1" applyBorder="1" applyAlignment="1">
      <alignment vertical="top" wrapText="1"/>
    </xf>
    <xf numFmtId="6" fontId="27" fillId="26" borderId="39" xfId="109" applyNumberFormat="1" applyFont="1" applyFill="1" applyBorder="1" applyAlignment="1">
      <alignment vertical="top" wrapText="1"/>
    </xf>
    <xf numFmtId="6" fontId="27" fillId="26" borderId="40" xfId="109" applyNumberFormat="1" applyFont="1" applyFill="1" applyBorder="1" applyAlignment="1">
      <alignment vertical="top" wrapText="1"/>
    </xf>
    <xf numFmtId="6" fontId="27" fillId="26" borderId="42" xfId="109" applyNumberFormat="1" applyFont="1" applyFill="1" applyBorder="1" applyAlignment="1">
      <alignment vertical="top" wrapText="1"/>
    </xf>
    <xf numFmtId="6" fontId="27"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7" fillId="26" borderId="18" xfId="109" applyNumberFormat="1" applyFont="1" applyFill="1" applyBorder="1" applyAlignment="1">
      <alignment vertical="top" wrapText="1"/>
    </xf>
    <xf numFmtId="38" fontId="27" fillId="26" borderId="22" xfId="109" applyNumberFormat="1" applyFont="1" applyFill="1" applyBorder="1" applyAlignment="1">
      <alignment vertical="top" wrapText="1"/>
    </xf>
    <xf numFmtId="38" fontId="27" fillId="26" borderId="53" xfId="109" applyNumberFormat="1" applyFont="1" applyFill="1" applyBorder="1" applyAlignment="1">
      <alignment vertical="top" wrapText="1"/>
    </xf>
    <xf numFmtId="6" fontId="27"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5" fillId="25" borderId="67" xfId="113" applyFill="1" applyBorder="1" applyAlignment="1">
      <alignment horizontal="left" indent="1"/>
    </xf>
    <xf numFmtId="0" fontId="15" fillId="25" borderId="68" xfId="113" applyFill="1" applyBorder="1" applyAlignment="1"/>
    <xf numFmtId="0" fontId="15" fillId="25" borderId="69" xfId="113" applyFill="1" applyBorder="1" applyAlignment="1"/>
    <xf numFmtId="0" fontId="14" fillId="25" borderId="70" xfId="109" applyFont="1" applyFill="1" applyBorder="1" applyAlignment="1">
      <alignment horizontal="left" indent="1"/>
    </xf>
    <xf numFmtId="0" fontId="14" fillId="25" borderId="71" xfId="109" applyFont="1" applyFill="1" applyBorder="1" applyAlignment="1">
      <alignment horizontal="left" indent="1"/>
    </xf>
    <xf numFmtId="0" fontId="14" fillId="25" borderId="72" xfId="109" applyFont="1" applyFill="1" applyBorder="1" applyAlignment="1"/>
    <xf numFmtId="0" fontId="15" fillId="25" borderId="73" xfId="113" applyFill="1" applyBorder="1" applyAlignment="1">
      <alignment horizontal="left" indent="1"/>
    </xf>
    <xf numFmtId="0" fontId="15" fillId="25" borderId="74" xfId="113" applyFill="1" applyBorder="1" applyAlignment="1"/>
    <xf numFmtId="0" fontId="15" fillId="25" borderId="75" xfId="113" applyFill="1" applyBorder="1" applyAlignment="1"/>
    <xf numFmtId="0" fontId="15" fillId="25" borderId="76" xfId="113" applyFill="1" applyBorder="1" applyAlignment="1">
      <alignment horizontal="left" indent="1"/>
    </xf>
    <xf numFmtId="0" fontId="15" fillId="25" borderId="77" xfId="113" applyFill="1" applyBorder="1" applyAlignment="1"/>
    <xf numFmtId="0" fontId="15"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61" xfId="129" applyFont="1" applyBorder="1" applyProtection="1"/>
    <xf numFmtId="0" fontId="32" fillId="0" borderId="11" xfId="116" applyFont="1" applyFill="1" applyBorder="1" applyAlignment="1" applyProtection="1">
      <alignment vertical="top"/>
      <protection locked="0"/>
    </xf>
    <xf numFmtId="164" fontId="3" fillId="0" borderId="106" xfId="2" applyNumberFormat="1" applyFont="1" applyFill="1" applyBorder="1" applyAlignment="1" applyProtection="1">
      <alignment vertical="top"/>
      <protection locked="0"/>
    </xf>
    <xf numFmtId="164" fontId="0" fillId="0" borderId="0" xfId="0" applyNumberFormat="1" applyProtection="1">
      <protection locked="0"/>
    </xf>
    <xf numFmtId="43" fontId="0" fillId="0" borderId="0" xfId="4" applyFont="1" applyProtection="1">
      <protection locked="0"/>
    </xf>
    <xf numFmtId="0" fontId="0" fillId="0" borderId="0" xfId="0" applyProtection="1">
      <protection locked="0"/>
    </xf>
    <xf numFmtId="164" fontId="0" fillId="28" borderId="21" xfId="56"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Tennesse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Tennesse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AT5">
            <v>1167385.8044103736</v>
          </cell>
        </row>
        <row r="10">
          <cell r="AT10">
            <v>19740.892674428556</v>
          </cell>
        </row>
        <row r="12">
          <cell r="AT12">
            <v>-2931.4649969260781</v>
          </cell>
        </row>
        <row r="14">
          <cell r="AT14">
            <v>-6420.7757064222233</v>
          </cell>
        </row>
        <row r="15">
          <cell r="AT15">
            <v>0</v>
          </cell>
        </row>
        <row r="16">
          <cell r="AT16">
            <v>0</v>
          </cell>
        </row>
        <row r="19">
          <cell r="AT19">
            <v>179504.40000000002</v>
          </cell>
        </row>
        <row r="20">
          <cell r="AT20">
            <v>41523.89</v>
          </cell>
        </row>
        <row r="21">
          <cell r="AT21">
            <v>0</v>
          </cell>
        </row>
        <row r="25">
          <cell r="AT25">
            <v>0</v>
          </cell>
        </row>
        <row r="26">
          <cell r="AT26">
            <v>0</v>
          </cell>
        </row>
        <row r="27">
          <cell r="AT27">
            <v>0</v>
          </cell>
        </row>
        <row r="28">
          <cell r="AT28">
            <v>0</v>
          </cell>
        </row>
        <row r="29">
          <cell r="AT29">
            <v>0</v>
          </cell>
        </row>
        <row r="30">
          <cell r="AT30">
            <v>0</v>
          </cell>
        </row>
        <row r="32">
          <cell r="AT32">
            <v>2911.850817194771</v>
          </cell>
        </row>
        <row r="33">
          <cell r="AT33">
            <v>601.25843784622214</v>
          </cell>
        </row>
        <row r="34">
          <cell r="AT34">
            <v>583.74000000000012</v>
          </cell>
        </row>
        <row r="35">
          <cell r="AT35">
            <v>0</v>
          </cell>
        </row>
        <row r="36">
          <cell r="AT36">
            <v>992.35800000000017</v>
          </cell>
        </row>
        <row r="39">
          <cell r="AT39">
            <v>28389.753886189421</v>
          </cell>
        </row>
        <row r="40">
          <cell r="AT40">
            <v>17330.588370931997</v>
          </cell>
        </row>
        <row r="43">
          <cell r="AT43">
            <v>28487.008981598105</v>
          </cell>
        </row>
        <row r="44">
          <cell r="AT44">
            <v>97980.2150728079</v>
          </cell>
        </row>
        <row r="45">
          <cell r="AT45">
            <v>0</v>
          </cell>
        </row>
        <row r="46">
          <cell r="AT46">
            <v>99004.057338762606</v>
          </cell>
        </row>
        <row r="56">
          <cell r="AT56">
            <v>27</v>
          </cell>
        </row>
        <row r="57">
          <cell r="AT57">
            <v>35</v>
          </cell>
        </row>
        <row r="58">
          <cell r="AT58">
            <v>6</v>
          </cell>
        </row>
        <row r="59">
          <cell r="AT59">
            <v>2737</v>
          </cell>
        </row>
        <row r="66">
          <cell r="AT66">
            <v>1167385.8044103736</v>
          </cell>
        </row>
        <row r="67">
          <cell r="AT67">
            <v>0</v>
          </cell>
        </row>
        <row r="82">
          <cell r="AT82">
            <v>825841.2</v>
          </cell>
        </row>
        <row r="83">
          <cell r="AT83">
            <v>49868.780708867911</v>
          </cell>
        </row>
        <row r="84">
          <cell r="AT84">
            <v>233062.6882567931</v>
          </cell>
        </row>
        <row r="85">
          <cell r="AT85">
            <v>6901.3506625220843</v>
          </cell>
        </row>
        <row r="86">
          <cell r="AT86">
            <v>39166.681746850045</v>
          </cell>
        </row>
        <row r="97">
          <cell r="AT97">
            <v>14475.789213336901</v>
          </cell>
        </row>
        <row r="98">
          <cell r="AT98">
            <v>10430.915961962661</v>
          </cell>
        </row>
        <row r="101">
          <cell r="AT101">
            <v>606337.0881163727</v>
          </cell>
        </row>
      </sheetData>
      <sheetData sheetId="8">
        <row r="5">
          <cell r="C5">
            <v>234984584.29678065</v>
          </cell>
          <cell r="AT5">
            <v>1259581.4156642114</v>
          </cell>
        </row>
        <row r="10">
          <cell r="AT10">
            <v>21299.951950238934</v>
          </cell>
        </row>
        <row r="12">
          <cell r="AT12">
            <v>-3162.9807531051915</v>
          </cell>
        </row>
        <row r="14">
          <cell r="AT14">
            <v>-8394.3990783581794</v>
          </cell>
        </row>
        <row r="15">
          <cell r="AT15">
            <v>0</v>
          </cell>
        </row>
        <row r="16">
          <cell r="AT16">
            <v>0</v>
          </cell>
        </row>
        <row r="19">
          <cell r="AT19">
            <v>309214.33</v>
          </cell>
        </row>
        <row r="20">
          <cell r="AT20">
            <v>10110.75</v>
          </cell>
        </row>
        <row r="21">
          <cell r="AT21">
            <v>0</v>
          </cell>
        </row>
        <row r="25">
          <cell r="AT25">
            <v>0</v>
          </cell>
        </row>
        <row r="26">
          <cell r="AT26">
            <v>0</v>
          </cell>
        </row>
        <row r="27">
          <cell r="AT27">
            <v>0</v>
          </cell>
        </row>
        <row r="28">
          <cell r="AT28">
            <v>0</v>
          </cell>
        </row>
        <row r="29">
          <cell r="AT29">
            <v>0</v>
          </cell>
        </row>
        <row r="30">
          <cell r="AT30">
            <v>0</v>
          </cell>
        </row>
        <row r="32">
          <cell r="AT32">
            <v>4369.3451739419461</v>
          </cell>
        </row>
        <row r="33">
          <cell r="AT33">
            <v>1076.5867591402616</v>
          </cell>
        </row>
        <row r="34">
          <cell r="AT34">
            <v>614.10000000000014</v>
          </cell>
        </row>
        <row r="35">
          <cell r="AT35">
            <v>0</v>
          </cell>
        </row>
        <row r="36">
          <cell r="AT36">
            <v>1043.97</v>
          </cell>
        </row>
        <row r="39">
          <cell r="AT39">
            <v>30619.023562901137</v>
          </cell>
        </row>
        <row r="40">
          <cell r="AT40">
            <v>18691.451000800927</v>
          </cell>
        </row>
        <row r="43">
          <cell r="AT43">
            <v>19509.32059808035</v>
          </cell>
        </row>
        <row r="44">
          <cell r="AT44">
            <v>74825.935936426642</v>
          </cell>
        </row>
        <row r="45">
          <cell r="AT45">
            <v>0</v>
          </cell>
        </row>
        <row r="46">
          <cell r="AT46">
            <v>64184.242907685722</v>
          </cell>
        </row>
        <row r="56">
          <cell r="AT56">
            <v>324</v>
          </cell>
        </row>
        <row r="57">
          <cell r="AT57">
            <v>532</v>
          </cell>
        </row>
        <row r="58">
          <cell r="AT58">
            <v>7</v>
          </cell>
        </row>
        <row r="59">
          <cell r="AT59">
            <v>3739</v>
          </cell>
        </row>
        <row r="66">
          <cell r="AT66">
            <v>1259581.4156642114</v>
          </cell>
        </row>
        <row r="67">
          <cell r="AT67">
            <v>0</v>
          </cell>
        </row>
        <row r="68">
          <cell r="AT68">
            <v>0</v>
          </cell>
        </row>
        <row r="82">
          <cell r="AT82">
            <v>995053.55</v>
          </cell>
        </row>
        <row r="83">
          <cell r="AT83">
            <v>183647.85618912108</v>
          </cell>
        </row>
        <row r="84">
          <cell r="AT84">
            <v>73615.678579769228</v>
          </cell>
        </row>
        <row r="85">
          <cell r="AT85">
            <v>29767.321579122443</v>
          </cell>
        </row>
        <row r="86">
          <cell r="AT86">
            <v>12371.271764167459</v>
          </cell>
        </row>
        <row r="97">
          <cell r="AT97">
            <v>21871.852479265439</v>
          </cell>
        </row>
        <row r="98">
          <cell r="AT98">
            <v>3294.731398199458</v>
          </cell>
        </row>
        <row r="99">
          <cell r="AT99">
            <v>0</v>
          </cell>
        </row>
        <row r="101">
          <cell r="AT101">
            <v>1103904.6563432408</v>
          </cell>
        </row>
        <row r="104">
          <cell r="P104">
            <v>0</v>
          </cell>
        </row>
      </sheetData>
      <sheetData sheetId="9">
        <row r="5">
          <cell r="C5">
            <v>12273889.357020065</v>
          </cell>
        </row>
      </sheetData>
      <sheetData sheetId="10">
        <row r="5">
          <cell r="C5">
            <v>13631418.989712575</v>
          </cell>
          <cell r="AT5">
            <v>11548.815495730169</v>
          </cell>
        </row>
        <row r="10">
          <cell r="AT10">
            <v>1856.984739553405</v>
          </cell>
        </row>
        <row r="12">
          <cell r="AT12">
            <v>-265.94454495812892</v>
          </cell>
        </row>
        <row r="14">
          <cell r="AT14">
            <v>0</v>
          </cell>
        </row>
        <row r="15">
          <cell r="AT15">
            <v>0</v>
          </cell>
        </row>
        <row r="16">
          <cell r="AT16">
            <v>0</v>
          </cell>
        </row>
        <row r="19">
          <cell r="AT19">
            <v>0</v>
          </cell>
        </row>
        <row r="20">
          <cell r="AT20">
            <v>0</v>
          </cell>
        </row>
        <row r="21">
          <cell r="AT21">
            <v>0</v>
          </cell>
        </row>
        <row r="25">
          <cell r="AT25">
            <v>253.77913525909901</v>
          </cell>
        </row>
        <row r="26">
          <cell r="AT26">
            <v>0</v>
          </cell>
        </row>
        <row r="27">
          <cell r="AT27">
            <v>0</v>
          </cell>
        </row>
        <row r="28">
          <cell r="AT28">
            <v>0</v>
          </cell>
        </row>
        <row r="29">
          <cell r="AT29">
            <v>0</v>
          </cell>
        </row>
        <row r="30">
          <cell r="AT30">
            <v>0</v>
          </cell>
        </row>
        <row r="39">
          <cell r="AT39">
            <v>-0.1340271638283938</v>
          </cell>
        </row>
        <row r="40">
          <cell r="AT40">
            <v>-533.87709764453757</v>
          </cell>
        </row>
        <row r="43">
          <cell r="AT43">
            <v>187.23479819894419</v>
          </cell>
        </row>
        <row r="44">
          <cell r="AT44">
            <v>1218.659186144419</v>
          </cell>
        </row>
        <row r="45">
          <cell r="AT45">
            <v>0</v>
          </cell>
        </row>
        <row r="46">
          <cell r="AT46">
            <v>648.20141770822454</v>
          </cell>
        </row>
        <row r="56">
          <cell r="AT56">
            <v>82</v>
          </cell>
        </row>
        <row r="57">
          <cell r="AT57">
            <v>161</v>
          </cell>
        </row>
        <row r="58">
          <cell r="AT58">
            <v>6</v>
          </cell>
        </row>
        <row r="59">
          <cell r="AT59">
            <v>747</v>
          </cell>
        </row>
        <row r="66">
          <cell r="AT66">
            <v>11548.815495730169</v>
          </cell>
        </row>
        <row r="67">
          <cell r="AT67">
            <v>0</v>
          </cell>
        </row>
        <row r="68">
          <cell r="AT68">
            <v>0</v>
          </cell>
        </row>
        <row r="70">
          <cell r="AT70">
            <v>0</v>
          </cell>
        </row>
        <row r="71">
          <cell r="AT71">
            <v>0</v>
          </cell>
        </row>
        <row r="72">
          <cell r="AT72">
            <v>0</v>
          </cell>
        </row>
        <row r="74">
          <cell r="AT74">
            <v>0</v>
          </cell>
        </row>
        <row r="75">
          <cell r="AT75">
            <v>0</v>
          </cell>
        </row>
        <row r="82">
          <cell r="AT82">
            <v>6511.7037041644926</v>
          </cell>
        </row>
        <row r="83">
          <cell r="AT83">
            <v>342.0825796718978</v>
          </cell>
        </row>
        <row r="84">
          <cell r="AT84">
            <v>1027.8711204278447</v>
          </cell>
        </row>
        <row r="85">
          <cell r="AT85">
            <v>28557.895682601989</v>
          </cell>
        </row>
        <row r="86">
          <cell r="AT86">
            <v>66406.843156344476</v>
          </cell>
        </row>
        <row r="101">
          <cell r="AT101">
            <v>-32023.03231033394</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row>
        <row r="30">
          <cell r="O30">
            <v>247115.69616277749</v>
          </cell>
          <cell r="P30">
            <v>338636.84386260429</v>
          </cell>
        </row>
        <row r="31">
          <cell r="O31">
            <v>-23063.080390706207</v>
          </cell>
          <cell r="P31">
            <v>-12485.086750548238</v>
          </cell>
        </row>
        <row r="33">
          <cell r="O33">
            <v>714756.80775116733</v>
          </cell>
          <cell r="P33">
            <v>1227839.4682929388</v>
          </cell>
        </row>
        <row r="35">
          <cell r="O35">
            <v>-9598.5865919799926</v>
          </cell>
          <cell r="P35">
            <v>-13153.494980379244</v>
          </cell>
        </row>
        <row r="42">
          <cell r="O42">
            <v>9478.8676573557314</v>
          </cell>
          <cell r="P42">
            <v>34830.506498585106</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12">
          <cell r="D12">
            <v>-26949.33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2443351.723280027</v>
          </cell>
          <cell r="Q28">
            <v>0</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1633685.4612283995</v>
          </cell>
          <cell r="Q28">
            <v>325762.78955160844</v>
          </cell>
        </row>
      </sheetData>
      <sheetData sheetId="1"/>
      <sheetData sheetId="2"/>
      <sheetData sheetId="3">
        <row r="17">
          <cell r="J17">
            <v>11061</v>
          </cell>
          <cell r="K17">
            <v>9622.7344587714833</v>
          </cell>
          <cell r="N17">
            <v>0</v>
          </cell>
          <cell r="O17">
            <v>2302.2540000000004</v>
          </cell>
        </row>
        <row r="23">
          <cell r="J23">
            <v>2664890</v>
          </cell>
          <cell r="K23">
            <v>2350318.7196682319</v>
          </cell>
          <cell r="N23">
            <v>0</v>
          </cell>
          <cell r="O23">
            <v>423935.4308631891</v>
          </cell>
        </row>
        <row r="24">
          <cell r="J24">
            <v>-70441</v>
          </cell>
          <cell r="K24">
            <v>-2966.9575537014389</v>
          </cell>
          <cell r="N24">
            <v>139</v>
          </cell>
          <cell r="O24">
            <v>11279.621067057167</v>
          </cell>
        </row>
        <row r="28">
          <cell r="J28">
            <v>566</v>
          </cell>
          <cell r="K28">
            <v>473.41666666666669</v>
          </cell>
          <cell r="N28">
            <v>0</v>
          </cell>
          <cell r="O28">
            <v>119.5</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row>
        <row r="47">
          <cell r="O47">
            <v>2441742.4554362912</v>
          </cell>
          <cell r="P47">
            <v>0</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row>
        <row r="47">
          <cell r="O47">
            <v>1595677.770280587</v>
          </cell>
          <cell r="P47">
            <v>310602.29986131249</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8">
          <cell r="B18">
            <v>2662.6145734877127</v>
          </cell>
          <cell r="C18">
            <v>2247.0288858321869</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185</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H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f>+'[1]Compr. Health Cov. - Small Grp'!$AT$5</f>
        <v>1167385.8044103736</v>
      </c>
      <c r="K5" s="383">
        <f>J5+'Pt 2 Premium and Claims'!K16</f>
        <v>1140436.4744103735</v>
      </c>
      <c r="L5" s="106"/>
      <c r="M5" s="106"/>
      <c r="N5" s="106"/>
      <c r="O5" s="105"/>
      <c r="P5" s="105">
        <f>+'[1]Compr. Health Cov. - Large Grp'!$AT$5</f>
        <v>1259581.4156642114</v>
      </c>
      <c r="Q5" s="106">
        <f>P5</f>
        <v>1259581.4156642114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Other'!$AT$5</f>
        <v>11548.815495730169</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90"/>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90"/>
      <c r="AU7" s="113"/>
      <c r="AV7" s="309"/>
      <c r="AW7" s="316"/>
    </row>
    <row r="8" spans="1:49" ht="25.5" x14ac:dyDescent="0.2">
      <c r="B8" s="155" t="s">
        <v>225</v>
      </c>
      <c r="C8" s="62" t="s">
        <v>59</v>
      </c>
      <c r="D8" s="109"/>
      <c r="E8" s="287"/>
      <c r="F8" s="288"/>
      <c r="G8" s="288"/>
      <c r="H8" s="288"/>
      <c r="I8" s="291"/>
      <c r="J8" s="379">
        <f>+'[1]Compr. Health Cov. - Small Grp'!$AT$14</f>
        <v>-6420.7757064222233</v>
      </c>
      <c r="K8" s="287"/>
      <c r="L8" s="288"/>
      <c r="M8" s="288"/>
      <c r="N8" s="288"/>
      <c r="O8" s="291"/>
      <c r="P8" s="379">
        <f>+'[1]Compr. Health Cov. - Large Grp'!$AT$14</f>
        <v>-8394.3990783581794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90">
        <f>+'[1]Compr. Health Cov. - Other'!$AT$14</f>
        <v>0</v>
      </c>
      <c r="AU8" s="113"/>
      <c r="AV8" s="309"/>
      <c r="AW8" s="316"/>
    </row>
    <row r="9" spans="1:49" ht="15" x14ac:dyDescent="0.2">
      <c r="B9" s="155" t="s">
        <v>226</v>
      </c>
      <c r="C9" s="62" t="s">
        <v>60</v>
      </c>
      <c r="D9" s="109"/>
      <c r="E9" s="286"/>
      <c r="F9" s="289"/>
      <c r="G9" s="289"/>
      <c r="H9" s="289"/>
      <c r="I9" s="290"/>
      <c r="J9" s="379">
        <f>+'[1]Compr. Health Cov. - Small Grp'!$AT$15</f>
        <v>0</v>
      </c>
      <c r="K9" s="286"/>
      <c r="L9" s="289"/>
      <c r="M9" s="289"/>
      <c r="N9" s="289"/>
      <c r="O9" s="290"/>
      <c r="P9" s="379">
        <f>+'[1]Compr. Health Cov. - Large Grp'!$AT$15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90">
        <f>+'[1]Compr. Health Cov. - Other'!$AT$15</f>
        <v>0</v>
      </c>
      <c r="AU9" s="113"/>
      <c r="AV9" s="309"/>
      <c r="AW9" s="316"/>
    </row>
    <row r="10" spans="1:49" ht="15" x14ac:dyDescent="0.2">
      <c r="B10" s="155" t="s">
        <v>227</v>
      </c>
      <c r="C10" s="62" t="s">
        <v>52</v>
      </c>
      <c r="D10" s="109"/>
      <c r="E10" s="286"/>
      <c r="F10" s="289"/>
      <c r="G10" s="289"/>
      <c r="H10" s="289"/>
      <c r="I10" s="290"/>
      <c r="J10" s="379">
        <f>+'[1]Compr. Health Cov. - Small Grp'!$AT$16</f>
        <v>0</v>
      </c>
      <c r="K10" s="286"/>
      <c r="L10" s="289"/>
      <c r="M10" s="289"/>
      <c r="N10" s="289"/>
      <c r="O10" s="290"/>
      <c r="P10" s="379">
        <f>+'[1]Compr. Health Cov. - Large Grp'!$AT$16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90">
        <f>+'[1]Compr. Health Cov. - Other'!$AT$16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c r="E12" s="106"/>
      <c r="F12" s="106"/>
      <c r="G12" s="106"/>
      <c r="H12" s="106"/>
      <c r="I12" s="105"/>
      <c r="J12" s="105">
        <f>'Pt 2 Premium and Claims'!J54</f>
        <v>606337.0881163727</v>
      </c>
      <c r="K12" s="106">
        <f>'Pt 2 Premium and Claims'!K54</f>
        <v>714637.08881654311</v>
      </c>
      <c r="L12" s="106"/>
      <c r="M12" s="106"/>
      <c r="N12" s="106"/>
      <c r="O12" s="105"/>
      <c r="P12" s="105">
        <f>'Pt 2 Premium and Claims'!P54</f>
        <v>1103904.6563432408</v>
      </c>
      <c r="Q12" s="106">
        <f>'Pt 2 Premium and Claims'!Q54</f>
        <v>1249516.4798111448</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5">
        <f>'Pt 2 Premium and Claims'!AT54</f>
        <v>-32023.03231033394</v>
      </c>
      <c r="AU12" s="107"/>
      <c r="AV12" s="310"/>
      <c r="AW12" s="315"/>
    </row>
    <row r="13" spans="1:49" ht="25.5" x14ac:dyDescent="0.2">
      <c r="B13" s="155" t="s">
        <v>230</v>
      </c>
      <c r="C13" s="62" t="s">
        <v>37</v>
      </c>
      <c r="D13" s="109"/>
      <c r="E13" s="110"/>
      <c r="F13" s="110"/>
      <c r="G13" s="287"/>
      <c r="H13" s="288"/>
      <c r="I13" s="109"/>
      <c r="J13" s="379">
        <f>+'[1]Compr. Health Cov. - Small Grp'!$AT$19</f>
        <v>179504.40000000002</v>
      </c>
      <c r="K13" s="110">
        <f>[2]MLREstimate!$O$30</f>
        <v>247115.69616277749</v>
      </c>
      <c r="L13" s="110"/>
      <c r="M13" s="287"/>
      <c r="N13" s="288"/>
      <c r="O13" s="109"/>
      <c r="P13" s="379">
        <f>+'[1]Compr. Health Cov. - Large Grp'!$AT$19</f>
        <v>309214.33</v>
      </c>
      <c r="Q13" s="110">
        <f>[2]MLREstimate!$P$30</f>
        <v>338636.84386260429</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90">
        <f>+'[1]Compr. Health Cov. - Other'!$AT$19</f>
        <v>0</v>
      </c>
      <c r="AU13" s="113"/>
      <c r="AV13" s="309"/>
      <c r="AW13" s="316"/>
    </row>
    <row r="14" spans="1:49" ht="25.5" x14ac:dyDescent="0.2">
      <c r="B14" s="155" t="s">
        <v>231</v>
      </c>
      <c r="C14" s="62" t="s">
        <v>6</v>
      </c>
      <c r="D14" s="109"/>
      <c r="E14" s="110"/>
      <c r="F14" s="110"/>
      <c r="G14" s="286"/>
      <c r="H14" s="289"/>
      <c r="I14" s="109"/>
      <c r="J14" s="379">
        <f>+'[1]Compr. Health Cov. - Small Grp'!$AT$20</f>
        <v>41523.89</v>
      </c>
      <c r="K14" s="110">
        <f>(-1)*[2]MLREstimate!$O$31</f>
        <v>23063.080390706207</v>
      </c>
      <c r="L14" s="110"/>
      <c r="M14" s="286"/>
      <c r="N14" s="289"/>
      <c r="O14" s="109"/>
      <c r="P14" s="379">
        <f>+'[1]Compr. Health Cov. - Large Grp'!$AT$20</f>
        <v>10110.75</v>
      </c>
      <c r="Q14" s="110">
        <f>(-1)*[2]MLREstimate!$P$31</f>
        <v>12485.086750548238</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90">
        <f>+'[1]Compr. Health Cov. - Other'!$AT$20</f>
        <v>0</v>
      </c>
      <c r="AU14" s="113"/>
      <c r="AV14" s="309"/>
      <c r="AW14" s="316"/>
    </row>
    <row r="15" spans="1:49" ht="38.25" x14ac:dyDescent="0.2">
      <c r="B15" s="155" t="s">
        <v>232</v>
      </c>
      <c r="C15" s="62" t="s">
        <v>7</v>
      </c>
      <c r="D15" s="109"/>
      <c r="E15" s="110"/>
      <c r="F15" s="110"/>
      <c r="G15" s="286"/>
      <c r="H15" s="292"/>
      <c r="I15" s="109"/>
      <c r="J15" s="379">
        <f>+'[1]Compr. Health Cov. - Small Grp'!$AT$21</f>
        <v>0</v>
      </c>
      <c r="K15" s="384">
        <f>J15</f>
        <v>0</v>
      </c>
      <c r="L15" s="110"/>
      <c r="M15" s="286"/>
      <c r="N15" s="292"/>
      <c r="O15" s="109"/>
      <c r="P15" s="379">
        <f>+'[1]Compr. Health Cov. - Large Grp'!$AT$21</f>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90">
        <f>+'[1]Compr. Health Cov. - Other'!$AT$21</f>
        <v>0</v>
      </c>
      <c r="AU15" s="113"/>
      <c r="AV15" s="309"/>
      <c r="AW15" s="316"/>
    </row>
    <row r="16" spans="1:49" ht="25.5" x14ac:dyDescent="0.2">
      <c r="B16" s="155" t="s">
        <v>233</v>
      </c>
      <c r="C16" s="62" t="s">
        <v>61</v>
      </c>
      <c r="D16" s="109"/>
      <c r="E16" s="287"/>
      <c r="F16" s="288"/>
      <c r="G16" s="289"/>
      <c r="H16" s="289"/>
      <c r="I16" s="291"/>
      <c r="J16" s="379">
        <f>+'[1]Compr. Health Cov. - Small Grp'!$AT$25</f>
        <v>0</v>
      </c>
      <c r="K16" s="287"/>
      <c r="L16" s="288"/>
      <c r="M16" s="289"/>
      <c r="N16" s="289"/>
      <c r="O16" s="291"/>
      <c r="P16" s="379">
        <f>+'[1]Compr. Health Cov. - Large Grp'!$AT$25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90">
        <f>+'[1]Compr. Health Cov. - Other'!$AT$25</f>
        <v>253.77913525909901</v>
      </c>
      <c r="AU16" s="113"/>
      <c r="AV16" s="309"/>
      <c r="AW16" s="316"/>
    </row>
    <row r="17" spans="1:49" ht="15" x14ac:dyDescent="0.2">
      <c r="B17" s="155" t="s">
        <v>234</v>
      </c>
      <c r="C17" s="62" t="s">
        <v>62</v>
      </c>
      <c r="D17" s="109"/>
      <c r="E17" s="286"/>
      <c r="F17" s="289"/>
      <c r="G17" s="289"/>
      <c r="H17" s="289"/>
      <c r="I17" s="290"/>
      <c r="J17" s="379">
        <f>+'[1]Compr. Health Cov. - Small Grp'!$AT$26</f>
        <v>0</v>
      </c>
      <c r="K17" s="286"/>
      <c r="L17" s="289"/>
      <c r="M17" s="289"/>
      <c r="N17" s="289"/>
      <c r="O17" s="290"/>
      <c r="P17" s="379">
        <f>+'[1]Compr. Health Cov. - Large Grp'!$AT$26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90">
        <f>+'[1]Compr. Health Cov. - Other'!$AT$26</f>
        <v>0</v>
      </c>
      <c r="AU17" s="113"/>
      <c r="AV17" s="309"/>
      <c r="AW17" s="316"/>
    </row>
    <row r="18" spans="1:49" ht="15" x14ac:dyDescent="0.2">
      <c r="B18" s="155" t="s">
        <v>235</v>
      </c>
      <c r="C18" s="62" t="s">
        <v>63</v>
      </c>
      <c r="D18" s="109"/>
      <c r="E18" s="286"/>
      <c r="F18" s="289"/>
      <c r="G18" s="289"/>
      <c r="H18" s="292"/>
      <c r="I18" s="290"/>
      <c r="J18" s="379">
        <f>+'[1]Compr. Health Cov. - Small Grp'!$AT$27</f>
        <v>0</v>
      </c>
      <c r="K18" s="286"/>
      <c r="L18" s="289"/>
      <c r="M18" s="289"/>
      <c r="N18" s="292"/>
      <c r="O18" s="290"/>
      <c r="P18" s="379">
        <f>+'[1]Compr. Health Cov. - Large Grp'!$AT$27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90">
        <f>+'[1]Compr. Health Cov. - Other'!$AT$27</f>
        <v>0</v>
      </c>
      <c r="AU18" s="113"/>
      <c r="AV18" s="309"/>
      <c r="AW18" s="316"/>
    </row>
    <row r="19" spans="1:49" ht="15" x14ac:dyDescent="0.2">
      <c r="B19" s="155" t="s">
        <v>236</v>
      </c>
      <c r="C19" s="62" t="s">
        <v>64</v>
      </c>
      <c r="D19" s="109"/>
      <c r="E19" s="286"/>
      <c r="F19" s="289"/>
      <c r="G19" s="289"/>
      <c r="H19" s="289"/>
      <c r="I19" s="290"/>
      <c r="J19" s="379">
        <f>+'[1]Compr. Health Cov. - Small Grp'!$AT$28</f>
        <v>0</v>
      </c>
      <c r="K19" s="286"/>
      <c r="L19" s="289"/>
      <c r="M19" s="289"/>
      <c r="N19" s="289"/>
      <c r="O19" s="290"/>
      <c r="P19" s="379">
        <f>+'[1]Compr. Health Cov. - Large Grp'!$AT$28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90">
        <f>+'[1]Compr. Health Cov. - Other'!$AT$28</f>
        <v>0</v>
      </c>
      <c r="AU19" s="113"/>
      <c r="AV19" s="309"/>
      <c r="AW19" s="316"/>
    </row>
    <row r="20" spans="1:49" ht="15" x14ac:dyDescent="0.2">
      <c r="B20" s="155" t="s">
        <v>237</v>
      </c>
      <c r="C20" s="62" t="s">
        <v>65</v>
      </c>
      <c r="D20" s="109"/>
      <c r="E20" s="286"/>
      <c r="F20" s="289"/>
      <c r="G20" s="289"/>
      <c r="H20" s="289"/>
      <c r="I20" s="290"/>
      <c r="J20" s="379">
        <f>+'[1]Compr. Health Cov. - Small Grp'!$AT$29</f>
        <v>0</v>
      </c>
      <c r="K20" s="286"/>
      <c r="L20" s="289"/>
      <c r="M20" s="289"/>
      <c r="N20" s="289"/>
      <c r="O20" s="290"/>
      <c r="P20" s="379">
        <f>+'[1]Compr. Health Cov. - Large Grp'!$AT$29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90">
        <f>+'[1]Compr. Health Cov. - Other'!$AT$29</f>
        <v>0</v>
      </c>
      <c r="AU20" s="113"/>
      <c r="AV20" s="309"/>
      <c r="AW20" s="316"/>
    </row>
    <row r="21" spans="1:49" ht="15" x14ac:dyDescent="0.2">
      <c r="B21" s="155" t="s">
        <v>238</v>
      </c>
      <c r="C21" s="62" t="s">
        <v>66</v>
      </c>
      <c r="D21" s="109"/>
      <c r="E21" s="286"/>
      <c r="F21" s="289"/>
      <c r="G21" s="289"/>
      <c r="H21" s="289"/>
      <c r="I21" s="290"/>
      <c r="J21" s="379">
        <f>+'[1]Compr. Health Cov. - Small Grp'!$AT$30</f>
        <v>0</v>
      </c>
      <c r="K21" s="286"/>
      <c r="L21" s="289"/>
      <c r="M21" s="289"/>
      <c r="N21" s="289"/>
      <c r="O21" s="290"/>
      <c r="P21" s="379">
        <f>+'[1]Compr. Health Cov. - Large Grp'!$AT$30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90">
        <f>+'[1]Compr. Health Cov. - Other'!$AT$30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380">
        <v>74160.319284343423</v>
      </c>
      <c r="K25" s="384">
        <f>J25</f>
        <v>74160.319284343423</v>
      </c>
      <c r="L25" s="110"/>
      <c r="M25" s="110"/>
      <c r="N25" s="110"/>
      <c r="O25" s="109"/>
      <c r="P25" s="380">
        <v>-23079.332646243667</v>
      </c>
      <c r="Q25" s="384">
        <f>P25</f>
        <v>-23079.332646243667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11888.465127169315</v>
      </c>
      <c r="AU25" s="113"/>
      <c r="AV25" s="113"/>
      <c r="AW25" s="316"/>
    </row>
    <row r="26" spans="1:49" s="5" customFormat="1" ht="15" x14ac:dyDescent="0.2">
      <c r="A26" s="35"/>
      <c r="B26" s="158" t="s">
        <v>243</v>
      </c>
      <c r="C26" s="62"/>
      <c r="D26" s="109"/>
      <c r="E26" s="110"/>
      <c r="F26" s="110"/>
      <c r="G26" s="110"/>
      <c r="H26" s="110"/>
      <c r="I26" s="109"/>
      <c r="J26" s="379">
        <v>891.23180188626179</v>
      </c>
      <c r="K26" s="384">
        <f t="shared" ref="K26:K27" si="0">J26</f>
        <v>891.23180188626179</v>
      </c>
      <c r="L26" s="110"/>
      <c r="M26" s="110"/>
      <c r="N26" s="110"/>
      <c r="O26" s="109"/>
      <c r="P26" s="379">
        <v>961.61736071162363</v>
      </c>
      <c r="Q26" s="384">
        <f t="shared" ref="Q26:Q27" si="1">P26</f>
        <v>961.61736071162363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ht="15" x14ac:dyDescent="0.2">
      <c r="B27" s="158" t="s">
        <v>244</v>
      </c>
      <c r="C27" s="62"/>
      <c r="D27" s="109"/>
      <c r="E27" s="110"/>
      <c r="F27" s="110"/>
      <c r="G27" s="110"/>
      <c r="H27" s="110"/>
      <c r="I27" s="109"/>
      <c r="J27" s="379">
        <v>16858.046114410365</v>
      </c>
      <c r="K27" s="384">
        <f t="shared" si="0"/>
        <v>16858.046114410365</v>
      </c>
      <c r="L27" s="110"/>
      <c r="M27" s="110"/>
      <c r="N27" s="110"/>
      <c r="O27" s="109"/>
      <c r="P27" s="379">
        <v>18189.420279868977</v>
      </c>
      <c r="Q27" s="384">
        <f t="shared" si="1"/>
        <v>18189.420279868977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166.75571533850305</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x14ac:dyDescent="0.2">
      <c r="B30" s="158" t="s">
        <v>247</v>
      </c>
      <c r="C30" s="62"/>
      <c r="D30" s="109"/>
      <c r="E30" s="110"/>
      <c r="F30" s="110"/>
      <c r="G30" s="110"/>
      <c r="H30" s="110"/>
      <c r="I30" s="109"/>
      <c r="J30" s="37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87">
        <f>+'[1]Compr. Health Cov. - Small Grp'!$AT$10</f>
        <v>19740.892674428556</v>
      </c>
      <c r="K31" s="384">
        <f>J31</f>
        <v>19740.892674428556</v>
      </c>
      <c r="L31" s="110"/>
      <c r="M31" s="110"/>
      <c r="N31" s="110"/>
      <c r="O31" s="109"/>
      <c r="P31" s="387">
        <f>+'[1]Compr. Health Cov. - Large Grp'!$AT$10</f>
        <v>21299.951950238934</v>
      </c>
      <c r="Q31" s="384">
        <f>P31</f>
        <v>21299.951950238934</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90">
        <f>+'[1]Compr. Health Cov. - Other'!$AT$10</f>
        <v>1856.984739553405</v>
      </c>
      <c r="AU31" s="113"/>
      <c r="AV31" s="113"/>
      <c r="AW31" s="316"/>
    </row>
    <row r="32" spans="1:49" ht="25.5" x14ac:dyDescent="0.2">
      <c r="B32" s="158" t="s">
        <v>249</v>
      </c>
      <c r="C32" s="62" t="s">
        <v>82</v>
      </c>
      <c r="D32" s="109"/>
      <c r="E32" s="110"/>
      <c r="F32" s="110"/>
      <c r="G32" s="110"/>
      <c r="H32" s="110"/>
      <c r="I32" s="109"/>
      <c r="J32" s="37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381">
        <v>12071.75223138123</v>
      </c>
      <c r="K34" s="385">
        <f>J34</f>
        <v>12071.75223138123</v>
      </c>
      <c r="L34" s="110"/>
      <c r="M34" s="110"/>
      <c r="N34" s="110"/>
      <c r="O34" s="109"/>
      <c r="P34" s="381">
        <v>13025.126005755938</v>
      </c>
      <c r="Q34" s="385">
        <f>P34</f>
        <v>13025.126005755938</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1">
        <v>0</v>
      </c>
      <c r="AU34" s="113"/>
      <c r="AV34" s="113"/>
      <c r="AW34" s="316"/>
    </row>
    <row r="35" spans="1:49" ht="15" x14ac:dyDescent="0.2">
      <c r="B35" s="158" t="s">
        <v>252</v>
      </c>
      <c r="C35" s="62"/>
      <c r="D35" s="109"/>
      <c r="E35" s="110"/>
      <c r="F35" s="110"/>
      <c r="G35" s="110"/>
      <c r="H35" s="110"/>
      <c r="I35" s="109"/>
      <c r="J35" s="387">
        <f>+'[1]Compr. Health Cov. - Small Grp'!$AT$12</f>
        <v>-2931.4649969260781</v>
      </c>
      <c r="K35" s="385">
        <f>J35</f>
        <v>-2931.4649969260781</v>
      </c>
      <c r="L35" s="110"/>
      <c r="M35" s="110"/>
      <c r="N35" s="110"/>
      <c r="O35" s="109"/>
      <c r="P35" s="387">
        <f>+'[1]Compr. Health Cov. - Large Grp'!$AT$12</f>
        <v>-3162.9807531051915</v>
      </c>
      <c r="Q35" s="385">
        <f>P35</f>
        <v>-3162.9807531051915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90">
        <f>+'[1]Compr. Health Cov. - Other'!$AT$12</f>
        <v>-265.94454495812892</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87">
        <f>+'[1]Compr. Health Cov. - Small Grp'!$AT$32</f>
        <v>2911.850817194771</v>
      </c>
      <c r="K37" s="386">
        <f>J37</f>
        <v>2911.850817194771</v>
      </c>
      <c r="L37" s="118"/>
      <c r="M37" s="118"/>
      <c r="N37" s="118"/>
      <c r="O37" s="117"/>
      <c r="P37" s="387">
        <f>+'[1]Compr. Health Cov. - Large Grp'!$AT$32</f>
        <v>4369.3451739419461</v>
      </c>
      <c r="Q37" s="386">
        <f>P37</f>
        <v>4369.3451739419461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87">
        <f>+'[1]Compr. Health Cov. - Small Grp'!$AT$33</f>
        <v>601.25843784622214</v>
      </c>
      <c r="K38" s="386">
        <f t="shared" ref="K38:K41" si="2">J38</f>
        <v>601.25843784622214</v>
      </c>
      <c r="L38" s="110"/>
      <c r="M38" s="110"/>
      <c r="N38" s="110"/>
      <c r="O38" s="109"/>
      <c r="P38" s="387">
        <f>+'[1]Compr. Health Cov. - Large Grp'!$AT$33</f>
        <v>1076.5867591402616</v>
      </c>
      <c r="Q38" s="386">
        <f t="shared" ref="Q38:Q41" si="3">P38</f>
        <v>1076.5867591402616</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87">
        <f>+'[1]Compr. Health Cov. - Small Grp'!$AT$34</f>
        <v>583.74000000000012</v>
      </c>
      <c r="K39" s="386">
        <f t="shared" si="2"/>
        <v>583.74000000000012</v>
      </c>
      <c r="L39" s="110"/>
      <c r="M39" s="110"/>
      <c r="N39" s="110"/>
      <c r="O39" s="109"/>
      <c r="P39" s="387">
        <f>+'[1]Compr. Health Cov. - Large Grp'!$AT$34</f>
        <v>614.10000000000014</v>
      </c>
      <c r="Q39" s="386">
        <f t="shared" si="3"/>
        <v>614.10000000000014</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87">
        <f>+'[1]Compr. Health Cov. - Small Grp'!$AT$35</f>
        <v>0</v>
      </c>
      <c r="K40" s="386">
        <f t="shared" si="2"/>
        <v>0</v>
      </c>
      <c r="L40" s="110"/>
      <c r="M40" s="110"/>
      <c r="N40" s="110"/>
      <c r="O40" s="109"/>
      <c r="P40" s="387">
        <f>+'[1]Compr. Health Cov. - Large Grp'!$AT$35</f>
        <v>0</v>
      </c>
      <c r="Q40" s="386">
        <f t="shared" si="3"/>
        <v>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25" thickTop="1" x14ac:dyDescent="0.2">
      <c r="A41" s="35"/>
      <c r="B41" s="158" t="s">
        <v>258</v>
      </c>
      <c r="C41" s="62" t="s">
        <v>129</v>
      </c>
      <c r="D41" s="109"/>
      <c r="E41" s="110"/>
      <c r="F41" s="110"/>
      <c r="G41" s="110"/>
      <c r="H41" s="110"/>
      <c r="I41" s="109"/>
      <c r="J41" s="387">
        <f>+'[1]Compr. Health Cov. - Small Grp'!$AT$36</f>
        <v>992.35800000000017</v>
      </c>
      <c r="K41" s="386">
        <f t="shared" si="2"/>
        <v>992.35800000000017</v>
      </c>
      <c r="L41" s="110"/>
      <c r="M41" s="110"/>
      <c r="N41" s="110"/>
      <c r="O41" s="109"/>
      <c r="P41" s="387">
        <f>+'[1]Compr. Health Cov. - Large Grp'!$AT$36</f>
        <v>1043.97</v>
      </c>
      <c r="Q41" s="386">
        <f t="shared" si="3"/>
        <v>1043.97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387"/>
      <c r="K42" s="110"/>
      <c r="L42" s="110"/>
      <c r="M42" s="110"/>
      <c r="N42" s="110"/>
      <c r="O42" s="109"/>
      <c r="P42" s="387"/>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87">
        <f>+'[1]Compr. Health Cov. - Small Grp'!$AT$39</f>
        <v>28389.753886189421</v>
      </c>
      <c r="K44" s="386">
        <f>J44</f>
        <v>28389.753886189421</v>
      </c>
      <c r="L44" s="118"/>
      <c r="M44" s="118"/>
      <c r="N44" s="118"/>
      <c r="O44" s="117"/>
      <c r="P44" s="387">
        <f>+'[1]Compr. Health Cov. - Large Grp'!$AT$39</f>
        <v>30619.023562901137</v>
      </c>
      <c r="Q44" s="386">
        <f>P44</f>
        <v>30619.023562901137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90">
        <f>+'[1]Compr. Health Cov. - Other'!$AT$39</f>
        <v>-0.1340271638283938</v>
      </c>
      <c r="AU44" s="119"/>
      <c r="AV44" s="119"/>
      <c r="AW44" s="315"/>
    </row>
    <row r="45" spans="1:49" ht="16.5" thickTop="1" thickBot="1" x14ac:dyDescent="0.25">
      <c r="B45" s="161" t="s">
        <v>262</v>
      </c>
      <c r="C45" s="62" t="s">
        <v>19</v>
      </c>
      <c r="D45" s="109"/>
      <c r="E45" s="110"/>
      <c r="F45" s="110"/>
      <c r="G45" s="110"/>
      <c r="H45" s="110"/>
      <c r="I45" s="109"/>
      <c r="J45" s="387">
        <f>+'[1]Compr. Health Cov. - Small Grp'!$AT$40</f>
        <v>17330.588370931997</v>
      </c>
      <c r="K45" s="386">
        <f t="shared" ref="K45:K47" si="4">J45</f>
        <v>17330.588370931997</v>
      </c>
      <c r="L45" s="110"/>
      <c r="M45" s="110"/>
      <c r="N45" s="110"/>
      <c r="O45" s="109"/>
      <c r="P45" s="387">
        <f>+'[1]Compr. Health Cov. - Large Grp'!$AT$40</f>
        <v>18691.451000800927</v>
      </c>
      <c r="Q45" s="386">
        <f t="shared" ref="Q45:Q47" si="5">P45</f>
        <v>18691.451000800927</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90">
        <f>+'[1]Compr. Health Cov. - Other'!$AT$40</f>
        <v>-533.87709764453757</v>
      </c>
      <c r="AU45" s="113"/>
      <c r="AV45" s="113"/>
      <c r="AW45" s="316"/>
    </row>
    <row r="46" spans="1:49" ht="16.5" thickTop="1" thickBot="1" x14ac:dyDescent="0.25">
      <c r="B46" s="161" t="s">
        <v>263</v>
      </c>
      <c r="C46" s="62" t="s">
        <v>20</v>
      </c>
      <c r="D46" s="109"/>
      <c r="E46" s="110"/>
      <c r="F46" s="110"/>
      <c r="G46" s="110"/>
      <c r="H46" s="110"/>
      <c r="I46" s="109"/>
      <c r="J46" s="387">
        <f>+'[1]Compr. Health Cov. - Small Grp'!$AT$43</f>
        <v>28487.008981598105</v>
      </c>
      <c r="K46" s="386">
        <f t="shared" si="4"/>
        <v>28487.008981598105</v>
      </c>
      <c r="L46" s="110"/>
      <c r="M46" s="110"/>
      <c r="N46" s="110"/>
      <c r="O46" s="109"/>
      <c r="P46" s="387">
        <f>+'[1]Compr. Health Cov. - Large Grp'!$AT$43</f>
        <v>19509.32059808035</v>
      </c>
      <c r="Q46" s="386">
        <f t="shared" si="5"/>
        <v>19509.32059808035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90">
        <f>+'[1]Compr. Health Cov. - Other'!$AT$43</f>
        <v>187.23479819894419</v>
      </c>
      <c r="AU46" s="113"/>
      <c r="AV46" s="113"/>
      <c r="AW46" s="316"/>
    </row>
    <row r="47" spans="1:49" ht="15.75" thickTop="1" x14ac:dyDescent="0.2">
      <c r="B47" s="161" t="s">
        <v>264</v>
      </c>
      <c r="C47" s="62" t="s">
        <v>21</v>
      </c>
      <c r="D47" s="109"/>
      <c r="E47" s="110"/>
      <c r="F47" s="110"/>
      <c r="G47" s="110"/>
      <c r="H47" s="110"/>
      <c r="I47" s="109"/>
      <c r="J47" s="387">
        <f>+'[1]Compr. Health Cov. - Small Grp'!$AT$44</f>
        <v>97980.2150728079</v>
      </c>
      <c r="K47" s="386">
        <f t="shared" si="4"/>
        <v>97980.2150728079</v>
      </c>
      <c r="L47" s="110"/>
      <c r="M47" s="110"/>
      <c r="N47" s="110"/>
      <c r="O47" s="109"/>
      <c r="P47" s="387">
        <f>+'[1]Compr. Health Cov. - Large Grp'!$AT$44</f>
        <v>74825.935936426642</v>
      </c>
      <c r="Q47" s="386">
        <f t="shared" si="5"/>
        <v>74825.935936426642</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90">
        <f>+'[1]Compr. Health Cov. - Other'!$AT$44</f>
        <v>1218.659186144419</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387"/>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87">
        <f>+'[1]Compr. Health Cov. - Small Grp'!$AT$45</f>
        <v>0</v>
      </c>
      <c r="K50" s="384">
        <f>J50</f>
        <v>0</v>
      </c>
      <c r="L50" s="110"/>
      <c r="M50" s="110"/>
      <c r="N50" s="110"/>
      <c r="O50" s="109"/>
      <c r="P50" s="387">
        <f>+'[1]Compr. Health Cov. - Large Grp'!$AT$45</f>
        <v>0</v>
      </c>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90">
        <f>+'[1]Compr. Health Cov. - Other'!$AT$45</f>
        <v>0</v>
      </c>
      <c r="AU50" s="113"/>
      <c r="AV50" s="113"/>
      <c r="AW50" s="316"/>
    </row>
    <row r="51" spans="2:49" ht="15" x14ac:dyDescent="0.2">
      <c r="B51" s="155" t="s">
        <v>267</v>
      </c>
      <c r="C51" s="62"/>
      <c r="D51" s="109"/>
      <c r="E51" s="110"/>
      <c r="F51" s="110"/>
      <c r="G51" s="110"/>
      <c r="H51" s="110"/>
      <c r="I51" s="109"/>
      <c r="J51" s="387">
        <f>+'[1]Compr. Health Cov. - Small Grp'!$AT$46</f>
        <v>99004.057338762606</v>
      </c>
      <c r="K51" s="384">
        <f>J51</f>
        <v>99004.057338762606</v>
      </c>
      <c r="L51" s="110"/>
      <c r="M51" s="110"/>
      <c r="N51" s="110"/>
      <c r="O51" s="109"/>
      <c r="P51" s="387">
        <f>+'[1]Compr. Health Cov. - Large Grp'!$AT$46</f>
        <v>64184.242907685722</v>
      </c>
      <c r="Q51" s="384">
        <f>P51</f>
        <v>64184.242907685722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90">
        <f>+'[1]Compr. Health Cov. - Other'!$AT$46</f>
        <v>648.20141770822454</v>
      </c>
      <c r="AU51" s="113"/>
      <c r="AV51" s="113"/>
      <c r="AW51" s="316"/>
    </row>
    <row r="52" spans="2:49" ht="25.5" x14ac:dyDescent="0.2">
      <c r="B52" s="155" t="s">
        <v>268</v>
      </c>
      <c r="C52" s="62" t="s">
        <v>89</v>
      </c>
      <c r="D52" s="109"/>
      <c r="E52" s="110"/>
      <c r="F52" s="110"/>
      <c r="G52" s="110"/>
      <c r="H52" s="110"/>
      <c r="I52" s="109"/>
      <c r="J52" s="382"/>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382"/>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8">
        <f>+'[1]Compr. Health Cov. - Small Grp'!$AT$56</f>
        <v>27</v>
      </c>
      <c r="K56" s="122">
        <f>J56</f>
        <v>27</v>
      </c>
      <c r="L56" s="122"/>
      <c r="M56" s="122"/>
      <c r="N56" s="122"/>
      <c r="O56" s="121"/>
      <c r="P56" s="388">
        <f>+'[1]Compr. Health Cov. - Large Grp'!$AT$56</f>
        <v>324</v>
      </c>
      <c r="Q56" s="122">
        <f>P56</f>
        <v>324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91">
        <f>+'[1]Compr. Health Cov. - Other'!$AT$56</f>
        <v>82</v>
      </c>
      <c r="AU56" s="123"/>
      <c r="AV56" s="123"/>
      <c r="AW56" s="307"/>
    </row>
    <row r="57" spans="2:49" ht="16.5" thickTop="1" thickBot="1" x14ac:dyDescent="0.25">
      <c r="B57" s="161" t="s">
        <v>273</v>
      </c>
      <c r="C57" s="62" t="s">
        <v>25</v>
      </c>
      <c r="D57" s="124"/>
      <c r="E57" s="125"/>
      <c r="F57" s="125"/>
      <c r="G57" s="125"/>
      <c r="H57" s="125"/>
      <c r="I57" s="124"/>
      <c r="J57" s="388">
        <f>+'[1]Compr. Health Cov. - Small Grp'!$AT$57</f>
        <v>35</v>
      </c>
      <c r="K57" s="122">
        <f t="shared" ref="K57:K60" si="6">J57</f>
        <v>35</v>
      </c>
      <c r="L57" s="125"/>
      <c r="M57" s="125"/>
      <c r="N57" s="125"/>
      <c r="O57" s="124"/>
      <c r="P57" s="388">
        <f>+'[1]Compr. Health Cov. - Large Grp'!$AT$57</f>
        <v>532</v>
      </c>
      <c r="Q57" s="122">
        <f t="shared" ref="Q57:Q60" si="7">P57</f>
        <v>532</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91">
        <f>+'[1]Compr. Health Cov. - Other'!$AT$57</f>
        <v>161</v>
      </c>
      <c r="AU57" s="126"/>
      <c r="AV57" s="126"/>
      <c r="AW57" s="308"/>
    </row>
    <row r="58" spans="2:49" ht="16.5" thickTop="1" thickBot="1" x14ac:dyDescent="0.25">
      <c r="B58" s="161" t="s">
        <v>274</v>
      </c>
      <c r="C58" s="62" t="s">
        <v>26</v>
      </c>
      <c r="D58" s="328"/>
      <c r="E58" s="329"/>
      <c r="F58" s="329"/>
      <c r="G58" s="329"/>
      <c r="H58" s="329"/>
      <c r="I58" s="328"/>
      <c r="J58" s="388">
        <f>+'[1]Compr. Health Cov. - Small Grp'!$AT$58</f>
        <v>6</v>
      </c>
      <c r="K58" s="122">
        <f t="shared" si="6"/>
        <v>6</v>
      </c>
      <c r="L58" s="125"/>
      <c r="M58" s="125"/>
      <c r="N58" s="125"/>
      <c r="O58" s="124"/>
      <c r="P58" s="388">
        <f>+'[1]Compr. Health Cov. - Large Grp'!$AT$58</f>
        <v>7</v>
      </c>
      <c r="Q58" s="122">
        <f t="shared" si="7"/>
        <v>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91">
        <f>+'[1]Compr. Health Cov. - Other'!$AT$58</f>
        <v>6</v>
      </c>
      <c r="AU58" s="126"/>
      <c r="AV58" s="126"/>
      <c r="AW58" s="308"/>
    </row>
    <row r="59" spans="2:49" ht="15.75" thickTop="1" x14ac:dyDescent="0.2">
      <c r="B59" s="161" t="s">
        <v>275</v>
      </c>
      <c r="C59" s="62" t="s">
        <v>27</v>
      </c>
      <c r="D59" s="124"/>
      <c r="E59" s="125"/>
      <c r="F59" s="125"/>
      <c r="G59" s="125"/>
      <c r="H59" s="125"/>
      <c r="I59" s="124"/>
      <c r="J59" s="388">
        <f>+'[1]Compr. Health Cov. - Small Grp'!$AT$59</f>
        <v>2737</v>
      </c>
      <c r="K59" s="122">
        <f t="shared" si="6"/>
        <v>2737</v>
      </c>
      <c r="L59" s="125"/>
      <c r="M59" s="125"/>
      <c r="N59" s="125"/>
      <c r="O59" s="124"/>
      <c r="P59" s="388">
        <f>+'[1]Compr. Health Cov. - Large Grp'!$AT$59</f>
        <v>3739</v>
      </c>
      <c r="Q59" s="122">
        <f t="shared" si="7"/>
        <v>3739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91">
        <f>+'[1]Compr. Health Cov. - Other'!$AT$59</f>
        <v>747</v>
      </c>
      <c r="AU59" s="126"/>
      <c r="AV59" s="126"/>
      <c r="AW59" s="308"/>
    </row>
    <row r="60" spans="2:49" x14ac:dyDescent="0.2">
      <c r="B60" s="161" t="s">
        <v>276</v>
      </c>
      <c r="C60" s="62"/>
      <c r="D60" s="127"/>
      <c r="E60" s="128"/>
      <c r="F60" s="128"/>
      <c r="G60" s="128"/>
      <c r="H60" s="128"/>
      <c r="I60" s="127"/>
      <c r="J60" s="127">
        <f>J59/12</f>
        <v>228.08333333333334</v>
      </c>
      <c r="K60" s="127">
        <f t="shared" si="6"/>
        <v>228.08333333333334</v>
      </c>
      <c r="L60" s="128"/>
      <c r="M60" s="128"/>
      <c r="N60" s="128"/>
      <c r="O60" s="127"/>
      <c r="P60" s="127">
        <f>P59/12</f>
        <v>311.58333333333331</v>
      </c>
      <c r="Q60" s="127">
        <f t="shared" si="7"/>
        <v>311.58333333333331</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62.25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90">
        <v>19849</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90">
        <v>6011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8:AD28 D30:I32 D34:I35 D37:I42 D44:I47 D49:I52 D25:I27 K30:AD30 K25:O27 K34:O35 K37:O42 K44:O47 K49:AD49 K32:AD32 K31:O31 Q31:AD31 K52:AD52 K50:O51 Q50:AD51 Q25:AD27 Q34:AD35 Q37:AD42 Q44:AD47">
    <cfRule type="cellIs" dxfId="591" priority="67" stopIfTrue="1" operator="lessThan">
      <formula>0</formula>
    </cfRule>
  </conditionalFormatting>
  <conditionalFormatting sqref="AS53">
    <cfRule type="cellIs" dxfId="590" priority="66" stopIfTrue="1" operator="lessThan">
      <formula>0</formula>
    </cfRule>
  </conditionalFormatting>
  <conditionalFormatting sqref="G56:I57 G59:I59 D59 D56:D57 G7:I7 E13:F15 D6:D10 D13:D21">
    <cfRule type="cellIs" dxfId="589" priority="129" stopIfTrue="1" operator="lessThan">
      <formula>0</formula>
    </cfRule>
  </conditionalFormatting>
  <conditionalFormatting sqref="AI34:AI35">
    <cfRule type="cellIs" dxfId="588" priority="84" stopIfTrue="1" operator="lessThan">
      <formula>0</formula>
    </cfRule>
  </conditionalFormatting>
  <conditionalFormatting sqref="AQ56:AR57 AQ59:AR59 AN59 AN56:AN57">
    <cfRule type="cellIs" dxfId="587" priority="34" stopIfTrue="1" operator="lessThan">
      <formula>0</formula>
    </cfRule>
  </conditionalFormatting>
  <conditionalFormatting sqref="M7:O7">
    <cfRule type="cellIs" dxfId="586" priority="126" stopIfTrue="1" operator="lessThan">
      <formula>0</formula>
    </cfRule>
  </conditionalFormatting>
  <conditionalFormatting sqref="S7:T7">
    <cfRule type="cellIs" dxfId="585" priority="124" stopIfTrue="1" operator="lessThan">
      <formula>0</formula>
    </cfRule>
  </conditionalFormatting>
  <conditionalFormatting sqref="U6:U10">
    <cfRule type="cellIs" dxfId="584" priority="123" stopIfTrue="1" operator="lessThan">
      <formula>0</formula>
    </cfRule>
  </conditionalFormatting>
  <conditionalFormatting sqref="X6:X10">
    <cfRule type="cellIs" dxfId="583" priority="122" stopIfTrue="1" operator="lessThan">
      <formula>0</formula>
    </cfRule>
  </conditionalFormatting>
  <conditionalFormatting sqref="AA6:AA10">
    <cfRule type="cellIs" dxfId="582" priority="121" stopIfTrue="1" operator="lessThan">
      <formula>0</formula>
    </cfRule>
  </conditionalFormatting>
  <conditionalFormatting sqref="AD6:AD10">
    <cfRule type="cellIs" dxfId="581" priority="120" stopIfTrue="1" operator="lessThan">
      <formula>0</formula>
    </cfRule>
  </conditionalFormatting>
  <conditionalFormatting sqref="AI6:AI10">
    <cfRule type="cellIs" dxfId="580" priority="119" stopIfTrue="1" operator="lessThan">
      <formula>0</formula>
    </cfRule>
  </conditionalFormatting>
  <conditionalFormatting sqref="AS6:AS10">
    <cfRule type="cellIs" dxfId="579" priority="117" stopIfTrue="1" operator="lessThan">
      <formula>0</formula>
    </cfRule>
  </conditionalFormatting>
  <conditionalFormatting sqref="AU6:AU10">
    <cfRule type="cellIs" dxfId="578" priority="115" stopIfTrue="1" operator="lessThan">
      <formula>0</formula>
    </cfRule>
  </conditionalFormatting>
  <conditionalFormatting sqref="I13:I15">
    <cfRule type="cellIs" dxfId="577" priority="114" stopIfTrue="1" operator="lessThan">
      <formula>0</formula>
    </cfRule>
  </conditionalFormatting>
  <conditionalFormatting sqref="K13:L15">
    <cfRule type="cellIs" dxfId="576" priority="113" stopIfTrue="1" operator="lessThan">
      <formula>0</formula>
    </cfRule>
  </conditionalFormatting>
  <conditionalFormatting sqref="O13:O15">
    <cfRule type="cellIs" dxfId="575" priority="112" stopIfTrue="1" operator="lessThan">
      <formula>0</formula>
    </cfRule>
  </conditionalFormatting>
  <conditionalFormatting sqref="V13:V15 U13:U21">
    <cfRule type="cellIs" dxfId="574" priority="110" stopIfTrue="1" operator="lessThan">
      <formula>0</formula>
    </cfRule>
  </conditionalFormatting>
  <conditionalFormatting sqref="W13:W15">
    <cfRule type="cellIs" dxfId="573" priority="109" stopIfTrue="1" operator="lessThan">
      <formula>0</formula>
    </cfRule>
  </conditionalFormatting>
  <conditionalFormatting sqref="Y13:Y15 X13:X21">
    <cfRule type="cellIs" dxfId="572" priority="108" stopIfTrue="1" operator="lessThan">
      <formula>0</formula>
    </cfRule>
  </conditionalFormatting>
  <conditionalFormatting sqref="Z13:Z15">
    <cfRule type="cellIs" dxfId="571" priority="107" stopIfTrue="1" operator="lessThan">
      <formula>0</formula>
    </cfRule>
  </conditionalFormatting>
  <conditionalFormatting sqref="AB13:AB15 AA13:AA21">
    <cfRule type="cellIs" dxfId="570" priority="106" stopIfTrue="1" operator="lessThan">
      <formula>0</formula>
    </cfRule>
  </conditionalFormatting>
  <conditionalFormatting sqref="AC13:AC15">
    <cfRule type="cellIs" dxfId="569" priority="105" stopIfTrue="1" operator="lessThan">
      <formula>0</formula>
    </cfRule>
  </conditionalFormatting>
  <conditionalFormatting sqref="AD13:AD21">
    <cfRule type="cellIs" dxfId="568" priority="104" stopIfTrue="1" operator="lessThan">
      <formula>0</formula>
    </cfRule>
  </conditionalFormatting>
  <conditionalFormatting sqref="AI13:AI21">
    <cfRule type="cellIs" dxfId="567" priority="103" stopIfTrue="1" operator="lessThan">
      <formula>0</formula>
    </cfRule>
  </conditionalFormatting>
  <conditionalFormatting sqref="AS13:AS21">
    <cfRule type="cellIs" dxfId="566" priority="101" stopIfTrue="1" operator="lessThan">
      <formula>0</formula>
    </cfRule>
  </conditionalFormatting>
  <conditionalFormatting sqref="AU13:AU21">
    <cfRule type="cellIs" dxfId="565" priority="99" stopIfTrue="1" operator="lessThan">
      <formula>0</formula>
    </cfRule>
  </conditionalFormatting>
  <conditionalFormatting sqref="D53:F53">
    <cfRule type="cellIs" dxfId="564" priority="92" stopIfTrue="1" operator="lessThan">
      <formula>0</formula>
    </cfRule>
  </conditionalFormatting>
  <conditionalFormatting sqref="I53">
    <cfRule type="cellIs" dxfId="563" priority="91" stopIfTrue="1" operator="lessThan">
      <formula>0</formula>
    </cfRule>
  </conditionalFormatting>
  <conditionalFormatting sqref="K53:L53">
    <cfRule type="cellIs" dxfId="562" priority="90" stopIfTrue="1" operator="lessThan">
      <formula>0</formula>
    </cfRule>
  </conditionalFormatting>
  <conditionalFormatting sqref="O53">
    <cfRule type="cellIs" dxfId="561" priority="89" stopIfTrue="1" operator="lessThan">
      <formula>0</formula>
    </cfRule>
  </conditionalFormatting>
  <conditionalFormatting sqref="P53:R53">
    <cfRule type="cellIs" dxfId="560" priority="88" stopIfTrue="1" operator="lessThan">
      <formula>0</formula>
    </cfRule>
  </conditionalFormatting>
  <conditionalFormatting sqref="U53:AD53">
    <cfRule type="cellIs" dxfId="559" priority="87" stopIfTrue="1" operator="lessThan">
      <formula>0</formula>
    </cfRule>
  </conditionalFormatting>
  <conditionalFormatting sqref="AI25:AI28">
    <cfRule type="cellIs" dxfId="558" priority="86" stopIfTrue="1" operator="lessThan">
      <formula>0</formula>
    </cfRule>
  </conditionalFormatting>
  <conditionalFormatting sqref="AI30:AI32">
    <cfRule type="cellIs" dxfId="557" priority="85" stopIfTrue="1" operator="lessThan">
      <formula>0</formula>
    </cfRule>
  </conditionalFormatting>
  <conditionalFormatting sqref="AN25:AR28">
    <cfRule type="cellIs" dxfId="556" priority="83" stopIfTrue="1" operator="lessThan">
      <formula>0</formula>
    </cfRule>
  </conditionalFormatting>
  <conditionalFormatting sqref="AN30:AR32">
    <cfRule type="cellIs" dxfId="555" priority="82" stopIfTrue="1" operator="lessThan">
      <formula>0</formula>
    </cfRule>
  </conditionalFormatting>
  <conditionalFormatting sqref="AN34:AR35">
    <cfRule type="cellIs" dxfId="554" priority="81" stopIfTrue="1" operator="lessThan">
      <formula>0</formula>
    </cfRule>
  </conditionalFormatting>
  <conditionalFormatting sqref="AS25:AV26 AS27:AU27">
    <cfRule type="cellIs" dxfId="553" priority="80" stopIfTrue="1" operator="lessThan">
      <formula>0</formula>
    </cfRule>
  </conditionalFormatting>
  <conditionalFormatting sqref="AS28:AV28">
    <cfRule type="cellIs" dxfId="552" priority="79" stopIfTrue="1" operator="lessThan">
      <formula>0</formula>
    </cfRule>
  </conditionalFormatting>
  <conditionalFormatting sqref="AS30:AV30 AS32:AV32 AS31 AU31:AV31">
    <cfRule type="cellIs" dxfId="551" priority="78" stopIfTrue="1" operator="lessThan">
      <formula>0</formula>
    </cfRule>
  </conditionalFormatting>
  <conditionalFormatting sqref="AI44:AI47">
    <cfRule type="cellIs" dxfId="550" priority="77" stopIfTrue="1" operator="lessThan">
      <formula>0</formula>
    </cfRule>
  </conditionalFormatting>
  <conditionalFormatting sqref="AI49:AI52">
    <cfRule type="cellIs" dxfId="549" priority="76" stopIfTrue="1" operator="lessThan">
      <formula>0</formula>
    </cfRule>
  </conditionalFormatting>
  <conditionalFormatting sqref="AI53">
    <cfRule type="cellIs" dxfId="548" priority="75" stopIfTrue="1" operator="lessThan">
      <formula>0</formula>
    </cfRule>
  </conditionalFormatting>
  <conditionalFormatting sqref="AI37:AI42">
    <cfRule type="cellIs" dxfId="547" priority="74" stopIfTrue="1" operator="lessThan">
      <formula>0</formula>
    </cfRule>
  </conditionalFormatting>
  <conditionalFormatting sqref="AN37:AR42">
    <cfRule type="cellIs" dxfId="546" priority="73" stopIfTrue="1" operator="lessThan">
      <formula>0</formula>
    </cfRule>
  </conditionalFormatting>
  <conditionalFormatting sqref="AN44:AR47">
    <cfRule type="cellIs" dxfId="545" priority="72" stopIfTrue="1" operator="lessThan">
      <formula>0</formula>
    </cfRule>
  </conditionalFormatting>
  <conditionalFormatting sqref="AN49:AR52">
    <cfRule type="cellIs" dxfId="544" priority="71" stopIfTrue="1" operator="lessThan">
      <formula>0</formula>
    </cfRule>
  </conditionalFormatting>
  <conditionalFormatting sqref="AN53:AP53">
    <cfRule type="cellIs" dxfId="543" priority="70" stopIfTrue="1" operator="lessThan">
      <formula>0</formula>
    </cfRule>
  </conditionalFormatting>
  <conditionalFormatting sqref="AS37:AS42">
    <cfRule type="cellIs" dxfId="542" priority="69" stopIfTrue="1" operator="lessThan">
      <formula>0</formula>
    </cfRule>
  </conditionalFormatting>
  <conditionalFormatting sqref="AS44:AS47">
    <cfRule type="cellIs" dxfId="541" priority="68" stopIfTrue="1" operator="lessThan">
      <formula>0</formula>
    </cfRule>
  </conditionalFormatting>
  <conditionalFormatting sqref="AT37:AT42">
    <cfRule type="cellIs" dxfId="540" priority="65" stopIfTrue="1" operator="lessThan">
      <formula>0</formula>
    </cfRule>
  </conditionalFormatting>
  <conditionalFormatting sqref="AT49 AT52">
    <cfRule type="cellIs" dxfId="539" priority="63" stopIfTrue="1" operator="lessThan">
      <formula>0</formula>
    </cfRule>
  </conditionalFormatting>
  <conditionalFormatting sqref="AT53">
    <cfRule type="cellIs" dxfId="538" priority="62" stopIfTrue="1" operator="lessThan">
      <formula>0</formula>
    </cfRule>
  </conditionalFormatting>
  <conditionalFormatting sqref="AU37:AU42">
    <cfRule type="cellIs" dxfId="537" priority="61" stopIfTrue="1" operator="lessThan">
      <formula>0</formula>
    </cfRule>
  </conditionalFormatting>
  <conditionalFormatting sqref="AU44:AU47">
    <cfRule type="cellIs" dxfId="536" priority="60" stopIfTrue="1" operator="lessThan">
      <formula>0</formula>
    </cfRule>
  </conditionalFormatting>
  <conditionalFormatting sqref="AU49:AU52">
    <cfRule type="cellIs" dxfId="535" priority="59" stopIfTrue="1" operator="lessThan">
      <formula>0</formula>
    </cfRule>
  </conditionalFormatting>
  <conditionalFormatting sqref="AU53">
    <cfRule type="cellIs" dxfId="534" priority="58" stopIfTrue="1" operator="lessThan">
      <formula>0</formula>
    </cfRule>
  </conditionalFormatting>
  <conditionalFormatting sqref="AV37:AV42">
    <cfRule type="cellIs" dxfId="533" priority="57" stopIfTrue="1" operator="lessThan">
      <formula>0</formula>
    </cfRule>
  </conditionalFormatting>
  <conditionalFormatting sqref="AV44:AV47">
    <cfRule type="cellIs" dxfId="532" priority="56" stopIfTrue="1" operator="lessThan">
      <formula>0</formula>
    </cfRule>
  </conditionalFormatting>
  <conditionalFormatting sqref="AV49:AV52">
    <cfRule type="cellIs" dxfId="531" priority="55" stopIfTrue="1" operator="lessThan">
      <formula>0</formula>
    </cfRule>
  </conditionalFormatting>
  <conditionalFormatting sqref="AV53">
    <cfRule type="cellIs" dxfId="530" priority="54" stopIfTrue="1" operator="lessThan">
      <formula>0</formula>
    </cfRule>
  </conditionalFormatting>
  <conditionalFormatting sqref="AS35 AU35:AV35">
    <cfRule type="cellIs" dxfId="529" priority="53" stopIfTrue="1" operator="lessThan">
      <formula>0</formula>
    </cfRule>
  </conditionalFormatting>
  <conditionalFormatting sqref="AV34">
    <cfRule type="cellIs" dxfId="528" priority="52" stopIfTrue="1" operator="lessThan">
      <formula>0</formula>
    </cfRule>
  </conditionalFormatting>
  <conditionalFormatting sqref="M56:O57">
    <cfRule type="cellIs" dxfId="527" priority="49" stopIfTrue="1" operator="lessThan">
      <formula>0</formula>
    </cfRule>
  </conditionalFormatting>
  <conditionalFormatting sqref="M58:O59">
    <cfRule type="cellIs" dxfId="526" priority="47" stopIfTrue="1" operator="lessThan">
      <formula>0</formula>
    </cfRule>
  </conditionalFormatting>
  <conditionalFormatting sqref="S56:U57">
    <cfRule type="cellIs" dxfId="525" priority="45" stopIfTrue="1" operator="lessThan">
      <formula>0</formula>
    </cfRule>
  </conditionalFormatting>
  <conditionalFormatting sqref="V56:W57">
    <cfRule type="cellIs" dxfId="524" priority="44" stopIfTrue="1" operator="lessThan">
      <formula>0</formula>
    </cfRule>
  </conditionalFormatting>
  <conditionalFormatting sqref="S59:U59">
    <cfRule type="cellIs" dxfId="523" priority="43" stopIfTrue="1" operator="lessThan">
      <formula>0</formula>
    </cfRule>
  </conditionalFormatting>
  <conditionalFormatting sqref="V59:W59">
    <cfRule type="cellIs" dxfId="522" priority="42" stopIfTrue="1" operator="lessThan">
      <formula>0</formula>
    </cfRule>
  </conditionalFormatting>
  <conditionalFormatting sqref="S58:T58">
    <cfRule type="cellIs" dxfId="521" priority="41" stopIfTrue="1" operator="lessThan">
      <formula>0</formula>
    </cfRule>
  </conditionalFormatting>
  <conditionalFormatting sqref="X56:X57">
    <cfRule type="cellIs" dxfId="520" priority="40" stopIfTrue="1" operator="lessThan">
      <formula>0</formula>
    </cfRule>
  </conditionalFormatting>
  <conditionalFormatting sqref="X59">
    <cfRule type="cellIs" dxfId="519" priority="39" stopIfTrue="1" operator="lessThan">
      <formula>0</formula>
    </cfRule>
  </conditionalFormatting>
  <conditionalFormatting sqref="X58">
    <cfRule type="cellIs" dxfId="518" priority="38" stopIfTrue="1" operator="lessThan">
      <formula>0</formula>
    </cfRule>
  </conditionalFormatting>
  <conditionalFormatting sqref="AA56:AA57">
    <cfRule type="cellIs" dxfId="517" priority="37" stopIfTrue="1" operator="lessThan">
      <formula>0</formula>
    </cfRule>
  </conditionalFormatting>
  <conditionalFormatting sqref="AA59">
    <cfRule type="cellIs" dxfId="516" priority="36" stopIfTrue="1" operator="lessThan">
      <formula>0</formula>
    </cfRule>
  </conditionalFormatting>
  <conditionalFormatting sqref="AA58">
    <cfRule type="cellIs" dxfId="515" priority="35" stopIfTrue="1" operator="lessThan">
      <formula>0</formula>
    </cfRule>
  </conditionalFormatting>
  <conditionalFormatting sqref="Q13:R15">
    <cfRule type="cellIs" dxfId="514" priority="111" stopIfTrue="1" operator="lessThan">
      <formula>0</formula>
    </cfRule>
  </conditionalFormatting>
  <conditionalFormatting sqref="AQ7:AR7 AO13:AP15 AN6:AN10 AN13:AN21">
    <cfRule type="cellIs" dxfId="513" priority="33" stopIfTrue="1" operator="lessThan">
      <formula>0</formula>
    </cfRule>
  </conditionalFormatting>
  <conditionalFormatting sqref="AU34">
    <cfRule type="cellIs" dxfId="512" priority="32" stopIfTrue="1" operator="lessThan">
      <formula>0</formula>
    </cfRule>
  </conditionalFormatting>
  <conditionalFormatting sqref="J6:J10">
    <cfRule type="cellIs" dxfId="511" priority="31" stopIfTrue="1" operator="lessThan">
      <formula>0</formula>
    </cfRule>
  </conditionalFormatting>
  <conditionalFormatting sqref="J13:J21">
    <cfRule type="cellIs" dxfId="510" priority="30" stopIfTrue="1" operator="lessThan">
      <formula>0</formula>
    </cfRule>
  </conditionalFormatting>
  <conditionalFormatting sqref="J26:J27">
    <cfRule type="cellIs" dxfId="509" priority="29" stopIfTrue="1" operator="lessThan">
      <formula>0</formula>
    </cfRule>
  </conditionalFormatting>
  <conditionalFormatting sqref="J30 J32">
    <cfRule type="cellIs" dxfId="508" priority="28" stopIfTrue="1" operator="lessThan">
      <formula>0</formula>
    </cfRule>
  </conditionalFormatting>
  <conditionalFormatting sqref="J34">
    <cfRule type="cellIs" dxfId="507" priority="27" stopIfTrue="1" operator="lessThan">
      <formula>0</formula>
    </cfRule>
  </conditionalFormatting>
  <conditionalFormatting sqref="P6:P10">
    <cfRule type="cellIs" dxfId="506" priority="22" stopIfTrue="1" operator="lessThan">
      <formula>0</formula>
    </cfRule>
  </conditionalFormatting>
  <conditionalFormatting sqref="P13:P21">
    <cfRule type="cellIs" dxfId="505" priority="21" stopIfTrue="1" operator="lessThan">
      <formula>0</formula>
    </cfRule>
  </conditionalFormatting>
  <conditionalFormatting sqref="P26:P27">
    <cfRule type="cellIs" dxfId="504" priority="20" stopIfTrue="1" operator="lessThan">
      <formula>0</formula>
    </cfRule>
  </conditionalFormatting>
  <conditionalFormatting sqref="J31">
    <cfRule type="cellIs" dxfId="503" priority="19" stopIfTrue="1" operator="lessThan">
      <formula>0</formula>
    </cfRule>
  </conditionalFormatting>
  <conditionalFormatting sqref="J35">
    <cfRule type="cellIs" dxfId="502" priority="18" stopIfTrue="1" operator="lessThan">
      <formula>0</formula>
    </cfRule>
  </conditionalFormatting>
  <conditionalFormatting sqref="J46:J47">
    <cfRule type="cellIs" dxfId="501" priority="17" stopIfTrue="1" operator="lessThan">
      <formula>0</formula>
    </cfRule>
  </conditionalFormatting>
  <conditionalFormatting sqref="J49:J51">
    <cfRule type="cellIs" dxfId="500" priority="16" stopIfTrue="1" operator="lessThan">
      <formula>0</formula>
    </cfRule>
  </conditionalFormatting>
  <conditionalFormatting sqref="J56:J59">
    <cfRule type="cellIs" dxfId="499" priority="15" stopIfTrue="1" operator="lessThan">
      <formula>0</formula>
    </cfRule>
  </conditionalFormatting>
  <conditionalFormatting sqref="P31">
    <cfRule type="cellIs" dxfId="498" priority="14" stopIfTrue="1" operator="lessThan">
      <formula>0</formula>
    </cfRule>
  </conditionalFormatting>
  <conditionalFormatting sqref="P34:P35">
    <cfRule type="cellIs" dxfId="497" priority="13" stopIfTrue="1" operator="lessThan">
      <formula>0</formula>
    </cfRule>
  </conditionalFormatting>
  <conditionalFormatting sqref="P46:P47">
    <cfRule type="cellIs" dxfId="496" priority="12" stopIfTrue="1" operator="lessThan">
      <formula>0</formula>
    </cfRule>
  </conditionalFormatting>
  <conditionalFormatting sqref="P50:P51">
    <cfRule type="cellIs" dxfId="495" priority="11" stopIfTrue="1" operator="lessThan">
      <formula>0</formula>
    </cfRule>
  </conditionalFormatting>
  <conditionalFormatting sqref="P56:P59">
    <cfRule type="cellIs" dxfId="494" priority="10" stopIfTrue="1" operator="lessThan">
      <formula>0</formula>
    </cfRule>
  </conditionalFormatting>
  <conditionalFormatting sqref="AT6:AT10">
    <cfRule type="cellIs" dxfId="493" priority="9" stopIfTrue="1" operator="lessThan">
      <formula>0</formula>
    </cfRule>
  </conditionalFormatting>
  <conditionalFormatting sqref="AT13:AT21">
    <cfRule type="cellIs" dxfId="492" priority="8" stopIfTrue="1" operator="lessThan">
      <formula>0</formula>
    </cfRule>
  </conditionalFormatting>
  <conditionalFormatting sqref="AT31">
    <cfRule type="cellIs" dxfId="491" priority="7" stopIfTrue="1" operator="lessThan">
      <formula>0</formula>
    </cfRule>
  </conditionalFormatting>
  <conditionalFormatting sqref="AT34:AT35">
    <cfRule type="cellIs" dxfId="490" priority="6" stopIfTrue="1" operator="lessThan">
      <formula>0</formula>
    </cfRule>
  </conditionalFormatting>
  <conditionalFormatting sqref="AT46:AT47">
    <cfRule type="cellIs" dxfId="489" priority="5" stopIfTrue="1" operator="lessThan">
      <formula>0</formula>
    </cfRule>
  </conditionalFormatting>
  <conditionalFormatting sqref="AT50:AT51">
    <cfRule type="cellIs" dxfId="488" priority="4" stopIfTrue="1" operator="lessThan">
      <formula>0</formula>
    </cfRule>
  </conditionalFormatting>
  <conditionalFormatting sqref="AT56:AT59">
    <cfRule type="cellIs" dxfId="487" priority="3" stopIfTrue="1" operator="lessThan">
      <formula>0</formula>
    </cfRule>
  </conditionalFormatting>
  <conditionalFormatting sqref="AW61">
    <cfRule type="cellIs" dxfId="486" priority="2" stopIfTrue="1" operator="lessThan">
      <formula>0</formula>
    </cfRule>
  </conditionalFormatting>
  <conditionalFormatting sqref="AW62">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5" zoomScaleNormal="75" workbookViewId="0">
      <pane xSplit="2" ySplit="3" topLeftCell="H4" activePane="bottomRight" state="frozen"/>
      <selection activeCell="Q4" sqref="J4:Q1048576"/>
      <selection pane="topRight" activeCell="Q4" sqref="J4:Q1048576"/>
      <selection pane="bottomLeft" activeCell="Q4" sqref="J4:Q1048576"/>
      <selection pane="bottomRight" activeCell="K6" sqref="K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5" x14ac:dyDescent="0.2">
      <c r="B5" s="173" t="s">
        <v>278</v>
      </c>
      <c r="C5" s="132"/>
      <c r="D5" s="117"/>
      <c r="E5" s="118"/>
      <c r="F5" s="118"/>
      <c r="G5" s="130"/>
      <c r="H5" s="130"/>
      <c r="I5" s="117"/>
      <c r="J5" s="389">
        <f>+'[1]Compr. Health Cov. - Small Grp'!$AT$66</f>
        <v>1167385.8044103736</v>
      </c>
      <c r="K5" s="386">
        <f>J5</f>
        <v>1167385.8044103736</v>
      </c>
      <c r="L5" s="118"/>
      <c r="M5" s="118"/>
      <c r="N5" s="118"/>
      <c r="O5" s="117"/>
      <c r="P5" s="389">
        <f>+'[1]Compr. Health Cov. - Large Grp'!$AT$66</f>
        <v>1259581.4156642114</v>
      </c>
      <c r="Q5" s="386">
        <f>P5</f>
        <v>1259581.4156642114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92">
        <f>+'[1]Compr. Health Cov. - Other'!$AT$66</f>
        <v>11548.815495730169</v>
      </c>
      <c r="AU5" s="119"/>
      <c r="AV5" s="310"/>
      <c r="AW5" s="315"/>
    </row>
    <row r="6" spans="2:49" ht="15" x14ac:dyDescent="0.2">
      <c r="B6" s="174" t="s">
        <v>279</v>
      </c>
      <c r="C6" s="133" t="s">
        <v>8</v>
      </c>
      <c r="D6" s="109"/>
      <c r="E6" s="110"/>
      <c r="F6" s="110"/>
      <c r="G6" s="111"/>
      <c r="H6" s="111"/>
      <c r="I6" s="109"/>
      <c r="J6" s="389">
        <f>+'[1]Compr. Health Cov. - Small Grp'!$AT$67</f>
        <v>0</v>
      </c>
      <c r="K6" s="384">
        <f>J6</f>
        <v>0</v>
      </c>
      <c r="L6" s="110"/>
      <c r="M6" s="110"/>
      <c r="N6" s="110"/>
      <c r="O6" s="109"/>
      <c r="P6" s="389">
        <f>+'[1]Compr. Health Cov. - Large Grp'!$AT$67</f>
        <v>0</v>
      </c>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92">
        <f>+'[1]Compr. Health Cov. - Other'!$AT$67</f>
        <v>0</v>
      </c>
      <c r="AU6" s="113"/>
      <c r="AV6" s="309"/>
      <c r="AW6" s="316"/>
    </row>
    <row r="7" spans="2:49" ht="15" x14ac:dyDescent="0.2">
      <c r="B7" s="174" t="s">
        <v>280</v>
      </c>
      <c r="C7" s="133" t="s">
        <v>9</v>
      </c>
      <c r="D7" s="109"/>
      <c r="E7" s="110"/>
      <c r="F7" s="110"/>
      <c r="G7" s="111"/>
      <c r="H7" s="111"/>
      <c r="I7" s="109"/>
      <c r="J7" s="109"/>
      <c r="K7" s="110"/>
      <c r="L7" s="110"/>
      <c r="M7" s="110"/>
      <c r="N7" s="110"/>
      <c r="O7" s="109"/>
      <c r="P7" s="389">
        <f>+'[1]Compr. Health Cov. - Large Grp'!$AT$68</f>
        <v>0</v>
      </c>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92">
        <f>+'[1]Compr. Health Cov. - Other'!$AT$68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92">
        <f>+'[1]Compr. Health Cov. - Other'!$AT$70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92">
        <f>+'[1]Compr. Health Cov. - Other'!$AT$71</f>
        <v>0</v>
      </c>
      <c r="AU11" s="113"/>
      <c r="AV11" s="309"/>
      <c r="AW11" s="316"/>
    </row>
    <row r="12" spans="2:49" ht="15" x14ac:dyDescent="0.2">
      <c r="B12" s="174"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92">
        <f>+'[1]Compr. Health Cov. - Other'!$AT$72</f>
        <v>0</v>
      </c>
      <c r="AU12" s="113"/>
      <c r="AV12" s="309"/>
      <c r="AW12" s="316"/>
    </row>
    <row r="13" spans="2:49" ht="15" x14ac:dyDescent="0.2">
      <c r="B13" s="174"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92">
        <f>+'[1]Compr. Health Cov. - Other'!$AT$74</f>
        <v>0</v>
      </c>
      <c r="AU13" s="113"/>
      <c r="AV13" s="309"/>
      <c r="AW13" s="316"/>
    </row>
    <row r="14" spans="2:49" ht="15" x14ac:dyDescent="0.2">
      <c r="B14" s="174"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92">
        <f>+'[1]Compr. Health Cov. - Other'!$AT$75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[3]Sheet1!$D$12</f>
        <v>-26949.33</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9">
        <f>+'[1]Compr. Health Cov. - Small Grp'!$AT$82</f>
        <v>825841.2</v>
      </c>
      <c r="K23" s="286"/>
      <c r="L23" s="286"/>
      <c r="M23" s="286"/>
      <c r="N23" s="286"/>
      <c r="O23" s="290"/>
      <c r="P23" s="389">
        <f>+'[1]Compr. Health Cov. - Large Grp'!$AT$82</f>
        <v>995053.55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92">
        <f>+'[1]Compr. Health Cov. - Other'!$AT$82</f>
        <v>6511.7037041644926</v>
      </c>
      <c r="AU23" s="113"/>
      <c r="AV23" s="309"/>
      <c r="AW23" s="316"/>
    </row>
    <row r="24" spans="2:49" ht="28.5" customHeight="1" x14ac:dyDescent="0.2">
      <c r="B24" s="176" t="s">
        <v>114</v>
      </c>
      <c r="C24" s="133"/>
      <c r="D24" s="291"/>
      <c r="E24" s="110"/>
      <c r="F24" s="110"/>
      <c r="G24" s="110"/>
      <c r="H24" s="110"/>
      <c r="I24" s="109"/>
      <c r="J24" s="291"/>
      <c r="K24" s="110">
        <f>[2]MLREstimate!$O$33</f>
        <v>714756.80775116733</v>
      </c>
      <c r="L24" s="110"/>
      <c r="M24" s="110"/>
      <c r="N24" s="110"/>
      <c r="O24" s="109"/>
      <c r="P24" s="291"/>
      <c r="Q24" s="110">
        <f>[2]MLREstimate!$P$33</f>
        <v>1227839.4682929388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9">
        <f>+'[1]Compr. Health Cov. - Small Grp'!$AT$83</f>
        <v>49868.780708867911</v>
      </c>
      <c r="K26" s="286"/>
      <c r="L26" s="286"/>
      <c r="M26" s="286"/>
      <c r="N26" s="286"/>
      <c r="O26" s="290"/>
      <c r="P26" s="389">
        <f>+'[1]Compr. Health Cov. - Large Grp'!$AT$83</f>
        <v>183647.85618912108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92">
        <f>+'[1]Compr. Health Cov. - Other'!$AT$83</f>
        <v>342.0825796718978</v>
      </c>
      <c r="AU26" s="113"/>
      <c r="AV26" s="309"/>
      <c r="AW26" s="316"/>
    </row>
    <row r="27" spans="2:49" s="5" customFormat="1" ht="25.5" x14ac:dyDescent="0.2">
      <c r="B27" s="176" t="s">
        <v>85</v>
      </c>
      <c r="C27" s="133"/>
      <c r="D27" s="291"/>
      <c r="E27" s="110"/>
      <c r="F27" s="110"/>
      <c r="G27" s="110"/>
      <c r="H27" s="110"/>
      <c r="I27" s="109"/>
      <c r="J27" s="291"/>
      <c r="K27" s="110">
        <f>[2]MLREstimate!$O$42</f>
        <v>9478.8676573557314</v>
      </c>
      <c r="L27" s="110"/>
      <c r="M27" s="110"/>
      <c r="N27" s="110"/>
      <c r="O27" s="109"/>
      <c r="P27" s="291"/>
      <c r="Q27" s="110">
        <f>[2]MLREstimate!$P$42</f>
        <v>34830.506498585106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9">
        <f>+'[1]Compr. Health Cov. - Small Grp'!$AT$84</f>
        <v>233062.6882567931</v>
      </c>
      <c r="K28" s="287"/>
      <c r="L28" s="287"/>
      <c r="M28" s="287"/>
      <c r="N28" s="287"/>
      <c r="O28" s="291"/>
      <c r="P28" s="389">
        <f>+'[1]Compr. Health Cov. - Large Grp'!$AT$84</f>
        <v>73615.678579769228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92">
        <f>+'[1]Compr. Health Cov. - Other'!$AT$84</f>
        <v>1027.8711204278447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9">
        <f>+'[1]Compr. Health Cov. - Small Grp'!$AT$85</f>
        <v>6901.3506625220843</v>
      </c>
      <c r="K30" s="286"/>
      <c r="L30" s="286"/>
      <c r="M30" s="286"/>
      <c r="N30" s="286"/>
      <c r="O30" s="290"/>
      <c r="P30" s="389">
        <f>+'[1]Compr. Health Cov. - Large Grp'!$AT$85</f>
        <v>29767.321579122443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92">
        <f>+'[1]Compr. Health Cov. - Other'!$AT$85</f>
        <v>28557.895682601989</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9">
        <f>+'[1]Compr. Health Cov. - Small Grp'!$AT$86</f>
        <v>39166.681746850045</v>
      </c>
      <c r="K32" s="287"/>
      <c r="L32" s="287"/>
      <c r="M32" s="287"/>
      <c r="N32" s="287"/>
      <c r="O32" s="291"/>
      <c r="P32" s="389">
        <f>+'[1]Compr. Health Cov. - Large Grp'!$AT$86</f>
        <v>12371.271764167459</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92">
        <f>+'[1]Compr. Health Cov. - Other'!$AT$86</f>
        <v>66406.843156344476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9">
        <f>+'[1]Compr. Health Cov. - Small Grp'!$AT$97</f>
        <v>14475.789213336901</v>
      </c>
      <c r="K49" s="110">
        <f>-[2]MLREstimate!$O$35</f>
        <v>9598.5865919799926</v>
      </c>
      <c r="L49" s="110"/>
      <c r="M49" s="110"/>
      <c r="N49" s="110"/>
      <c r="O49" s="109"/>
      <c r="P49" s="389">
        <f>+'[1]Compr. Health Cov. - Large Grp'!$AT$97</f>
        <v>21871.852479265439</v>
      </c>
      <c r="Q49" s="110">
        <f>-[2]MLREstimate!$P$35</f>
        <v>13153.494980379244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9">
        <f>+'[1]Compr. Health Cov. - Small Grp'!$AT$98</f>
        <v>10430.915961962661</v>
      </c>
      <c r="K50" s="287"/>
      <c r="L50" s="287"/>
      <c r="M50" s="287"/>
      <c r="N50" s="287"/>
      <c r="O50" s="291"/>
      <c r="P50" s="389">
        <f>+'[1]Compr. Health Cov. - Large Grp'!$AT$98</f>
        <v>3294.731398199458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109"/>
      <c r="K52" s="110">
        <v>0</v>
      </c>
      <c r="L52" s="110"/>
      <c r="M52" s="110"/>
      <c r="N52" s="110"/>
      <c r="O52" s="109"/>
      <c r="P52" s="389">
        <f>+'[1]Compr. Health Cov. - Large Grp'!$AT$99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ht="15" x14ac:dyDescent="0.2">
      <c r="B53" s="174" t="s">
        <v>302</v>
      </c>
      <c r="C53" s="133" t="s">
        <v>5</v>
      </c>
      <c r="D53" s="109"/>
      <c r="E53" s="110"/>
      <c r="F53" s="110"/>
      <c r="G53" s="110"/>
      <c r="H53" s="110"/>
      <c r="I53" s="109"/>
      <c r="J53" s="109"/>
      <c r="K53" s="110">
        <v>0</v>
      </c>
      <c r="L53" s="110"/>
      <c r="M53" s="110"/>
      <c r="N53" s="110"/>
      <c r="O53" s="109"/>
      <c r="P53" s="389">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79" t="s">
        <v>303</v>
      </c>
      <c r="C54" s="136" t="s">
        <v>77</v>
      </c>
      <c r="D54" s="114"/>
      <c r="E54" s="115"/>
      <c r="F54" s="115"/>
      <c r="G54" s="115"/>
      <c r="H54" s="115"/>
      <c r="I54" s="114"/>
      <c r="J54" s="114">
        <f>+'[1]Compr. Health Cov. - Small Grp'!$AT$101</f>
        <v>606337.0881163727</v>
      </c>
      <c r="K54" s="115">
        <f>K24+K27+K31+K35-K36+K39+K42+K45+K46-K49+K51+K52+K53</f>
        <v>714637.08881654311</v>
      </c>
      <c r="L54" s="115"/>
      <c r="M54" s="115"/>
      <c r="N54" s="115"/>
      <c r="O54" s="114"/>
      <c r="P54" s="114">
        <f>+'[1]Compr. Health Cov. - Large Grp'!$AT$101</f>
        <v>1103904.6563432408</v>
      </c>
      <c r="Q54" s="115">
        <f>Q24+Q27+Q31-Q35+Q36+Q39+Q42+Q45+Q46-Q49+Q51+Q52+Q53</f>
        <v>1249516.4798111448</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Other'!$AT$101</f>
        <v>-32023.03231033394</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417" stopIfTrue="1" operator="lessThan">
      <formula>0</formula>
    </cfRule>
  </conditionalFormatting>
  <conditionalFormatting sqref="AA11:AA14">
    <cfRule type="cellIs" dxfId="483" priority="415" stopIfTrue="1" operator="lessThan">
      <formula>0</formula>
    </cfRule>
  </conditionalFormatting>
  <conditionalFormatting sqref="AN18:AN19">
    <cfRule type="cellIs" dxfId="482" priority="391" stopIfTrue="1" operator="lessThan">
      <formula>0</formula>
    </cfRule>
  </conditionalFormatting>
  <conditionalFormatting sqref="AU47">
    <cfRule type="cellIs" dxfId="481" priority="60" stopIfTrue="1" operator="lessThan">
      <formula>0</formula>
    </cfRule>
  </conditionalFormatting>
  <conditionalFormatting sqref="AS26">
    <cfRule type="cellIs" dxfId="480" priority="95" stopIfTrue="1" operator="lessThan">
      <formula>0</formula>
    </cfRule>
  </conditionalFormatting>
  <conditionalFormatting sqref="D5:D7">
    <cfRule type="cellIs" dxfId="479" priority="513" stopIfTrue="1" operator="lessThan">
      <formula>0</formula>
    </cfRule>
  </conditionalFormatting>
  <conditionalFormatting sqref="AU51">
    <cfRule type="cellIs" dxfId="478" priority="51" stopIfTrue="1" operator="lessThan">
      <formula>0</formula>
    </cfRule>
  </conditionalFormatting>
  <conditionalFormatting sqref="J7">
    <cfRule type="cellIs" dxfId="477" priority="511" stopIfTrue="1" operator="lessThan">
      <formula>0</formula>
    </cfRule>
  </conditionalFormatting>
  <conditionalFormatting sqref="AT52">
    <cfRule type="cellIs" dxfId="476" priority="49" stopIfTrue="1" operator="lessThan">
      <formula>0</formula>
    </cfRule>
  </conditionalFormatting>
  <conditionalFormatting sqref="U5:U7">
    <cfRule type="cellIs" dxfId="475" priority="508" stopIfTrue="1" operator="lessThan">
      <formula>0</formula>
    </cfRule>
  </conditionalFormatting>
  <conditionalFormatting sqref="X5:X7">
    <cfRule type="cellIs" dxfId="474" priority="507" stopIfTrue="1" operator="lessThan">
      <formula>0</formula>
    </cfRule>
  </conditionalFormatting>
  <conditionalFormatting sqref="AA5:AA7">
    <cfRule type="cellIs" dxfId="473" priority="506" stopIfTrue="1" operator="lessThan">
      <formula>0</formula>
    </cfRule>
  </conditionalFormatting>
  <conditionalFormatting sqref="AD5:AD7">
    <cfRule type="cellIs" dxfId="472" priority="505" stopIfTrue="1" operator="lessThan">
      <formula>0</formula>
    </cfRule>
  </conditionalFormatting>
  <conditionalFormatting sqref="AI5:AI7">
    <cfRule type="cellIs" dxfId="471" priority="504" stopIfTrue="1" operator="lessThan">
      <formula>0</formula>
    </cfRule>
  </conditionalFormatting>
  <conditionalFormatting sqref="AN5:AN7">
    <cfRule type="cellIs" dxfId="470" priority="503" stopIfTrue="1" operator="lessThan">
      <formula>0</formula>
    </cfRule>
  </conditionalFormatting>
  <conditionalFormatting sqref="AS5:AS7">
    <cfRule type="cellIs" dxfId="469" priority="502" stopIfTrue="1" operator="lessThan">
      <formula>0</formula>
    </cfRule>
  </conditionalFormatting>
  <conditionalFormatting sqref="AU5:AU7">
    <cfRule type="cellIs" dxfId="468" priority="500" stopIfTrue="1" operator="lessThan">
      <formula>0</formula>
    </cfRule>
  </conditionalFormatting>
  <conditionalFormatting sqref="D9">
    <cfRule type="cellIs" dxfId="467" priority="499" stopIfTrue="1" operator="lessThan">
      <formula>0</formula>
    </cfRule>
  </conditionalFormatting>
  <conditionalFormatting sqref="D11:D20">
    <cfRule type="cellIs" dxfId="466" priority="498" stopIfTrue="1" operator="lessThan">
      <formula>0</formula>
    </cfRule>
  </conditionalFormatting>
  <conditionalFormatting sqref="E10:I10">
    <cfRule type="cellIs" dxfId="465" priority="497" stopIfTrue="1" operator="lessThan">
      <formula>0</formula>
    </cfRule>
  </conditionalFormatting>
  <conditionalFormatting sqref="E11:I11">
    <cfRule type="cellIs" dxfId="464" priority="496" stopIfTrue="1" operator="lessThan">
      <formula>0</formula>
    </cfRule>
  </conditionalFormatting>
  <conditionalFormatting sqref="E13:I16">
    <cfRule type="cellIs" dxfId="463" priority="495" stopIfTrue="1" operator="lessThan">
      <formula>0</formula>
    </cfRule>
  </conditionalFormatting>
  <conditionalFormatting sqref="E18:I20">
    <cfRule type="cellIs" dxfId="462" priority="494" stopIfTrue="1" operator="lessThan">
      <formula>0</formula>
    </cfRule>
  </conditionalFormatting>
  <conditionalFormatting sqref="H17">
    <cfRule type="cellIs" dxfId="461" priority="493" stopIfTrue="1" operator="lessThan">
      <formula>0</formula>
    </cfRule>
  </conditionalFormatting>
  <conditionalFormatting sqref="D23">
    <cfRule type="cellIs" dxfId="460" priority="492" stopIfTrue="1" operator="lessThan">
      <formula>0</formula>
    </cfRule>
  </conditionalFormatting>
  <conditionalFormatting sqref="D26">
    <cfRule type="cellIs" dxfId="459" priority="491" stopIfTrue="1" operator="lessThan">
      <formula>0</formula>
    </cfRule>
  </conditionalFormatting>
  <conditionalFormatting sqref="D28">
    <cfRule type="cellIs" dxfId="458" priority="490" stopIfTrue="1" operator="lessThan">
      <formula>0</formula>
    </cfRule>
  </conditionalFormatting>
  <conditionalFormatting sqref="D30">
    <cfRule type="cellIs" dxfId="457" priority="489" stopIfTrue="1" operator="lessThan">
      <formula>0</formula>
    </cfRule>
  </conditionalFormatting>
  <conditionalFormatting sqref="D32">
    <cfRule type="cellIs" dxfId="456" priority="488" stopIfTrue="1" operator="lessThan">
      <formula>0</formula>
    </cfRule>
  </conditionalFormatting>
  <conditionalFormatting sqref="AU57">
    <cfRule type="cellIs" dxfId="455" priority="39" stopIfTrue="1" operator="lessThan">
      <formula>0</formula>
    </cfRule>
  </conditionalFormatting>
  <conditionalFormatting sqref="D34">
    <cfRule type="cellIs" dxfId="454" priority="487" stopIfTrue="1" operator="lessThan">
      <formula>0</formula>
    </cfRule>
  </conditionalFormatting>
  <conditionalFormatting sqref="D38">
    <cfRule type="cellIs" dxfId="453" priority="486" stopIfTrue="1" operator="lessThan">
      <formula>0</formula>
    </cfRule>
  </conditionalFormatting>
  <conditionalFormatting sqref="D41">
    <cfRule type="cellIs" dxfId="452" priority="485" stopIfTrue="1" operator="lessThan">
      <formula>0</formula>
    </cfRule>
  </conditionalFormatting>
  <conditionalFormatting sqref="D43">
    <cfRule type="cellIs" dxfId="451" priority="484" stopIfTrue="1" operator="lessThan">
      <formula>0</formula>
    </cfRule>
  </conditionalFormatting>
  <conditionalFormatting sqref="D47">
    <cfRule type="cellIs" dxfId="450" priority="483" stopIfTrue="1" operator="lessThan">
      <formula>0</formula>
    </cfRule>
  </conditionalFormatting>
  <conditionalFormatting sqref="D50">
    <cfRule type="cellIs" dxfId="449" priority="482" stopIfTrue="1" operator="lessThan">
      <formula>0</formula>
    </cfRule>
  </conditionalFormatting>
  <conditionalFormatting sqref="E24:I24">
    <cfRule type="cellIs" dxfId="448" priority="480" stopIfTrue="1" operator="lessThan">
      <formula>0</formula>
    </cfRule>
  </conditionalFormatting>
  <conditionalFormatting sqref="E27:I27">
    <cfRule type="cellIs" dxfId="447" priority="479" stopIfTrue="1" operator="lessThan">
      <formula>0</formula>
    </cfRule>
  </conditionalFormatting>
  <conditionalFormatting sqref="E31:I31">
    <cfRule type="cellIs" dxfId="446" priority="478" stopIfTrue="1" operator="lessThan">
      <formula>0</formula>
    </cfRule>
  </conditionalFormatting>
  <conditionalFormatting sqref="E35:I35">
    <cfRule type="cellIs" dxfId="445" priority="477" stopIfTrue="1" operator="lessThan">
      <formula>0</formula>
    </cfRule>
  </conditionalFormatting>
  <conditionalFormatting sqref="E39:I39">
    <cfRule type="cellIs" dxfId="444" priority="476" stopIfTrue="1" operator="lessThan">
      <formula>0</formula>
    </cfRule>
  </conditionalFormatting>
  <conditionalFormatting sqref="E42:I42">
    <cfRule type="cellIs" dxfId="443" priority="475" stopIfTrue="1" operator="lessThan">
      <formula>0</formula>
    </cfRule>
  </conditionalFormatting>
  <conditionalFormatting sqref="D36">
    <cfRule type="cellIs" dxfId="442" priority="474" stopIfTrue="1" operator="lessThan">
      <formula>0</formula>
    </cfRule>
  </conditionalFormatting>
  <conditionalFormatting sqref="E36:I36">
    <cfRule type="cellIs" dxfId="441" priority="473" stopIfTrue="1" operator="lessThan">
      <formula>0</formula>
    </cfRule>
  </conditionalFormatting>
  <conditionalFormatting sqref="D45">
    <cfRule type="cellIs" dxfId="440" priority="472" stopIfTrue="1" operator="lessThan">
      <formula>0</formula>
    </cfRule>
  </conditionalFormatting>
  <conditionalFormatting sqref="E45:I45">
    <cfRule type="cellIs" dxfId="439" priority="471" stopIfTrue="1" operator="lessThan">
      <formula>0</formula>
    </cfRule>
  </conditionalFormatting>
  <conditionalFormatting sqref="D46">
    <cfRule type="cellIs" dxfId="438" priority="470" stopIfTrue="1" operator="lessThan">
      <formula>0</formula>
    </cfRule>
  </conditionalFormatting>
  <conditionalFormatting sqref="E46:I46">
    <cfRule type="cellIs" dxfId="437" priority="469" stopIfTrue="1" operator="lessThan">
      <formula>0</formula>
    </cfRule>
  </conditionalFormatting>
  <conditionalFormatting sqref="D49">
    <cfRule type="cellIs" dxfId="436" priority="468" stopIfTrue="1" operator="lessThan">
      <formula>0</formula>
    </cfRule>
  </conditionalFormatting>
  <conditionalFormatting sqref="E49:I49">
    <cfRule type="cellIs" dxfId="435" priority="467" stopIfTrue="1" operator="lessThan">
      <formula>0</formula>
    </cfRule>
  </conditionalFormatting>
  <conditionalFormatting sqref="D51">
    <cfRule type="cellIs" dxfId="434" priority="466" stopIfTrue="1" operator="lessThan">
      <formula>0</formula>
    </cfRule>
  </conditionalFormatting>
  <conditionalFormatting sqref="E51:I51">
    <cfRule type="cellIs" dxfId="433" priority="465" stopIfTrue="1" operator="lessThan">
      <formula>0</formula>
    </cfRule>
  </conditionalFormatting>
  <conditionalFormatting sqref="D52">
    <cfRule type="cellIs" dxfId="432" priority="464" stopIfTrue="1" operator="lessThan">
      <formula>0</formula>
    </cfRule>
  </conditionalFormatting>
  <conditionalFormatting sqref="E52:I52">
    <cfRule type="cellIs" dxfId="431" priority="463" stopIfTrue="1" operator="lessThan">
      <formula>0</formula>
    </cfRule>
  </conditionalFormatting>
  <conditionalFormatting sqref="D53">
    <cfRule type="cellIs" dxfId="430" priority="462" stopIfTrue="1" operator="lessThan">
      <formula>0</formula>
    </cfRule>
  </conditionalFormatting>
  <conditionalFormatting sqref="E53:I53">
    <cfRule type="cellIs" dxfId="429" priority="461" stopIfTrue="1" operator="lessThan">
      <formula>0</formula>
    </cfRule>
  </conditionalFormatting>
  <conditionalFormatting sqref="D56">
    <cfRule type="cellIs" dxfId="428" priority="460" stopIfTrue="1" operator="lessThan">
      <formula>0</formula>
    </cfRule>
  </conditionalFormatting>
  <conditionalFormatting sqref="E56:I56">
    <cfRule type="cellIs" dxfId="427" priority="459" stopIfTrue="1" operator="lessThan">
      <formula>0</formula>
    </cfRule>
  </conditionalFormatting>
  <conditionalFormatting sqref="D57">
    <cfRule type="cellIs" dxfId="426" priority="458" stopIfTrue="1" operator="lessThan">
      <formula>0</formula>
    </cfRule>
  </conditionalFormatting>
  <conditionalFormatting sqref="E57:I57">
    <cfRule type="cellIs" dxfId="425" priority="457" stopIfTrue="1" operator="lessThan">
      <formula>0</formula>
    </cfRule>
  </conditionalFormatting>
  <conditionalFormatting sqref="D58">
    <cfRule type="cellIs" dxfId="424" priority="456" stopIfTrue="1" operator="lessThan">
      <formula>0</formula>
    </cfRule>
  </conditionalFormatting>
  <conditionalFormatting sqref="E58:I58">
    <cfRule type="cellIs" dxfId="423" priority="455" stopIfTrue="1" operator="lessThan">
      <formula>0</formula>
    </cfRule>
  </conditionalFormatting>
  <conditionalFormatting sqref="J9">
    <cfRule type="cellIs" dxfId="422" priority="454" stopIfTrue="1" operator="lessThan">
      <formula>0</formula>
    </cfRule>
  </conditionalFormatting>
  <conditionalFormatting sqref="J11:J14">
    <cfRule type="cellIs" dxfId="421" priority="453" stopIfTrue="1" operator="lessThan">
      <formula>0</formula>
    </cfRule>
  </conditionalFormatting>
  <conditionalFormatting sqref="K10:O10">
    <cfRule type="cellIs" dxfId="420" priority="452" stopIfTrue="1" operator="lessThan">
      <formula>0</formula>
    </cfRule>
  </conditionalFormatting>
  <conditionalFormatting sqref="K11:O11">
    <cfRule type="cellIs" dxfId="419" priority="451" stopIfTrue="1" operator="lessThan">
      <formula>0</formula>
    </cfRule>
  </conditionalFormatting>
  <conditionalFormatting sqref="K13:O14">
    <cfRule type="cellIs" dxfId="418" priority="450" stopIfTrue="1" operator="lessThan">
      <formula>0</formula>
    </cfRule>
  </conditionalFormatting>
  <conditionalFormatting sqref="J16:J19">
    <cfRule type="cellIs" dxfId="417" priority="449" stopIfTrue="1" operator="lessThan">
      <formula>0</formula>
    </cfRule>
  </conditionalFormatting>
  <conditionalFormatting sqref="K16:O16">
    <cfRule type="cellIs" dxfId="416" priority="448" stopIfTrue="1" operator="lessThan">
      <formula>0</formula>
    </cfRule>
  </conditionalFormatting>
  <conditionalFormatting sqref="K18:O19">
    <cfRule type="cellIs" dxfId="415" priority="447" stopIfTrue="1" operator="lessThan">
      <formula>0</formula>
    </cfRule>
  </conditionalFormatting>
  <conditionalFormatting sqref="L17:N17">
    <cfRule type="cellIs" dxfId="414" priority="446" stopIfTrue="1" operator="lessThan">
      <formula>0</formula>
    </cfRule>
  </conditionalFormatting>
  <conditionalFormatting sqref="P9">
    <cfRule type="cellIs" dxfId="413" priority="445" stopIfTrue="1" operator="lessThan">
      <formula>0</formula>
    </cfRule>
  </conditionalFormatting>
  <conditionalFormatting sqref="P11:P14">
    <cfRule type="cellIs" dxfId="412" priority="444" stopIfTrue="1" operator="lessThan">
      <formula>0</formula>
    </cfRule>
  </conditionalFormatting>
  <conditionalFormatting sqref="Q10:T10">
    <cfRule type="cellIs" dxfId="411" priority="443" stopIfTrue="1" operator="lessThan">
      <formula>0</formula>
    </cfRule>
  </conditionalFormatting>
  <conditionalFormatting sqref="Q11:T11">
    <cfRule type="cellIs" dxfId="410" priority="442" stopIfTrue="1" operator="lessThan">
      <formula>0</formula>
    </cfRule>
  </conditionalFormatting>
  <conditionalFormatting sqref="Q13:T14">
    <cfRule type="cellIs" dxfId="409" priority="441" stopIfTrue="1" operator="lessThan">
      <formula>0</formula>
    </cfRule>
  </conditionalFormatting>
  <conditionalFormatting sqref="P18:P19">
    <cfRule type="cellIs" dxfId="408" priority="440" stopIfTrue="1" operator="lessThan">
      <formula>0</formula>
    </cfRule>
  </conditionalFormatting>
  <conditionalFormatting sqref="Q18:T19">
    <cfRule type="cellIs" dxfId="407" priority="439" stopIfTrue="1" operator="lessThan">
      <formula>0</formula>
    </cfRule>
  </conditionalFormatting>
  <conditionalFormatting sqref="U9">
    <cfRule type="cellIs" dxfId="406" priority="438" stopIfTrue="1" operator="lessThan">
      <formula>0</formula>
    </cfRule>
  </conditionalFormatting>
  <conditionalFormatting sqref="U11:U14">
    <cfRule type="cellIs" dxfId="405" priority="437" stopIfTrue="1" operator="lessThan">
      <formula>0</formula>
    </cfRule>
  </conditionalFormatting>
  <conditionalFormatting sqref="V10">
    <cfRule type="cellIs" dxfId="404" priority="436" stopIfTrue="1" operator="lessThan">
      <formula>0</formula>
    </cfRule>
  </conditionalFormatting>
  <conditionalFormatting sqref="V11">
    <cfRule type="cellIs" dxfId="403" priority="435" stopIfTrue="1" operator="lessThan">
      <formula>0</formula>
    </cfRule>
  </conditionalFormatting>
  <conditionalFormatting sqref="V13:V14">
    <cfRule type="cellIs" dxfId="402" priority="434" stopIfTrue="1" operator="lessThan">
      <formula>0</formula>
    </cfRule>
  </conditionalFormatting>
  <conditionalFormatting sqref="U18:U19">
    <cfRule type="cellIs" dxfId="401" priority="433" stopIfTrue="1" operator="lessThan">
      <formula>0</formula>
    </cfRule>
  </conditionalFormatting>
  <conditionalFormatting sqref="V18:V19">
    <cfRule type="cellIs" dxfId="400" priority="432" stopIfTrue="1" operator="lessThan">
      <formula>0</formula>
    </cfRule>
  </conditionalFormatting>
  <conditionalFormatting sqref="W10">
    <cfRule type="cellIs" dxfId="399" priority="431" stopIfTrue="1" operator="lessThan">
      <formula>0</formula>
    </cfRule>
  </conditionalFormatting>
  <conditionalFormatting sqref="W11">
    <cfRule type="cellIs" dxfId="398" priority="430" stopIfTrue="1" operator="lessThan">
      <formula>0</formula>
    </cfRule>
  </conditionalFormatting>
  <conditionalFormatting sqref="W13:W14">
    <cfRule type="cellIs" dxfId="397" priority="429" stopIfTrue="1" operator="lessThan">
      <formula>0</formula>
    </cfRule>
  </conditionalFormatting>
  <conditionalFormatting sqref="W18:W19">
    <cfRule type="cellIs" dxfId="396" priority="428" stopIfTrue="1" operator="lessThan">
      <formula>0</formula>
    </cfRule>
  </conditionalFormatting>
  <conditionalFormatting sqref="X9">
    <cfRule type="cellIs" dxfId="395" priority="427" stopIfTrue="1" operator="lessThan">
      <formula>0</formula>
    </cfRule>
  </conditionalFormatting>
  <conditionalFormatting sqref="X11:X14">
    <cfRule type="cellIs" dxfId="394" priority="426" stopIfTrue="1" operator="lessThan">
      <formula>0</formula>
    </cfRule>
  </conditionalFormatting>
  <conditionalFormatting sqref="Y10">
    <cfRule type="cellIs" dxfId="393" priority="425" stopIfTrue="1" operator="lessThan">
      <formula>0</formula>
    </cfRule>
  </conditionalFormatting>
  <conditionalFormatting sqref="Y11">
    <cfRule type="cellIs" dxfId="392" priority="424" stopIfTrue="1" operator="lessThan">
      <formula>0</formula>
    </cfRule>
  </conditionalFormatting>
  <conditionalFormatting sqref="Y13:Y14">
    <cfRule type="cellIs" dxfId="391" priority="423" stopIfTrue="1" operator="lessThan">
      <formula>0</formula>
    </cfRule>
  </conditionalFormatting>
  <conditionalFormatting sqref="X18:X19">
    <cfRule type="cellIs" dxfId="390" priority="422" stopIfTrue="1" operator="lessThan">
      <formula>0</formula>
    </cfRule>
  </conditionalFormatting>
  <conditionalFormatting sqref="Y18:Y19">
    <cfRule type="cellIs" dxfId="389" priority="421" stopIfTrue="1" operator="lessThan">
      <formula>0</formula>
    </cfRule>
  </conditionalFormatting>
  <conditionalFormatting sqref="Z10">
    <cfRule type="cellIs" dxfId="388" priority="420" stopIfTrue="1" operator="lessThan">
      <formula>0</formula>
    </cfRule>
  </conditionalFormatting>
  <conditionalFormatting sqref="Z11">
    <cfRule type="cellIs" dxfId="387" priority="419" stopIfTrue="1" operator="lessThan">
      <formula>0</formula>
    </cfRule>
  </conditionalFormatting>
  <conditionalFormatting sqref="Z13:Z14">
    <cfRule type="cellIs" dxfId="386" priority="418" stopIfTrue="1" operator="lessThan">
      <formula>0</formula>
    </cfRule>
  </conditionalFormatting>
  <conditionalFormatting sqref="AA9">
    <cfRule type="cellIs" dxfId="385" priority="416" stopIfTrue="1" operator="lessThan">
      <formula>0</formula>
    </cfRule>
  </conditionalFormatting>
  <conditionalFormatting sqref="AB10">
    <cfRule type="cellIs" dxfId="384" priority="414" stopIfTrue="1" operator="lessThan">
      <formula>0</formula>
    </cfRule>
  </conditionalFormatting>
  <conditionalFormatting sqref="AB11">
    <cfRule type="cellIs" dxfId="383" priority="413" stopIfTrue="1" operator="lessThan">
      <formula>0</formula>
    </cfRule>
  </conditionalFormatting>
  <conditionalFormatting sqref="AB13:AB14">
    <cfRule type="cellIs" dxfId="382" priority="412" stopIfTrue="1" operator="lessThan">
      <formula>0</formula>
    </cfRule>
  </conditionalFormatting>
  <conditionalFormatting sqref="AA18:AA19">
    <cfRule type="cellIs" dxfId="381" priority="411" stopIfTrue="1" operator="lessThan">
      <formula>0</formula>
    </cfRule>
  </conditionalFormatting>
  <conditionalFormatting sqref="AB18:AB19">
    <cfRule type="cellIs" dxfId="380" priority="410" stopIfTrue="1" operator="lessThan">
      <formula>0</formula>
    </cfRule>
  </conditionalFormatting>
  <conditionalFormatting sqref="AC10">
    <cfRule type="cellIs" dxfId="379" priority="409" stopIfTrue="1" operator="lessThan">
      <formula>0</formula>
    </cfRule>
  </conditionalFormatting>
  <conditionalFormatting sqref="AC11">
    <cfRule type="cellIs" dxfId="378" priority="408" stopIfTrue="1" operator="lessThan">
      <formula>0</formula>
    </cfRule>
  </conditionalFormatting>
  <conditionalFormatting sqref="AC13:AC14">
    <cfRule type="cellIs" dxfId="377" priority="407" stopIfTrue="1" operator="lessThan">
      <formula>0</formula>
    </cfRule>
  </conditionalFormatting>
  <conditionalFormatting sqref="AC18:AC19">
    <cfRule type="cellIs" dxfId="376" priority="406" stopIfTrue="1" operator="lessThan">
      <formula>0</formula>
    </cfRule>
  </conditionalFormatting>
  <conditionalFormatting sqref="AD9">
    <cfRule type="cellIs" dxfId="375" priority="405" stopIfTrue="1" operator="lessThan">
      <formula>0</formula>
    </cfRule>
  </conditionalFormatting>
  <conditionalFormatting sqref="AD11:AD14">
    <cfRule type="cellIs" dxfId="374" priority="404" stopIfTrue="1" operator="lessThan">
      <formula>0</formula>
    </cfRule>
  </conditionalFormatting>
  <conditionalFormatting sqref="AD18:AD19">
    <cfRule type="cellIs" dxfId="373" priority="403" stopIfTrue="1" operator="lessThan">
      <formula>0</formula>
    </cfRule>
  </conditionalFormatting>
  <conditionalFormatting sqref="AS57">
    <cfRule type="cellIs" dxfId="372" priority="41" stopIfTrue="1" operator="lessThan">
      <formula>0</formula>
    </cfRule>
  </conditionalFormatting>
  <conditionalFormatting sqref="AT57">
    <cfRule type="cellIs" dxfId="371" priority="40" stopIfTrue="1" operator="lessThan">
      <formula>0</formula>
    </cfRule>
  </conditionalFormatting>
  <conditionalFormatting sqref="AI9">
    <cfRule type="cellIs" dxfId="370" priority="399" stopIfTrue="1" operator="lessThan">
      <formula>0</formula>
    </cfRule>
  </conditionalFormatting>
  <conditionalFormatting sqref="AI11:AI14">
    <cfRule type="cellIs" dxfId="369" priority="398" stopIfTrue="1" operator="lessThan">
      <formula>0</formula>
    </cfRule>
  </conditionalFormatting>
  <conditionalFormatting sqref="AI18:AI19">
    <cfRule type="cellIs" dxfId="368" priority="397" stopIfTrue="1" operator="lessThan">
      <formula>0</formula>
    </cfRule>
  </conditionalFormatting>
  <conditionalFormatting sqref="AN9">
    <cfRule type="cellIs" dxfId="367" priority="396" stopIfTrue="1" operator="lessThan">
      <formula>0</formula>
    </cfRule>
  </conditionalFormatting>
  <conditionalFormatting sqref="AN11:AN14">
    <cfRule type="cellIs" dxfId="366" priority="395" stopIfTrue="1" operator="lessThan">
      <formula>0</formula>
    </cfRule>
  </conditionalFormatting>
  <conditionalFormatting sqref="AO10:AR10">
    <cfRule type="cellIs" dxfId="365" priority="394" stopIfTrue="1" operator="lessThan">
      <formula>0</formula>
    </cfRule>
  </conditionalFormatting>
  <conditionalFormatting sqref="AO11:AR11">
    <cfRule type="cellIs" dxfId="364" priority="393" stopIfTrue="1" operator="lessThan">
      <formula>0</formula>
    </cfRule>
  </conditionalFormatting>
  <conditionalFormatting sqref="AO13:AR14">
    <cfRule type="cellIs" dxfId="363" priority="392" stopIfTrue="1" operator="lessThan">
      <formula>0</formula>
    </cfRule>
  </conditionalFormatting>
  <conditionalFormatting sqref="AO18:AR19">
    <cfRule type="cellIs" dxfId="362" priority="390" stopIfTrue="1" operator="lessThan">
      <formula>0</formula>
    </cfRule>
  </conditionalFormatting>
  <conditionalFormatting sqref="AS9">
    <cfRule type="cellIs" dxfId="361" priority="389" stopIfTrue="1" operator="lessThan">
      <formula>0</formula>
    </cfRule>
  </conditionalFormatting>
  <conditionalFormatting sqref="AU9">
    <cfRule type="cellIs" dxfId="360" priority="387" stopIfTrue="1" operator="lessThan">
      <formula>0</formula>
    </cfRule>
  </conditionalFormatting>
  <conditionalFormatting sqref="AS11">
    <cfRule type="cellIs" dxfId="359" priority="386" stopIfTrue="1" operator="lessThan">
      <formula>0</formula>
    </cfRule>
  </conditionalFormatting>
  <conditionalFormatting sqref="AU11">
    <cfRule type="cellIs" dxfId="358" priority="384" stopIfTrue="1" operator="lessThan">
      <formula>0</formula>
    </cfRule>
  </conditionalFormatting>
  <conditionalFormatting sqref="AS12">
    <cfRule type="cellIs" dxfId="357" priority="383" stopIfTrue="1" operator="lessThan">
      <formula>0</formula>
    </cfRule>
  </conditionalFormatting>
  <conditionalFormatting sqref="AU12">
    <cfRule type="cellIs" dxfId="356" priority="381" stopIfTrue="1" operator="lessThan">
      <formula>0</formula>
    </cfRule>
  </conditionalFormatting>
  <conditionalFormatting sqref="AS13">
    <cfRule type="cellIs" dxfId="355" priority="380" stopIfTrue="1" operator="lessThan">
      <formula>0</formula>
    </cfRule>
  </conditionalFormatting>
  <conditionalFormatting sqref="AU13">
    <cfRule type="cellIs" dxfId="354" priority="378" stopIfTrue="1" operator="lessThan">
      <formula>0</formula>
    </cfRule>
  </conditionalFormatting>
  <conditionalFormatting sqref="AS14">
    <cfRule type="cellIs" dxfId="353" priority="377" stopIfTrue="1" operator="lessThan">
      <formula>0</formula>
    </cfRule>
  </conditionalFormatting>
  <conditionalFormatting sqref="AU14">
    <cfRule type="cellIs" dxfId="352" priority="375" stopIfTrue="1" operator="lessThan">
      <formula>0</formula>
    </cfRule>
  </conditionalFormatting>
  <conditionalFormatting sqref="AS18">
    <cfRule type="cellIs" dxfId="351" priority="374" stopIfTrue="1" operator="lessThan">
      <formula>0</formula>
    </cfRule>
  </conditionalFormatting>
  <conditionalFormatting sqref="AT18">
    <cfRule type="cellIs" dxfId="350" priority="373" stopIfTrue="1" operator="lessThan">
      <formula>0</formula>
    </cfRule>
  </conditionalFormatting>
  <conditionalFormatting sqref="AU18">
    <cfRule type="cellIs" dxfId="349" priority="372" stopIfTrue="1" operator="lessThan">
      <formula>0</formula>
    </cfRule>
  </conditionalFormatting>
  <conditionalFormatting sqref="AS19">
    <cfRule type="cellIs" dxfId="348" priority="371" stopIfTrue="1" operator="lessThan">
      <formula>0</formula>
    </cfRule>
  </conditionalFormatting>
  <conditionalFormatting sqref="AT19">
    <cfRule type="cellIs" dxfId="347" priority="370" stopIfTrue="1" operator="lessThan">
      <formula>0</formula>
    </cfRule>
  </conditionalFormatting>
  <conditionalFormatting sqref="AU19">
    <cfRule type="cellIs" dxfId="346" priority="369" stopIfTrue="1" operator="lessThan">
      <formula>0</formula>
    </cfRule>
  </conditionalFormatting>
  <conditionalFormatting sqref="J34">
    <cfRule type="cellIs" dxfId="345" priority="363" stopIfTrue="1" operator="lessThan">
      <formula>0</formula>
    </cfRule>
  </conditionalFormatting>
  <conditionalFormatting sqref="J38">
    <cfRule type="cellIs" dxfId="344" priority="362" stopIfTrue="1" operator="lessThan">
      <formula>0</formula>
    </cfRule>
  </conditionalFormatting>
  <conditionalFormatting sqref="J41">
    <cfRule type="cellIs" dxfId="343" priority="361" stopIfTrue="1" operator="lessThan">
      <formula>0</formula>
    </cfRule>
  </conditionalFormatting>
  <conditionalFormatting sqref="J43">
    <cfRule type="cellIs" dxfId="342" priority="360" stopIfTrue="1" operator="lessThan">
      <formula>0</formula>
    </cfRule>
  </conditionalFormatting>
  <conditionalFormatting sqref="J47">
    <cfRule type="cellIs" dxfId="341" priority="359" stopIfTrue="1" operator="lessThan">
      <formula>0</formula>
    </cfRule>
  </conditionalFormatting>
  <conditionalFormatting sqref="K24:O24">
    <cfRule type="cellIs" dxfId="340" priority="357" stopIfTrue="1" operator="lessThan">
      <formula>0</formula>
    </cfRule>
  </conditionalFormatting>
  <conditionalFormatting sqref="K27:O27">
    <cfRule type="cellIs" dxfId="339" priority="356" stopIfTrue="1" operator="lessThan">
      <formula>0</formula>
    </cfRule>
  </conditionalFormatting>
  <conditionalFormatting sqref="K31:O31">
    <cfRule type="cellIs" dxfId="338" priority="355" stopIfTrue="1" operator="lessThan">
      <formula>0</formula>
    </cfRule>
  </conditionalFormatting>
  <conditionalFormatting sqref="K35:O35">
    <cfRule type="cellIs" dxfId="337" priority="354" stopIfTrue="1" operator="lessThan">
      <formula>0</formula>
    </cfRule>
  </conditionalFormatting>
  <conditionalFormatting sqref="K39:O39">
    <cfRule type="cellIs" dxfId="336" priority="353" stopIfTrue="1" operator="lessThan">
      <formula>0</formula>
    </cfRule>
  </conditionalFormatting>
  <conditionalFormatting sqref="K42:O42">
    <cfRule type="cellIs" dxfId="335" priority="352" stopIfTrue="1" operator="lessThan">
      <formula>0</formula>
    </cfRule>
  </conditionalFormatting>
  <conditionalFormatting sqref="J36">
    <cfRule type="cellIs" dxfId="334" priority="351" stopIfTrue="1" operator="lessThan">
      <formula>0</formula>
    </cfRule>
  </conditionalFormatting>
  <conditionalFormatting sqref="K36:O36">
    <cfRule type="cellIs" dxfId="333" priority="350" stopIfTrue="1" operator="lessThan">
      <formula>0</formula>
    </cfRule>
  </conditionalFormatting>
  <conditionalFormatting sqref="J45">
    <cfRule type="cellIs" dxfId="332" priority="349" stopIfTrue="1" operator="lessThan">
      <formula>0</formula>
    </cfRule>
  </conditionalFormatting>
  <conditionalFormatting sqref="K45:O45">
    <cfRule type="cellIs" dxfId="331" priority="348" stopIfTrue="1" operator="lessThan">
      <formula>0</formula>
    </cfRule>
  </conditionalFormatting>
  <conditionalFormatting sqref="J46">
    <cfRule type="cellIs" dxfId="330" priority="347" stopIfTrue="1" operator="lessThan">
      <formula>0</formula>
    </cfRule>
  </conditionalFormatting>
  <conditionalFormatting sqref="K46:O46">
    <cfRule type="cellIs" dxfId="329" priority="346" stopIfTrue="1" operator="lessThan">
      <formula>0</formula>
    </cfRule>
  </conditionalFormatting>
  <conditionalFormatting sqref="K49:O49">
    <cfRule type="cellIs" dxfId="328" priority="344" stopIfTrue="1" operator="lessThan">
      <formula>0</formula>
    </cfRule>
  </conditionalFormatting>
  <conditionalFormatting sqref="J51">
    <cfRule type="cellIs" dxfId="327" priority="343" stopIfTrue="1" operator="lessThan">
      <formula>0</formula>
    </cfRule>
  </conditionalFormatting>
  <conditionalFormatting sqref="K51:O51">
    <cfRule type="cellIs" dxfId="326" priority="342" stopIfTrue="1" operator="lessThan">
      <formula>0</formula>
    </cfRule>
  </conditionalFormatting>
  <conditionalFormatting sqref="J52">
    <cfRule type="cellIs" dxfId="325" priority="341" stopIfTrue="1" operator="lessThan">
      <formula>0</formula>
    </cfRule>
  </conditionalFormatting>
  <conditionalFormatting sqref="K52:O52">
    <cfRule type="cellIs" dxfId="324" priority="340" stopIfTrue="1" operator="lessThan">
      <formula>0</formula>
    </cfRule>
  </conditionalFormatting>
  <conditionalFormatting sqref="J53">
    <cfRule type="cellIs" dxfId="323" priority="339" stopIfTrue="1" operator="lessThan">
      <formula>0</formula>
    </cfRule>
  </conditionalFormatting>
  <conditionalFormatting sqref="K53:O53">
    <cfRule type="cellIs" dxfId="322" priority="338" stopIfTrue="1" operator="lessThan">
      <formula>0</formula>
    </cfRule>
  </conditionalFormatting>
  <conditionalFormatting sqref="P34">
    <cfRule type="cellIs" dxfId="321" priority="332" stopIfTrue="1" operator="lessThan">
      <formula>0</formula>
    </cfRule>
  </conditionalFormatting>
  <conditionalFormatting sqref="P38">
    <cfRule type="cellIs" dxfId="320" priority="331" stopIfTrue="1" operator="lessThan">
      <formula>0</formula>
    </cfRule>
  </conditionalFormatting>
  <conditionalFormatting sqref="P41">
    <cfRule type="cellIs" dxfId="319" priority="330" stopIfTrue="1" operator="lessThan">
      <formula>0</formula>
    </cfRule>
  </conditionalFormatting>
  <conditionalFormatting sqref="P43">
    <cfRule type="cellIs" dxfId="318" priority="329" stopIfTrue="1" operator="lessThan">
      <formula>0</formula>
    </cfRule>
  </conditionalFormatting>
  <conditionalFormatting sqref="P47">
    <cfRule type="cellIs" dxfId="317" priority="328" stopIfTrue="1" operator="lessThan">
      <formula>0</formula>
    </cfRule>
  </conditionalFormatting>
  <conditionalFormatting sqref="Q24:T24">
    <cfRule type="cellIs" dxfId="316" priority="326" stopIfTrue="1" operator="lessThan">
      <formula>0</formula>
    </cfRule>
  </conditionalFormatting>
  <conditionalFormatting sqref="Q27:T27">
    <cfRule type="cellIs" dxfId="315" priority="325" stopIfTrue="1" operator="lessThan">
      <formula>0</formula>
    </cfRule>
  </conditionalFormatting>
  <conditionalFormatting sqref="Q31:T31">
    <cfRule type="cellIs" dxfId="314" priority="324" stopIfTrue="1" operator="lessThan">
      <formula>0</formula>
    </cfRule>
  </conditionalFormatting>
  <conditionalFormatting sqref="Q35:T35">
    <cfRule type="cellIs" dxfId="313" priority="323" stopIfTrue="1" operator="lessThan">
      <formula>0</formula>
    </cfRule>
  </conditionalFormatting>
  <conditionalFormatting sqref="Q39:T39">
    <cfRule type="cellIs" dxfId="312" priority="322" stopIfTrue="1" operator="lessThan">
      <formula>0</formula>
    </cfRule>
  </conditionalFormatting>
  <conditionalFormatting sqref="Q42:T42">
    <cfRule type="cellIs" dxfId="311" priority="321" stopIfTrue="1" operator="lessThan">
      <formula>0</formula>
    </cfRule>
  </conditionalFormatting>
  <conditionalFormatting sqref="P36">
    <cfRule type="cellIs" dxfId="310" priority="320" stopIfTrue="1" operator="lessThan">
      <formula>0</formula>
    </cfRule>
  </conditionalFormatting>
  <conditionalFormatting sqref="Q36:T36">
    <cfRule type="cellIs" dxfId="309" priority="319" stopIfTrue="1" operator="lessThan">
      <formula>0</formula>
    </cfRule>
  </conditionalFormatting>
  <conditionalFormatting sqref="P45">
    <cfRule type="cellIs" dxfId="308" priority="318" stopIfTrue="1" operator="lessThan">
      <formula>0</formula>
    </cfRule>
  </conditionalFormatting>
  <conditionalFormatting sqref="Q45:T45">
    <cfRule type="cellIs" dxfId="307" priority="317" stopIfTrue="1" operator="lessThan">
      <formula>0</formula>
    </cfRule>
  </conditionalFormatting>
  <conditionalFormatting sqref="P46">
    <cfRule type="cellIs" dxfId="306" priority="316" stopIfTrue="1" operator="lessThan">
      <formula>0</formula>
    </cfRule>
  </conditionalFormatting>
  <conditionalFormatting sqref="Q46:T46">
    <cfRule type="cellIs" dxfId="305" priority="315" stopIfTrue="1" operator="lessThan">
      <formula>0</formula>
    </cfRule>
  </conditionalFormatting>
  <conditionalFormatting sqref="Q49:T49">
    <cfRule type="cellIs" dxfId="304" priority="313" stopIfTrue="1" operator="lessThan">
      <formula>0</formula>
    </cfRule>
  </conditionalFormatting>
  <conditionalFormatting sqref="P51">
    <cfRule type="cellIs" dxfId="303" priority="312" stopIfTrue="1" operator="lessThan">
      <formula>0</formula>
    </cfRule>
  </conditionalFormatting>
  <conditionalFormatting sqref="Q51:T51">
    <cfRule type="cellIs" dxfId="302" priority="311" stopIfTrue="1" operator="lessThan">
      <formula>0</formula>
    </cfRule>
  </conditionalFormatting>
  <conditionalFormatting sqref="Q52:T52">
    <cfRule type="cellIs" dxfId="301" priority="309" stopIfTrue="1" operator="lessThan">
      <formula>0</formula>
    </cfRule>
  </conditionalFormatting>
  <conditionalFormatting sqref="Q53:T53">
    <cfRule type="cellIs" dxfId="300" priority="307" stopIfTrue="1" operator="lessThan">
      <formula>0</formula>
    </cfRule>
  </conditionalFormatting>
  <conditionalFormatting sqref="U23">
    <cfRule type="cellIs" dxfId="299" priority="306" stopIfTrue="1" operator="lessThan">
      <formula>0</formula>
    </cfRule>
  </conditionalFormatting>
  <conditionalFormatting sqref="U26">
    <cfRule type="cellIs" dxfId="298" priority="305" stopIfTrue="1" operator="lessThan">
      <formula>0</formula>
    </cfRule>
  </conditionalFormatting>
  <conditionalFormatting sqref="U28">
    <cfRule type="cellIs" dxfId="297" priority="304" stopIfTrue="1" operator="lessThan">
      <formula>0</formula>
    </cfRule>
  </conditionalFormatting>
  <conditionalFormatting sqref="U30">
    <cfRule type="cellIs" dxfId="296" priority="303" stopIfTrue="1" operator="lessThan">
      <formula>0</formula>
    </cfRule>
  </conditionalFormatting>
  <conditionalFormatting sqref="U32">
    <cfRule type="cellIs" dxfId="295" priority="302" stopIfTrue="1" operator="lessThan">
      <formula>0</formula>
    </cfRule>
  </conditionalFormatting>
  <conditionalFormatting sqref="U34">
    <cfRule type="cellIs" dxfId="294" priority="301" stopIfTrue="1" operator="lessThan">
      <formula>0</formula>
    </cfRule>
  </conditionalFormatting>
  <conditionalFormatting sqref="U38">
    <cfRule type="cellIs" dxfId="293" priority="300" stopIfTrue="1" operator="lessThan">
      <formula>0</formula>
    </cfRule>
  </conditionalFormatting>
  <conditionalFormatting sqref="U41">
    <cfRule type="cellIs" dxfId="292" priority="299" stopIfTrue="1" operator="lessThan">
      <formula>0</formula>
    </cfRule>
  </conditionalFormatting>
  <conditionalFormatting sqref="U43">
    <cfRule type="cellIs" dxfId="291" priority="298" stopIfTrue="1" operator="lessThan">
      <formula>0</formula>
    </cfRule>
  </conditionalFormatting>
  <conditionalFormatting sqref="U47">
    <cfRule type="cellIs" dxfId="290" priority="297" stopIfTrue="1" operator="lessThan">
      <formula>0</formula>
    </cfRule>
  </conditionalFormatting>
  <conditionalFormatting sqref="U50">
    <cfRule type="cellIs" dxfId="289" priority="296" stopIfTrue="1" operator="lessThan">
      <formula>0</formula>
    </cfRule>
  </conditionalFormatting>
  <conditionalFormatting sqref="V24:W24">
    <cfRule type="cellIs" dxfId="288" priority="295" stopIfTrue="1" operator="lessThan">
      <formula>0</formula>
    </cfRule>
  </conditionalFormatting>
  <conditionalFormatting sqref="V27:W27">
    <cfRule type="cellIs" dxfId="287" priority="294" stopIfTrue="1" operator="lessThan">
      <formula>0</formula>
    </cfRule>
  </conditionalFormatting>
  <conditionalFormatting sqref="V31:W31">
    <cfRule type="cellIs" dxfId="286" priority="293" stopIfTrue="1" operator="lessThan">
      <formula>0</formula>
    </cfRule>
  </conditionalFormatting>
  <conditionalFormatting sqref="V35:W35">
    <cfRule type="cellIs" dxfId="285" priority="292" stopIfTrue="1" operator="lessThan">
      <formula>0</formula>
    </cfRule>
  </conditionalFormatting>
  <conditionalFormatting sqref="V39:W39">
    <cfRule type="cellIs" dxfId="284" priority="291" stopIfTrue="1" operator="lessThan">
      <formula>0</formula>
    </cfRule>
  </conditionalFormatting>
  <conditionalFormatting sqref="V42:W42">
    <cfRule type="cellIs" dxfId="283" priority="290" stopIfTrue="1" operator="lessThan">
      <formula>0</formula>
    </cfRule>
  </conditionalFormatting>
  <conditionalFormatting sqref="U36">
    <cfRule type="cellIs" dxfId="282" priority="289" stopIfTrue="1" operator="lessThan">
      <formula>0</formula>
    </cfRule>
  </conditionalFormatting>
  <conditionalFormatting sqref="V36:W36">
    <cfRule type="cellIs" dxfId="281" priority="288" stopIfTrue="1" operator="lessThan">
      <formula>0</formula>
    </cfRule>
  </conditionalFormatting>
  <conditionalFormatting sqref="U45">
    <cfRule type="cellIs" dxfId="280" priority="287" stopIfTrue="1" operator="lessThan">
      <formula>0</formula>
    </cfRule>
  </conditionalFormatting>
  <conditionalFormatting sqref="V45:W45">
    <cfRule type="cellIs" dxfId="279" priority="286" stopIfTrue="1" operator="lessThan">
      <formula>0</formula>
    </cfRule>
  </conditionalFormatting>
  <conditionalFormatting sqref="U46">
    <cfRule type="cellIs" dxfId="278" priority="285" stopIfTrue="1" operator="lessThan">
      <formula>0</formula>
    </cfRule>
  </conditionalFormatting>
  <conditionalFormatting sqref="V46:W46">
    <cfRule type="cellIs" dxfId="277" priority="284" stopIfTrue="1" operator="lessThan">
      <formula>0</formula>
    </cfRule>
  </conditionalFormatting>
  <conditionalFormatting sqref="U49">
    <cfRule type="cellIs" dxfId="276" priority="283" stopIfTrue="1" operator="lessThan">
      <formula>0</formula>
    </cfRule>
  </conditionalFormatting>
  <conditionalFormatting sqref="V49:W49">
    <cfRule type="cellIs" dxfId="275" priority="282" stopIfTrue="1" operator="lessThan">
      <formula>0</formula>
    </cfRule>
  </conditionalFormatting>
  <conditionalFormatting sqref="U51">
    <cfRule type="cellIs" dxfId="274" priority="281" stopIfTrue="1" operator="lessThan">
      <formula>0</formula>
    </cfRule>
  </conditionalFormatting>
  <conditionalFormatting sqref="V51:W51">
    <cfRule type="cellIs" dxfId="273" priority="280" stopIfTrue="1" operator="lessThan">
      <formula>0</formula>
    </cfRule>
  </conditionalFormatting>
  <conditionalFormatting sqref="U52">
    <cfRule type="cellIs" dxfId="272" priority="279" stopIfTrue="1" operator="lessThan">
      <formula>0</formula>
    </cfRule>
  </conditionalFormatting>
  <conditionalFormatting sqref="V52:W52">
    <cfRule type="cellIs" dxfId="271" priority="278" stopIfTrue="1" operator="lessThan">
      <formula>0</formula>
    </cfRule>
  </conditionalFormatting>
  <conditionalFormatting sqref="U53">
    <cfRule type="cellIs" dxfId="270" priority="277" stopIfTrue="1" operator="lessThan">
      <formula>0</formula>
    </cfRule>
  </conditionalFormatting>
  <conditionalFormatting sqref="V53:W53">
    <cfRule type="cellIs" dxfId="269" priority="276" stopIfTrue="1" operator="lessThan">
      <formula>0</formula>
    </cfRule>
  </conditionalFormatting>
  <conditionalFormatting sqref="X23">
    <cfRule type="cellIs" dxfId="268" priority="275" stopIfTrue="1" operator="lessThan">
      <formula>0</formula>
    </cfRule>
  </conditionalFormatting>
  <conditionalFormatting sqref="X26">
    <cfRule type="cellIs" dxfId="267" priority="274" stopIfTrue="1" operator="lessThan">
      <formula>0</formula>
    </cfRule>
  </conditionalFormatting>
  <conditionalFormatting sqref="X28">
    <cfRule type="cellIs" dxfId="266" priority="273" stopIfTrue="1" operator="lessThan">
      <formula>0</formula>
    </cfRule>
  </conditionalFormatting>
  <conditionalFormatting sqref="X30">
    <cfRule type="cellIs" dxfId="265" priority="272" stopIfTrue="1" operator="lessThan">
      <formula>0</formula>
    </cfRule>
  </conditionalFormatting>
  <conditionalFormatting sqref="X32">
    <cfRule type="cellIs" dxfId="264" priority="271" stopIfTrue="1" operator="lessThan">
      <formula>0</formula>
    </cfRule>
  </conditionalFormatting>
  <conditionalFormatting sqref="X34">
    <cfRule type="cellIs" dxfId="263" priority="270" stopIfTrue="1" operator="lessThan">
      <formula>0</formula>
    </cfRule>
  </conditionalFormatting>
  <conditionalFormatting sqref="X38">
    <cfRule type="cellIs" dxfId="262" priority="269" stopIfTrue="1" operator="lessThan">
      <formula>0</formula>
    </cfRule>
  </conditionalFormatting>
  <conditionalFormatting sqref="X41">
    <cfRule type="cellIs" dxfId="261" priority="268" stopIfTrue="1" operator="lessThan">
      <formula>0</formula>
    </cfRule>
  </conditionalFormatting>
  <conditionalFormatting sqref="X43">
    <cfRule type="cellIs" dxfId="260" priority="267" stopIfTrue="1" operator="lessThan">
      <formula>0</formula>
    </cfRule>
  </conditionalFormatting>
  <conditionalFormatting sqref="X47">
    <cfRule type="cellIs" dxfId="259" priority="266" stopIfTrue="1" operator="lessThan">
      <formula>0</formula>
    </cfRule>
  </conditionalFormatting>
  <conditionalFormatting sqref="X50">
    <cfRule type="cellIs" dxfId="258" priority="265" stopIfTrue="1" operator="lessThan">
      <formula>0</formula>
    </cfRule>
  </conditionalFormatting>
  <conditionalFormatting sqref="Y24:Z24">
    <cfRule type="cellIs" dxfId="257" priority="264" stopIfTrue="1" operator="lessThan">
      <formula>0</formula>
    </cfRule>
  </conditionalFormatting>
  <conditionalFormatting sqref="Y27:Z27">
    <cfRule type="cellIs" dxfId="256" priority="263" stopIfTrue="1" operator="lessThan">
      <formula>0</formula>
    </cfRule>
  </conditionalFormatting>
  <conditionalFormatting sqref="Y31:Z31">
    <cfRule type="cellIs" dxfId="255" priority="262" stopIfTrue="1" operator="lessThan">
      <formula>0</formula>
    </cfRule>
  </conditionalFormatting>
  <conditionalFormatting sqref="Y35:Z35">
    <cfRule type="cellIs" dxfId="254" priority="261" stopIfTrue="1" operator="lessThan">
      <formula>0</formula>
    </cfRule>
  </conditionalFormatting>
  <conditionalFormatting sqref="Y39:Z39">
    <cfRule type="cellIs" dxfId="253" priority="260" stopIfTrue="1" operator="lessThan">
      <formula>0</formula>
    </cfRule>
  </conditionalFormatting>
  <conditionalFormatting sqref="Y42:Z42">
    <cfRule type="cellIs" dxfId="252" priority="259" stopIfTrue="1" operator="lessThan">
      <formula>0</formula>
    </cfRule>
  </conditionalFormatting>
  <conditionalFormatting sqref="X36">
    <cfRule type="cellIs" dxfId="251" priority="258" stopIfTrue="1" operator="lessThan">
      <formula>0</formula>
    </cfRule>
  </conditionalFormatting>
  <conditionalFormatting sqref="Y36:Z36">
    <cfRule type="cellIs" dxfId="250" priority="257" stopIfTrue="1" operator="lessThan">
      <formula>0</formula>
    </cfRule>
  </conditionalFormatting>
  <conditionalFormatting sqref="X45">
    <cfRule type="cellIs" dxfId="249" priority="256" stopIfTrue="1" operator="lessThan">
      <formula>0</formula>
    </cfRule>
  </conditionalFormatting>
  <conditionalFormatting sqref="Y45:Z45">
    <cfRule type="cellIs" dxfId="248" priority="255" stopIfTrue="1" operator="lessThan">
      <formula>0</formula>
    </cfRule>
  </conditionalFormatting>
  <conditionalFormatting sqref="X46">
    <cfRule type="cellIs" dxfId="247" priority="254" stopIfTrue="1" operator="lessThan">
      <formula>0</formula>
    </cfRule>
  </conditionalFormatting>
  <conditionalFormatting sqref="Y46:Z46">
    <cfRule type="cellIs" dxfId="246" priority="253" stopIfTrue="1" operator="lessThan">
      <formula>0</formula>
    </cfRule>
  </conditionalFormatting>
  <conditionalFormatting sqref="X49">
    <cfRule type="cellIs" dxfId="245" priority="252" stopIfTrue="1" operator="lessThan">
      <formula>0</formula>
    </cfRule>
  </conditionalFormatting>
  <conditionalFormatting sqref="Y49:Z49">
    <cfRule type="cellIs" dxfId="244" priority="251" stopIfTrue="1" operator="lessThan">
      <formula>0</formula>
    </cfRule>
  </conditionalFormatting>
  <conditionalFormatting sqref="X51">
    <cfRule type="cellIs" dxfId="243" priority="250" stopIfTrue="1" operator="lessThan">
      <formula>0</formula>
    </cfRule>
  </conditionalFormatting>
  <conditionalFormatting sqref="Y51:Z51">
    <cfRule type="cellIs" dxfId="242" priority="249" stopIfTrue="1" operator="lessThan">
      <formula>0</formula>
    </cfRule>
  </conditionalFormatting>
  <conditionalFormatting sqref="X52">
    <cfRule type="cellIs" dxfId="241" priority="248" stopIfTrue="1" operator="lessThan">
      <formula>0</formula>
    </cfRule>
  </conditionalFormatting>
  <conditionalFormatting sqref="Y52:Z52">
    <cfRule type="cellIs" dxfId="240" priority="247" stopIfTrue="1" operator="lessThan">
      <formula>0</formula>
    </cfRule>
  </conditionalFormatting>
  <conditionalFormatting sqref="X53">
    <cfRule type="cellIs" dxfId="239" priority="246" stopIfTrue="1" operator="lessThan">
      <formula>0</formula>
    </cfRule>
  </conditionalFormatting>
  <conditionalFormatting sqref="Y53:Z53">
    <cfRule type="cellIs" dxfId="238" priority="245" stopIfTrue="1" operator="lessThan">
      <formula>0</formula>
    </cfRule>
  </conditionalFormatting>
  <conditionalFormatting sqref="AA23">
    <cfRule type="cellIs" dxfId="237" priority="244" stopIfTrue="1" operator="lessThan">
      <formula>0</formula>
    </cfRule>
  </conditionalFormatting>
  <conditionalFormatting sqref="AA26">
    <cfRule type="cellIs" dxfId="236" priority="243" stopIfTrue="1" operator="lessThan">
      <formula>0</formula>
    </cfRule>
  </conditionalFormatting>
  <conditionalFormatting sqref="AA28">
    <cfRule type="cellIs" dxfId="235" priority="242" stopIfTrue="1" operator="lessThan">
      <formula>0</formula>
    </cfRule>
  </conditionalFormatting>
  <conditionalFormatting sqref="AA30">
    <cfRule type="cellIs" dxfId="234" priority="241" stopIfTrue="1" operator="lessThan">
      <formula>0</formula>
    </cfRule>
  </conditionalFormatting>
  <conditionalFormatting sqref="AA32">
    <cfRule type="cellIs" dxfId="233" priority="240" stopIfTrue="1" operator="lessThan">
      <formula>0</formula>
    </cfRule>
  </conditionalFormatting>
  <conditionalFormatting sqref="AA34">
    <cfRule type="cellIs" dxfId="232" priority="239" stopIfTrue="1" operator="lessThan">
      <formula>0</formula>
    </cfRule>
  </conditionalFormatting>
  <conditionalFormatting sqref="AA38">
    <cfRule type="cellIs" dxfId="231" priority="238" stopIfTrue="1" operator="lessThan">
      <formula>0</formula>
    </cfRule>
  </conditionalFormatting>
  <conditionalFormatting sqref="AA41">
    <cfRule type="cellIs" dxfId="230" priority="237" stopIfTrue="1" operator="lessThan">
      <formula>0</formula>
    </cfRule>
  </conditionalFormatting>
  <conditionalFormatting sqref="AA43">
    <cfRule type="cellIs" dxfId="229" priority="236" stopIfTrue="1" operator="lessThan">
      <formula>0</formula>
    </cfRule>
  </conditionalFormatting>
  <conditionalFormatting sqref="AA47">
    <cfRule type="cellIs" dxfId="228" priority="235" stopIfTrue="1" operator="lessThan">
      <formula>0</formula>
    </cfRule>
  </conditionalFormatting>
  <conditionalFormatting sqref="AA50">
    <cfRule type="cellIs" dxfId="227" priority="234" stopIfTrue="1" operator="lessThan">
      <formula>0</formula>
    </cfRule>
  </conditionalFormatting>
  <conditionalFormatting sqref="AB24:AC24">
    <cfRule type="cellIs" dxfId="226" priority="233" stopIfTrue="1" operator="lessThan">
      <formula>0</formula>
    </cfRule>
  </conditionalFormatting>
  <conditionalFormatting sqref="AB27:AC27">
    <cfRule type="cellIs" dxfId="225" priority="232" stopIfTrue="1" operator="lessThan">
      <formula>0</formula>
    </cfRule>
  </conditionalFormatting>
  <conditionalFormatting sqref="AB31:AC31">
    <cfRule type="cellIs" dxfId="224" priority="231" stopIfTrue="1" operator="lessThan">
      <formula>0</formula>
    </cfRule>
  </conditionalFormatting>
  <conditionalFormatting sqref="AB35:AC35">
    <cfRule type="cellIs" dxfId="223" priority="230" stopIfTrue="1" operator="lessThan">
      <formula>0</formula>
    </cfRule>
  </conditionalFormatting>
  <conditionalFormatting sqref="AB39:AC39">
    <cfRule type="cellIs" dxfId="222" priority="229" stopIfTrue="1" operator="lessThan">
      <formula>0</formula>
    </cfRule>
  </conditionalFormatting>
  <conditionalFormatting sqref="AB42:AC42">
    <cfRule type="cellIs" dxfId="221" priority="228" stopIfTrue="1" operator="lessThan">
      <formula>0</formula>
    </cfRule>
  </conditionalFormatting>
  <conditionalFormatting sqref="AA36">
    <cfRule type="cellIs" dxfId="220" priority="227" stopIfTrue="1" operator="lessThan">
      <formula>0</formula>
    </cfRule>
  </conditionalFormatting>
  <conditionalFormatting sqref="AB36:AC36">
    <cfRule type="cellIs" dxfId="219" priority="226" stopIfTrue="1" operator="lessThan">
      <formula>0</formula>
    </cfRule>
  </conditionalFormatting>
  <conditionalFormatting sqref="AA45">
    <cfRule type="cellIs" dxfId="218" priority="225" stopIfTrue="1" operator="lessThan">
      <formula>0</formula>
    </cfRule>
  </conditionalFormatting>
  <conditionalFormatting sqref="AB45:AC45">
    <cfRule type="cellIs" dxfId="217" priority="224" stopIfTrue="1" operator="lessThan">
      <formula>0</formula>
    </cfRule>
  </conditionalFormatting>
  <conditionalFormatting sqref="AA46">
    <cfRule type="cellIs" dxfId="216" priority="223" stopIfTrue="1" operator="lessThan">
      <formula>0</formula>
    </cfRule>
  </conditionalFormatting>
  <conditionalFormatting sqref="AB46:AC46">
    <cfRule type="cellIs" dxfId="215" priority="222" stopIfTrue="1" operator="lessThan">
      <formula>0</formula>
    </cfRule>
  </conditionalFormatting>
  <conditionalFormatting sqref="AA49">
    <cfRule type="cellIs" dxfId="214" priority="221" stopIfTrue="1" operator="lessThan">
      <formula>0</formula>
    </cfRule>
  </conditionalFormatting>
  <conditionalFormatting sqref="AB49:AC49">
    <cfRule type="cellIs" dxfId="213" priority="220" stopIfTrue="1" operator="lessThan">
      <formula>0</formula>
    </cfRule>
  </conditionalFormatting>
  <conditionalFormatting sqref="AA51">
    <cfRule type="cellIs" dxfId="212" priority="219" stopIfTrue="1" operator="lessThan">
      <formula>0</formula>
    </cfRule>
  </conditionalFormatting>
  <conditionalFormatting sqref="AB51:AC51">
    <cfRule type="cellIs" dxfId="211" priority="218" stopIfTrue="1" operator="lessThan">
      <formula>0</formula>
    </cfRule>
  </conditionalFormatting>
  <conditionalFormatting sqref="AA52">
    <cfRule type="cellIs" dxfId="210" priority="217" stopIfTrue="1" operator="lessThan">
      <formula>0</formula>
    </cfRule>
  </conditionalFormatting>
  <conditionalFormatting sqref="AB52:AC52">
    <cfRule type="cellIs" dxfId="209" priority="216" stopIfTrue="1" operator="lessThan">
      <formula>0</formula>
    </cfRule>
  </conditionalFormatting>
  <conditionalFormatting sqref="AA53">
    <cfRule type="cellIs" dxfId="208" priority="215" stopIfTrue="1" operator="lessThan">
      <formula>0</formula>
    </cfRule>
  </conditionalFormatting>
  <conditionalFormatting sqref="AB53:AC53">
    <cfRule type="cellIs" dxfId="207" priority="214" stopIfTrue="1" operator="lessThan">
      <formula>0</formula>
    </cfRule>
  </conditionalFormatting>
  <conditionalFormatting sqref="AN23">
    <cfRule type="cellIs" dxfId="206" priority="213" stopIfTrue="1" operator="lessThan">
      <formula>0</formula>
    </cfRule>
  </conditionalFormatting>
  <conditionalFormatting sqref="AN26">
    <cfRule type="cellIs" dxfId="205" priority="212" stopIfTrue="1" operator="lessThan">
      <formula>0</formula>
    </cfRule>
  </conditionalFormatting>
  <conditionalFormatting sqref="AN28">
    <cfRule type="cellIs" dxfId="204" priority="211" stopIfTrue="1" operator="lessThan">
      <formula>0</formula>
    </cfRule>
  </conditionalFormatting>
  <conditionalFormatting sqref="AN30">
    <cfRule type="cellIs" dxfId="203" priority="210" stopIfTrue="1" operator="lessThan">
      <formula>0</formula>
    </cfRule>
  </conditionalFormatting>
  <conditionalFormatting sqref="AN32">
    <cfRule type="cellIs" dxfId="202" priority="209" stopIfTrue="1" operator="lessThan">
      <formula>0</formula>
    </cfRule>
  </conditionalFormatting>
  <conditionalFormatting sqref="AN34">
    <cfRule type="cellIs" dxfId="201" priority="208" stopIfTrue="1" operator="lessThan">
      <formula>0</formula>
    </cfRule>
  </conditionalFormatting>
  <conditionalFormatting sqref="AN38">
    <cfRule type="cellIs" dxfId="200" priority="207" stopIfTrue="1" operator="lessThan">
      <formula>0</formula>
    </cfRule>
  </conditionalFormatting>
  <conditionalFormatting sqref="AN41">
    <cfRule type="cellIs" dxfId="199" priority="206" stopIfTrue="1" operator="lessThan">
      <formula>0</formula>
    </cfRule>
  </conditionalFormatting>
  <conditionalFormatting sqref="AN43">
    <cfRule type="cellIs" dxfId="198" priority="205" stopIfTrue="1" operator="lessThan">
      <formula>0</formula>
    </cfRule>
  </conditionalFormatting>
  <conditionalFormatting sqref="AN47">
    <cfRule type="cellIs" dxfId="197" priority="204" stopIfTrue="1" operator="lessThan">
      <formula>0</formula>
    </cfRule>
  </conditionalFormatting>
  <conditionalFormatting sqref="AN50">
    <cfRule type="cellIs" dxfId="196" priority="203" stopIfTrue="1" operator="lessThan">
      <formula>0</formula>
    </cfRule>
  </conditionalFormatting>
  <conditionalFormatting sqref="AO24:AR24">
    <cfRule type="cellIs" dxfId="195" priority="202" stopIfTrue="1" operator="lessThan">
      <formula>0</formula>
    </cfRule>
  </conditionalFormatting>
  <conditionalFormatting sqref="AO27:AR27">
    <cfRule type="cellIs" dxfId="194" priority="201" stopIfTrue="1" operator="lessThan">
      <formula>0</formula>
    </cfRule>
  </conditionalFormatting>
  <conditionalFormatting sqref="AO31:AR31">
    <cfRule type="cellIs" dxfId="193" priority="200" stopIfTrue="1" operator="lessThan">
      <formula>0</formula>
    </cfRule>
  </conditionalFormatting>
  <conditionalFormatting sqref="AO35:AR35">
    <cfRule type="cellIs" dxfId="192" priority="199" stopIfTrue="1" operator="lessThan">
      <formula>0</formula>
    </cfRule>
  </conditionalFormatting>
  <conditionalFormatting sqref="AO39:AR39">
    <cfRule type="cellIs" dxfId="191" priority="198" stopIfTrue="1" operator="lessThan">
      <formula>0</formula>
    </cfRule>
  </conditionalFormatting>
  <conditionalFormatting sqref="AO42:AR42">
    <cfRule type="cellIs" dxfId="190" priority="197" stopIfTrue="1" operator="lessThan">
      <formula>0</formula>
    </cfRule>
  </conditionalFormatting>
  <conditionalFormatting sqref="AN36">
    <cfRule type="cellIs" dxfId="189" priority="196" stopIfTrue="1" operator="lessThan">
      <formula>0</formula>
    </cfRule>
  </conditionalFormatting>
  <conditionalFormatting sqref="AO36:AR36">
    <cfRule type="cellIs" dxfId="188" priority="195" stopIfTrue="1" operator="lessThan">
      <formula>0</formula>
    </cfRule>
  </conditionalFormatting>
  <conditionalFormatting sqref="AN45">
    <cfRule type="cellIs" dxfId="187" priority="194" stopIfTrue="1" operator="lessThan">
      <formula>0</formula>
    </cfRule>
  </conditionalFormatting>
  <conditionalFormatting sqref="AO45:AR45">
    <cfRule type="cellIs" dxfId="186" priority="193" stopIfTrue="1" operator="lessThan">
      <formula>0</formula>
    </cfRule>
  </conditionalFormatting>
  <conditionalFormatting sqref="AN46">
    <cfRule type="cellIs" dxfId="185" priority="192" stopIfTrue="1" operator="lessThan">
      <formula>0</formula>
    </cfRule>
  </conditionalFormatting>
  <conditionalFormatting sqref="AO46:AR46">
    <cfRule type="cellIs" dxfId="184" priority="191" stopIfTrue="1" operator="lessThan">
      <formula>0</formula>
    </cfRule>
  </conditionalFormatting>
  <conditionalFormatting sqref="AN49">
    <cfRule type="cellIs" dxfId="183" priority="190" stopIfTrue="1" operator="lessThan">
      <formula>0</formula>
    </cfRule>
  </conditionalFormatting>
  <conditionalFormatting sqref="AO49:AR49">
    <cfRule type="cellIs" dxfId="182" priority="189" stopIfTrue="1" operator="lessThan">
      <formula>0</formula>
    </cfRule>
  </conditionalFormatting>
  <conditionalFormatting sqref="AN51">
    <cfRule type="cellIs" dxfId="181" priority="188" stopIfTrue="1" operator="lessThan">
      <formula>0</formula>
    </cfRule>
  </conditionalFormatting>
  <conditionalFormatting sqref="AO51:AR51">
    <cfRule type="cellIs" dxfId="180" priority="187" stopIfTrue="1" operator="lessThan">
      <formula>0</formula>
    </cfRule>
  </conditionalFormatting>
  <conditionalFormatting sqref="AN52">
    <cfRule type="cellIs" dxfId="179" priority="186" stopIfTrue="1" operator="lessThan">
      <formula>0</formula>
    </cfRule>
  </conditionalFormatting>
  <conditionalFormatting sqref="AO52:AR52">
    <cfRule type="cellIs" dxfId="178" priority="185" stopIfTrue="1" operator="lessThan">
      <formula>0</formula>
    </cfRule>
  </conditionalFormatting>
  <conditionalFormatting sqref="AN53">
    <cfRule type="cellIs" dxfId="177" priority="184" stopIfTrue="1" operator="lessThan">
      <formula>0</formula>
    </cfRule>
  </conditionalFormatting>
  <conditionalFormatting sqref="AO53:AR53">
    <cfRule type="cellIs" dxfId="176" priority="183" stopIfTrue="1" operator="lessThan">
      <formula>0</formula>
    </cfRule>
  </conditionalFormatting>
  <conditionalFormatting sqref="AD23">
    <cfRule type="cellIs" dxfId="175" priority="182" stopIfTrue="1" operator="lessThan">
      <formula>0</formula>
    </cfRule>
  </conditionalFormatting>
  <conditionalFormatting sqref="AD26">
    <cfRule type="cellIs" dxfId="174" priority="181" stopIfTrue="1" operator="lessThan">
      <formula>0</formula>
    </cfRule>
  </conditionalFormatting>
  <conditionalFormatting sqref="AD28">
    <cfRule type="cellIs" dxfId="173" priority="180" stopIfTrue="1" operator="lessThan">
      <formula>0</formula>
    </cfRule>
  </conditionalFormatting>
  <conditionalFormatting sqref="AD30">
    <cfRule type="cellIs" dxfId="172" priority="179" stopIfTrue="1" operator="lessThan">
      <formula>0</formula>
    </cfRule>
  </conditionalFormatting>
  <conditionalFormatting sqref="AD32">
    <cfRule type="cellIs" dxfId="171" priority="178" stopIfTrue="1" operator="lessThan">
      <formula>0</formula>
    </cfRule>
  </conditionalFormatting>
  <conditionalFormatting sqref="AD34">
    <cfRule type="cellIs" dxfId="170" priority="177" stopIfTrue="1" operator="lessThan">
      <formula>0</formula>
    </cfRule>
  </conditionalFormatting>
  <conditionalFormatting sqref="AD38">
    <cfRule type="cellIs" dxfId="169" priority="176" stopIfTrue="1" operator="lessThan">
      <formula>0</formula>
    </cfRule>
  </conditionalFormatting>
  <conditionalFormatting sqref="AD41">
    <cfRule type="cellIs" dxfId="168" priority="175" stopIfTrue="1" operator="lessThan">
      <formula>0</formula>
    </cfRule>
  </conditionalFormatting>
  <conditionalFormatting sqref="AD47">
    <cfRule type="cellIs" dxfId="167" priority="173" stopIfTrue="1" operator="lessThan">
      <formula>0</formula>
    </cfRule>
  </conditionalFormatting>
  <conditionalFormatting sqref="AD50">
    <cfRule type="cellIs" dxfId="166" priority="172" stopIfTrue="1" operator="lessThan">
      <formula>0</formula>
    </cfRule>
  </conditionalFormatting>
  <conditionalFormatting sqref="AD36">
    <cfRule type="cellIs" dxfId="165" priority="171" stopIfTrue="1" operator="lessThan">
      <formula>0</formula>
    </cfRule>
  </conditionalFormatting>
  <conditionalFormatting sqref="AD45">
    <cfRule type="cellIs" dxfId="164" priority="170" stopIfTrue="1" operator="lessThan">
      <formula>0</formula>
    </cfRule>
  </conditionalFormatting>
  <conditionalFormatting sqref="AD46">
    <cfRule type="cellIs" dxfId="163" priority="169" stopIfTrue="1" operator="lessThan">
      <formula>0</formula>
    </cfRule>
  </conditionalFormatting>
  <conditionalFormatting sqref="AD49">
    <cfRule type="cellIs" dxfId="162" priority="168" stopIfTrue="1" operator="lessThan">
      <formula>0</formula>
    </cfRule>
  </conditionalFormatting>
  <conditionalFormatting sqref="AD51">
    <cfRule type="cellIs" dxfId="161" priority="167" stopIfTrue="1" operator="lessThan">
      <formula>0</formula>
    </cfRule>
  </conditionalFormatting>
  <conditionalFormatting sqref="AD52">
    <cfRule type="cellIs" dxfId="160" priority="166" stopIfTrue="1" operator="lessThan">
      <formula>0</formula>
    </cfRule>
  </conditionalFormatting>
  <conditionalFormatting sqref="AD53">
    <cfRule type="cellIs" dxfId="159" priority="165" stopIfTrue="1" operator="lessThan">
      <formula>0</formula>
    </cfRule>
  </conditionalFormatting>
  <conditionalFormatting sqref="AD56">
    <cfRule type="cellIs" dxfId="158" priority="164" stopIfTrue="1" operator="lessThan">
      <formula>0</formula>
    </cfRule>
  </conditionalFormatting>
  <conditionalFormatting sqref="AD57">
    <cfRule type="cellIs" dxfId="157" priority="163" stopIfTrue="1" operator="lessThan">
      <formula>0</formula>
    </cfRule>
  </conditionalFormatting>
  <conditionalFormatting sqref="AI23">
    <cfRule type="cellIs" dxfId="156" priority="162" stopIfTrue="1" operator="lessThan">
      <formula>0</formula>
    </cfRule>
  </conditionalFormatting>
  <conditionalFormatting sqref="AI26">
    <cfRule type="cellIs" dxfId="155" priority="161" stopIfTrue="1" operator="lessThan">
      <formula>0</formula>
    </cfRule>
  </conditionalFormatting>
  <conditionalFormatting sqref="AI28">
    <cfRule type="cellIs" dxfId="154" priority="160" stopIfTrue="1" operator="lessThan">
      <formula>0</formula>
    </cfRule>
  </conditionalFormatting>
  <conditionalFormatting sqref="AI30">
    <cfRule type="cellIs" dxfId="153" priority="159" stopIfTrue="1" operator="lessThan">
      <formula>0</formula>
    </cfRule>
  </conditionalFormatting>
  <conditionalFormatting sqref="AI32">
    <cfRule type="cellIs" dxfId="152" priority="158" stopIfTrue="1" operator="lessThan">
      <formula>0</formula>
    </cfRule>
  </conditionalFormatting>
  <conditionalFormatting sqref="AI34">
    <cfRule type="cellIs" dxfId="151" priority="157" stopIfTrue="1" operator="lessThan">
      <formula>0</formula>
    </cfRule>
  </conditionalFormatting>
  <conditionalFormatting sqref="AI38">
    <cfRule type="cellIs" dxfId="150" priority="156" stopIfTrue="1" operator="lessThan">
      <formula>0</formula>
    </cfRule>
  </conditionalFormatting>
  <conditionalFormatting sqref="AI41">
    <cfRule type="cellIs" dxfId="149" priority="155" stopIfTrue="1" operator="lessThan">
      <formula>0</formula>
    </cfRule>
  </conditionalFormatting>
  <conditionalFormatting sqref="AI43">
    <cfRule type="cellIs" dxfId="148" priority="154" stopIfTrue="1" operator="lessThan">
      <formula>0</formula>
    </cfRule>
  </conditionalFormatting>
  <conditionalFormatting sqref="AI47">
    <cfRule type="cellIs" dxfId="147" priority="153" stopIfTrue="1" operator="lessThan">
      <formula>0</formula>
    </cfRule>
  </conditionalFormatting>
  <conditionalFormatting sqref="AI50">
    <cfRule type="cellIs" dxfId="146" priority="152" stopIfTrue="1" operator="lessThan">
      <formula>0</formula>
    </cfRule>
  </conditionalFormatting>
  <conditionalFormatting sqref="AI36">
    <cfRule type="cellIs" dxfId="145" priority="151" stopIfTrue="1" operator="lessThan">
      <formula>0</formula>
    </cfRule>
  </conditionalFormatting>
  <conditionalFormatting sqref="AI45">
    <cfRule type="cellIs" dxfId="144" priority="150" stopIfTrue="1" operator="lessThan">
      <formula>0</formula>
    </cfRule>
  </conditionalFormatting>
  <conditionalFormatting sqref="AI46">
    <cfRule type="cellIs" dxfId="143" priority="149" stopIfTrue="1" operator="lessThan">
      <formula>0</formula>
    </cfRule>
  </conditionalFormatting>
  <conditionalFormatting sqref="AI49">
    <cfRule type="cellIs" dxfId="142" priority="148" stopIfTrue="1" operator="lessThan">
      <formula>0</formula>
    </cfRule>
  </conditionalFormatting>
  <conditionalFormatting sqref="AI51">
    <cfRule type="cellIs" dxfId="141" priority="147" stopIfTrue="1" operator="lessThan">
      <formula>0</formula>
    </cfRule>
  </conditionalFormatting>
  <conditionalFormatting sqref="AI52">
    <cfRule type="cellIs" dxfId="140" priority="146" stopIfTrue="1" operator="lessThan">
      <formula>0</formula>
    </cfRule>
  </conditionalFormatting>
  <conditionalFormatting sqref="AI53">
    <cfRule type="cellIs" dxfId="139" priority="145" stopIfTrue="1" operator="lessThan">
      <formula>0</formula>
    </cfRule>
  </conditionalFormatting>
  <conditionalFormatting sqref="AI56">
    <cfRule type="cellIs" dxfId="138" priority="144" stopIfTrue="1" operator="lessThan">
      <formula>0</formula>
    </cfRule>
  </conditionalFormatting>
  <conditionalFormatting sqref="AI57">
    <cfRule type="cellIs" dxfId="137" priority="143" stopIfTrue="1" operator="lessThan">
      <formula>0</formula>
    </cfRule>
  </conditionalFormatting>
  <conditionalFormatting sqref="AN56">
    <cfRule type="cellIs" dxfId="136" priority="142" stopIfTrue="1" operator="lessThan">
      <formula>0</formula>
    </cfRule>
  </conditionalFormatting>
  <conditionalFormatting sqref="AO56:AR56">
    <cfRule type="cellIs" dxfId="135" priority="141" stopIfTrue="1" operator="lessThan">
      <formula>0</formula>
    </cfRule>
  </conditionalFormatting>
  <conditionalFormatting sqref="AN57">
    <cfRule type="cellIs" dxfId="134" priority="140" stopIfTrue="1" operator="lessThan">
      <formula>0</formula>
    </cfRule>
  </conditionalFormatting>
  <conditionalFormatting sqref="AO57:AR57">
    <cfRule type="cellIs" dxfId="133" priority="139" stopIfTrue="1" operator="lessThan">
      <formula>0</formula>
    </cfRule>
  </conditionalFormatting>
  <conditionalFormatting sqref="J56">
    <cfRule type="cellIs" dxfId="132" priority="138" stopIfTrue="1" operator="lessThan">
      <formula>0</formula>
    </cfRule>
  </conditionalFormatting>
  <conditionalFormatting sqref="K56:O56">
    <cfRule type="cellIs" dxfId="131" priority="137" stopIfTrue="1" operator="lessThan">
      <formula>0</formula>
    </cfRule>
  </conditionalFormatting>
  <conditionalFormatting sqref="J57">
    <cfRule type="cellIs" dxfId="130" priority="136" stopIfTrue="1" operator="lessThan">
      <formula>0</formula>
    </cfRule>
  </conditionalFormatting>
  <conditionalFormatting sqref="K57:O57">
    <cfRule type="cellIs" dxfId="129" priority="135" stopIfTrue="1" operator="lessThan">
      <formula>0</formula>
    </cfRule>
  </conditionalFormatting>
  <conditionalFormatting sqref="P56">
    <cfRule type="cellIs" dxfId="128" priority="134" stopIfTrue="1" operator="lessThan">
      <formula>0</formula>
    </cfRule>
  </conditionalFormatting>
  <conditionalFormatting sqref="Q56:W56">
    <cfRule type="cellIs" dxfId="127" priority="133" stopIfTrue="1" operator="lessThan">
      <formula>0</formula>
    </cfRule>
  </conditionalFormatting>
  <conditionalFormatting sqref="P57">
    <cfRule type="cellIs" dxfId="126" priority="132" stopIfTrue="1" operator="lessThan">
      <formula>0</formula>
    </cfRule>
  </conditionalFormatting>
  <conditionalFormatting sqref="Q57:W57">
    <cfRule type="cellIs" dxfId="125" priority="131" stopIfTrue="1" operator="lessThan">
      <formula>0</formula>
    </cfRule>
  </conditionalFormatting>
  <conditionalFormatting sqref="X56:Z56">
    <cfRule type="cellIs" dxfId="124" priority="130" stopIfTrue="1" operator="lessThan">
      <formula>0</formula>
    </cfRule>
  </conditionalFormatting>
  <conditionalFormatting sqref="X57:Z57">
    <cfRule type="cellIs" dxfId="123" priority="129" stopIfTrue="1" operator="lessThan">
      <formula>0</formula>
    </cfRule>
  </conditionalFormatting>
  <conditionalFormatting sqref="AA56:AC56">
    <cfRule type="cellIs" dxfId="122" priority="128" stopIfTrue="1" operator="lessThan">
      <formula>0</formula>
    </cfRule>
  </conditionalFormatting>
  <conditionalFormatting sqref="AA57:AC57">
    <cfRule type="cellIs" dxfId="121" priority="127" stopIfTrue="1" operator="lessThan">
      <formula>0</formula>
    </cfRule>
  </conditionalFormatting>
  <conditionalFormatting sqref="AV56">
    <cfRule type="cellIs" dxfId="120" priority="125" stopIfTrue="1" operator="lessThan">
      <formula>0</formula>
    </cfRule>
  </conditionalFormatting>
  <conditionalFormatting sqref="AV57">
    <cfRule type="cellIs" dxfId="119" priority="123" stopIfTrue="1" operator="lessThan">
      <formula>0</formula>
    </cfRule>
  </conditionalFormatting>
  <conditionalFormatting sqref="AU23">
    <cfRule type="cellIs" dxfId="118" priority="96" stopIfTrue="1" operator="lessThan">
      <formula>0</formula>
    </cfRule>
  </conditionalFormatting>
  <conditionalFormatting sqref="AU32">
    <cfRule type="cellIs" dxfId="117" priority="84" stopIfTrue="1" operator="lessThan">
      <formula>0</formula>
    </cfRule>
  </conditionalFormatting>
  <conditionalFormatting sqref="AS36">
    <cfRule type="cellIs" dxfId="116" priority="80" stopIfTrue="1" operator="lessThan">
      <formula>0</formula>
    </cfRule>
  </conditionalFormatting>
  <conditionalFormatting sqref="AT36">
    <cfRule type="cellIs" dxfId="115" priority="79" stopIfTrue="1" operator="lessThan">
      <formula>0</formula>
    </cfRule>
  </conditionalFormatting>
  <conditionalFormatting sqref="AU38">
    <cfRule type="cellIs" dxfId="114" priority="75" stopIfTrue="1" operator="lessThan">
      <formula>0</formula>
    </cfRule>
  </conditionalFormatting>
  <conditionalFormatting sqref="AS41">
    <cfRule type="cellIs" dxfId="113" priority="74" stopIfTrue="1" operator="lessThan">
      <formula>0</formula>
    </cfRule>
  </conditionalFormatting>
  <conditionalFormatting sqref="AT43">
    <cfRule type="cellIs" dxfId="112" priority="70" stopIfTrue="1" operator="lessThan">
      <formula>0</formula>
    </cfRule>
  </conditionalFormatting>
  <conditionalFormatting sqref="AU43">
    <cfRule type="cellIs" dxfId="111" priority="69" stopIfTrue="1" operator="lessThan">
      <formula>0</formula>
    </cfRule>
  </conditionalFormatting>
  <conditionalFormatting sqref="AS46">
    <cfRule type="cellIs" dxfId="110" priority="65" stopIfTrue="1" operator="lessThan">
      <formula>0</formula>
    </cfRule>
  </conditionalFormatting>
  <conditionalFormatting sqref="AT46">
    <cfRule type="cellIs" dxfId="109" priority="64" stopIfTrue="1" operator="lessThan">
      <formula>0</formula>
    </cfRule>
  </conditionalFormatting>
  <conditionalFormatting sqref="AS49">
    <cfRule type="cellIs" dxfId="108" priority="59" stopIfTrue="1" operator="lessThan">
      <formula>0</formula>
    </cfRule>
  </conditionalFormatting>
  <conditionalFormatting sqref="AT50">
    <cfRule type="cellIs" dxfId="107" priority="55" stopIfTrue="1" operator="lessThan">
      <formula>0</formula>
    </cfRule>
  </conditionalFormatting>
  <conditionalFormatting sqref="AU50">
    <cfRule type="cellIs" dxfId="106" priority="54" stopIfTrue="1" operator="lessThan">
      <formula>0</formula>
    </cfRule>
  </conditionalFormatting>
  <conditionalFormatting sqref="AS52">
    <cfRule type="cellIs" dxfId="105" priority="50" stopIfTrue="1" operator="lessThan">
      <formula>0</formula>
    </cfRule>
  </conditionalFormatting>
  <conditionalFormatting sqref="AU53">
    <cfRule type="cellIs" dxfId="104" priority="45" stopIfTrue="1" operator="lessThan">
      <formula>0</formula>
    </cfRule>
  </conditionalFormatting>
  <conditionalFormatting sqref="AS56">
    <cfRule type="cellIs" dxfId="103" priority="44" stopIfTrue="1" operator="lessThan">
      <formula>0</formula>
    </cfRule>
  </conditionalFormatting>
  <conditionalFormatting sqref="AS23">
    <cfRule type="cellIs" dxfId="102" priority="98" stopIfTrue="1" operator="lessThan">
      <formula>0</formula>
    </cfRule>
  </conditionalFormatting>
  <conditionalFormatting sqref="AU26">
    <cfRule type="cellIs" dxfId="101" priority="93" stopIfTrue="1" operator="lessThan">
      <formula>0</formula>
    </cfRule>
  </conditionalFormatting>
  <conditionalFormatting sqref="AS28">
    <cfRule type="cellIs" dxfId="100" priority="92" stopIfTrue="1" operator="lessThan">
      <formula>0</formula>
    </cfRule>
  </conditionalFormatting>
  <conditionalFormatting sqref="AU28">
    <cfRule type="cellIs" dxfId="99" priority="90" stopIfTrue="1" operator="lessThan">
      <formula>0</formula>
    </cfRule>
  </conditionalFormatting>
  <conditionalFormatting sqref="AS30">
    <cfRule type="cellIs" dxfId="98" priority="89" stopIfTrue="1" operator="lessThan">
      <formula>0</formula>
    </cfRule>
  </conditionalFormatting>
  <conditionalFormatting sqref="AU30">
    <cfRule type="cellIs" dxfId="97" priority="87" stopIfTrue="1" operator="lessThan">
      <formula>0</formula>
    </cfRule>
  </conditionalFormatting>
  <conditionalFormatting sqref="AS32">
    <cfRule type="cellIs" dxfId="96" priority="86" stopIfTrue="1" operator="lessThan">
      <formula>0</formula>
    </cfRule>
  </conditionalFormatting>
  <conditionalFormatting sqref="AS34">
    <cfRule type="cellIs" dxfId="95" priority="83" stopIfTrue="1" operator="lessThan">
      <formula>0</formula>
    </cfRule>
  </conditionalFormatting>
  <conditionalFormatting sqref="AT34">
    <cfRule type="cellIs" dxfId="94" priority="82" stopIfTrue="1" operator="lessThan">
      <formula>0</formula>
    </cfRule>
  </conditionalFormatting>
  <conditionalFormatting sqref="AU34">
    <cfRule type="cellIs" dxfId="93" priority="81" stopIfTrue="1" operator="lessThan">
      <formula>0</formula>
    </cfRule>
  </conditionalFormatting>
  <conditionalFormatting sqref="AU36">
    <cfRule type="cellIs" dxfId="92" priority="78" stopIfTrue="1" operator="lessThan">
      <formula>0</formula>
    </cfRule>
  </conditionalFormatting>
  <conditionalFormatting sqref="AS38">
    <cfRule type="cellIs" dxfId="91" priority="77" stopIfTrue="1" operator="lessThan">
      <formula>0</formula>
    </cfRule>
  </conditionalFormatting>
  <conditionalFormatting sqref="AT38">
    <cfRule type="cellIs" dxfId="90" priority="76" stopIfTrue="1" operator="lessThan">
      <formula>0</formula>
    </cfRule>
  </conditionalFormatting>
  <conditionalFormatting sqref="AT41">
    <cfRule type="cellIs" dxfId="89" priority="73" stopIfTrue="1" operator="lessThan">
      <formula>0</formula>
    </cfRule>
  </conditionalFormatting>
  <conditionalFormatting sqref="AU41">
    <cfRule type="cellIs" dxfId="88" priority="72" stopIfTrue="1" operator="lessThan">
      <formula>0</formula>
    </cfRule>
  </conditionalFormatting>
  <conditionalFormatting sqref="AS43">
    <cfRule type="cellIs" dxfId="87" priority="71" stopIfTrue="1" operator="lessThan">
      <formula>0</formula>
    </cfRule>
  </conditionalFormatting>
  <conditionalFormatting sqref="AU46">
    <cfRule type="cellIs" dxfId="86" priority="63" stopIfTrue="1" operator="lessThan">
      <formula>0</formula>
    </cfRule>
  </conditionalFormatting>
  <conditionalFormatting sqref="AS47">
    <cfRule type="cellIs" dxfId="85" priority="62" stopIfTrue="1" operator="lessThan">
      <formula>0</formula>
    </cfRule>
  </conditionalFormatting>
  <conditionalFormatting sqref="AT47">
    <cfRule type="cellIs" dxfId="84" priority="61" stopIfTrue="1" operator="lessThan">
      <formula>0</formula>
    </cfRule>
  </conditionalFormatting>
  <conditionalFormatting sqref="AT49">
    <cfRule type="cellIs" dxfId="83" priority="58" stopIfTrue="1" operator="lessThan">
      <formula>0</formula>
    </cfRule>
  </conditionalFormatting>
  <conditionalFormatting sqref="AU49">
    <cfRule type="cellIs" dxfId="82" priority="57" stopIfTrue="1" operator="lessThan">
      <formula>0</formula>
    </cfRule>
  </conditionalFormatting>
  <conditionalFormatting sqref="AS50">
    <cfRule type="cellIs" dxfId="81" priority="56" stopIfTrue="1" operator="lessThan">
      <formula>0</formula>
    </cfRule>
  </conditionalFormatting>
  <conditionalFormatting sqref="AS51">
    <cfRule type="cellIs" dxfId="80" priority="53" stopIfTrue="1" operator="lessThan">
      <formula>0</formula>
    </cfRule>
  </conditionalFormatting>
  <conditionalFormatting sqref="AT51">
    <cfRule type="cellIs" dxfId="79" priority="52" stopIfTrue="1" operator="lessThan">
      <formula>0</formula>
    </cfRule>
  </conditionalFormatting>
  <conditionalFormatting sqref="AU52">
    <cfRule type="cellIs" dxfId="78" priority="48" stopIfTrue="1" operator="lessThan">
      <formula>0</formula>
    </cfRule>
  </conditionalFormatting>
  <conditionalFormatting sqref="AS53">
    <cfRule type="cellIs" dxfId="77" priority="47" stopIfTrue="1" operator="lessThan">
      <formula>0</formula>
    </cfRule>
  </conditionalFormatting>
  <conditionalFormatting sqref="AT53">
    <cfRule type="cellIs" dxfId="76" priority="46" stopIfTrue="1" operator="lessThan">
      <formula>0</formula>
    </cfRule>
  </conditionalFormatting>
  <conditionalFormatting sqref="AT56">
    <cfRule type="cellIs" dxfId="75" priority="43" stopIfTrue="1" operator="lessThan">
      <formula>0</formula>
    </cfRule>
  </conditionalFormatting>
  <conditionalFormatting sqref="AU56">
    <cfRule type="cellIs" dxfId="74" priority="42" stopIfTrue="1" operator="lessThan">
      <formula>0</formula>
    </cfRule>
  </conditionalFormatting>
  <conditionalFormatting sqref="AS45">
    <cfRule type="cellIs" dxfId="73" priority="38" stopIfTrue="1" operator="lessThan">
      <formula>0</formula>
    </cfRule>
  </conditionalFormatting>
  <conditionalFormatting sqref="AT45">
    <cfRule type="cellIs" dxfId="72" priority="37" stopIfTrue="1" operator="lessThan">
      <formula>0</formula>
    </cfRule>
  </conditionalFormatting>
  <conditionalFormatting sqref="AU45">
    <cfRule type="cellIs" dxfId="71" priority="36" stopIfTrue="1" operator="lessThan">
      <formula>0</formula>
    </cfRule>
  </conditionalFormatting>
  <conditionalFormatting sqref="J5:J6">
    <cfRule type="cellIs" dxfId="70" priority="35" stopIfTrue="1" operator="lessThan">
      <formula>0</formula>
    </cfRule>
  </conditionalFormatting>
  <conditionalFormatting sqref="J5:J6">
    <cfRule type="cellIs" dxfId="69" priority="34" stopIfTrue="1" operator="lessThan">
      <formula>0</formula>
    </cfRule>
  </conditionalFormatting>
  <conditionalFormatting sqref="J23">
    <cfRule type="cellIs" dxfId="68" priority="33" stopIfTrue="1" operator="lessThan">
      <formula>0</formula>
    </cfRule>
  </conditionalFormatting>
  <conditionalFormatting sqref="J26">
    <cfRule type="cellIs" dxfId="67" priority="32" stopIfTrue="1" operator="lessThan">
      <formula>0</formula>
    </cfRule>
  </conditionalFormatting>
  <conditionalFormatting sqref="J28">
    <cfRule type="cellIs" dxfId="66" priority="31" stopIfTrue="1" operator="lessThan">
      <formula>0</formula>
    </cfRule>
  </conditionalFormatting>
  <conditionalFormatting sqref="J30">
    <cfRule type="cellIs" dxfId="65" priority="30" stopIfTrue="1" operator="lessThan">
      <formula>0</formula>
    </cfRule>
  </conditionalFormatting>
  <conditionalFormatting sqref="J32">
    <cfRule type="cellIs" dxfId="64" priority="29" stopIfTrue="1" operator="lessThan">
      <formula>0</formula>
    </cfRule>
  </conditionalFormatting>
  <conditionalFormatting sqref="J49:J50">
    <cfRule type="cellIs" dxfId="63" priority="28" stopIfTrue="1" operator="lessThan">
      <formula>0</formula>
    </cfRule>
  </conditionalFormatting>
  <conditionalFormatting sqref="J49:J50">
    <cfRule type="cellIs" dxfId="62" priority="27" stopIfTrue="1" operator="lessThan">
      <formula>0</formula>
    </cfRule>
  </conditionalFormatting>
  <conditionalFormatting sqref="P5:P7">
    <cfRule type="cellIs" dxfId="61" priority="24" stopIfTrue="1" operator="lessThan">
      <formula>0</formula>
    </cfRule>
  </conditionalFormatting>
  <conditionalFormatting sqref="P5:P7">
    <cfRule type="cellIs" dxfId="60" priority="23" stopIfTrue="1" operator="lessThan">
      <formula>0</formula>
    </cfRule>
  </conditionalFormatting>
  <conditionalFormatting sqref="P23">
    <cfRule type="cellIs" dxfId="59" priority="22" stopIfTrue="1" operator="lessThan">
      <formula>0</formula>
    </cfRule>
  </conditionalFormatting>
  <conditionalFormatting sqref="P26">
    <cfRule type="cellIs" dxfId="58" priority="21" stopIfTrue="1" operator="lessThan">
      <formula>0</formula>
    </cfRule>
  </conditionalFormatting>
  <conditionalFormatting sqref="P28">
    <cfRule type="cellIs" dxfId="57" priority="20" stopIfTrue="1" operator="lessThan">
      <formula>0</formula>
    </cfRule>
  </conditionalFormatting>
  <conditionalFormatting sqref="P30">
    <cfRule type="cellIs" dxfId="56" priority="19" stopIfTrue="1" operator="lessThan">
      <formula>0</formula>
    </cfRule>
  </conditionalFormatting>
  <conditionalFormatting sqref="P32">
    <cfRule type="cellIs" dxfId="55" priority="18" stopIfTrue="1" operator="lessThan">
      <formula>0</formula>
    </cfRule>
  </conditionalFormatting>
  <conditionalFormatting sqref="P49:P50">
    <cfRule type="cellIs" dxfId="54" priority="17" stopIfTrue="1" operator="lessThan">
      <formula>0</formula>
    </cfRule>
  </conditionalFormatting>
  <conditionalFormatting sqref="P49:P50">
    <cfRule type="cellIs" dxfId="53" priority="16" stopIfTrue="1" operator="lessThan">
      <formula>0</formula>
    </cfRule>
  </conditionalFormatting>
  <conditionalFormatting sqref="P52:P53">
    <cfRule type="cellIs" dxfId="52" priority="15" stopIfTrue="1" operator="lessThan">
      <formula>0</formula>
    </cfRule>
  </conditionalFormatting>
  <conditionalFormatting sqref="P52:P53">
    <cfRule type="cellIs" dxfId="51" priority="14" stopIfTrue="1" operator="lessThan">
      <formula>0</formula>
    </cfRule>
  </conditionalFormatting>
  <conditionalFormatting sqref="AT5:AT7">
    <cfRule type="cellIs" dxfId="50" priority="13" stopIfTrue="1" operator="lessThan">
      <formula>0</formula>
    </cfRule>
  </conditionalFormatting>
  <conditionalFormatting sqref="AT5:AT7">
    <cfRule type="cellIs" dxfId="49" priority="12" stopIfTrue="1" operator="lessThan">
      <formula>0</formula>
    </cfRule>
  </conditionalFormatting>
  <conditionalFormatting sqref="AT9">
    <cfRule type="cellIs" dxfId="48" priority="11" stopIfTrue="1" operator="lessThan">
      <formula>0</formula>
    </cfRule>
  </conditionalFormatting>
  <conditionalFormatting sqref="AT9">
    <cfRule type="cellIs" dxfId="47" priority="10" stopIfTrue="1" operator="lessThan">
      <formula>0</formula>
    </cfRule>
  </conditionalFormatting>
  <conditionalFormatting sqref="AT11:AT14">
    <cfRule type="cellIs" dxfId="46" priority="9" stopIfTrue="1" operator="lessThan">
      <formula>0</formula>
    </cfRule>
  </conditionalFormatting>
  <conditionalFormatting sqref="AT13:AT14">
    <cfRule type="cellIs" dxfId="45" priority="8" stopIfTrue="1" operator="lessThan">
      <formula>0</formula>
    </cfRule>
  </conditionalFormatting>
  <conditionalFormatting sqref="AT11:AT14">
    <cfRule type="cellIs" dxfId="44" priority="7" stopIfTrue="1" operator="lessThan">
      <formula>0</formula>
    </cfRule>
  </conditionalFormatting>
  <conditionalFormatting sqref="AT23">
    <cfRule type="cellIs" dxfId="43" priority="6" stopIfTrue="1" operator="lessThan">
      <formula>0</formula>
    </cfRule>
  </conditionalFormatting>
  <conditionalFormatting sqref="AT26">
    <cfRule type="cellIs" dxfId="42" priority="5" stopIfTrue="1" operator="lessThan">
      <formula>0</formula>
    </cfRule>
  </conditionalFormatting>
  <conditionalFormatting sqref="AT28">
    <cfRule type="cellIs" dxfId="41" priority="4" stopIfTrue="1" operator="lessThan">
      <formula>0</formula>
    </cfRule>
  </conditionalFormatting>
  <conditionalFormatting sqref="AT30">
    <cfRule type="cellIs" dxfId="40" priority="3" stopIfTrue="1" operator="lessThan">
      <formula>0</formula>
    </cfRule>
  </conditionalFormatting>
  <conditionalFormatting sqref="AT32">
    <cfRule type="cellIs" dxfId="39" priority="2"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G4" activePane="bottomRight" state="frozen"/>
      <selection activeCell="Q4" sqref="J4:Q1048576"/>
      <selection pane="topRight" activeCell="Q4" sqref="J4:Q1048576"/>
      <selection pane="bottomLeft" activeCell="Q4" sqref="J4:Q1048576"/>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2443351.723280027</v>
      </c>
      <c r="I5" s="118">
        <f>'[5]Pt 1 Summary of Data'!$L$28+'[5]Pt 1 Summary of Data'!$L$38+'[5]Pt 1 Summary of Data'!$N$38-'[5]Pt 1 Summary of Data'!$O$38</f>
        <v>1633685.4612283995</v>
      </c>
      <c r="J5" s="344"/>
      <c r="K5" s="344"/>
      <c r="L5" s="310"/>
      <c r="M5" s="117">
        <f>'[4]Pt 1 - Summary of Data'!$Q$28+'[4]Pt 2 - Premium and Claims'!$Q$67+'[4]Pt 2 - Premium and Claims'!$S$67-'[4]Pt 2 - Premium and Claims'!$T$67</f>
        <v>0</v>
      </c>
      <c r="N5" s="118">
        <f>'[5]Pt 1 Summary of Data'!$Q$28+'[5]Pt 1 Summary of Data'!$Q$38+'[5]Pt 1 Summary of Data'!$S$38-'[5]Pt 1 Summary of Data'!$T$38</f>
        <v>325762.78955160844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[6]MLREstimate!$O$47</f>
        <v>2441742.4554362912</v>
      </c>
      <c r="I6" s="110">
        <f>[7]MLREstimate!$O$47</f>
        <v>1595677.770280587</v>
      </c>
      <c r="J6" s="115">
        <f>'Pt 1 Summary of Data'!K12</f>
        <v>714637.08881654311</v>
      </c>
      <c r="K6" s="115">
        <f>SUM(H6:J6)</f>
        <v>4752057.3145334218</v>
      </c>
      <c r="L6" s="116"/>
      <c r="M6" s="109">
        <f>[6]MLREstimate!$P$47</f>
        <v>0</v>
      </c>
      <c r="N6" s="110">
        <f>[7]MLREstimate!$P$47</f>
        <v>310602.29986131249</v>
      </c>
      <c r="O6" s="115">
        <f>'Pt 1 Summary of Data'!Q12</f>
        <v>1249516.4798111448</v>
      </c>
      <c r="P6" s="115">
        <f>SUM(M6:O6)</f>
        <v>1560118.7796724574</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11061</v>
      </c>
      <c r="I7" s="110">
        <f>'[5]Pt 4 MLR and Rebate Calculation'!$K$17</f>
        <v>9622.7344587714833</v>
      </c>
      <c r="J7" s="115">
        <f>SUM('Pt 1 Summary of Data'!K37:K42)</f>
        <v>5089.207255040993</v>
      </c>
      <c r="K7" s="115">
        <f>SUM(H7:J7)</f>
        <v>25772.941713812477</v>
      </c>
      <c r="L7" s="116"/>
      <c r="M7" s="109">
        <f>'[5]Pt 4 MLR and Rebate Calculation'!$N$17</f>
        <v>0</v>
      </c>
      <c r="N7" s="110">
        <f>'[5]Pt 4 MLR and Rebate Calculation'!$O$17</f>
        <v>2302.2540000000004</v>
      </c>
      <c r="O7" s="115">
        <f>SUM('Pt 1 Summary of Data'!Q37:Q42)</f>
        <v>7104.0019330822079</v>
      </c>
      <c r="P7" s="115">
        <f>SUM(M7:O7)</f>
        <v>9406.2559330822078</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-26949.33</v>
      </c>
      <c r="K10" s="115">
        <f>J10</f>
        <v>-26949.33</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2452803.4554362912</v>
      </c>
      <c r="I12" s="115">
        <f t="shared" ref="I12" si="0">+I6+I7</f>
        <v>1605300.5047393586</v>
      </c>
      <c r="J12" s="115">
        <f>+J6+J7-J10-J11</f>
        <v>746675.62607158406</v>
      </c>
      <c r="K12" s="115">
        <f>+K6+K7-K10-K11</f>
        <v>4804779.5862472346</v>
      </c>
      <c r="L12" s="309"/>
      <c r="M12" s="114">
        <f>+M6+M7</f>
        <v>0</v>
      </c>
      <c r="N12" s="115">
        <f t="shared" ref="N12:P12" si="1">+N6+N7</f>
        <v>312904.55386131251</v>
      </c>
      <c r="O12" s="115">
        <f t="shared" si="1"/>
        <v>1256620.481744227</v>
      </c>
      <c r="P12" s="115">
        <f t="shared" si="1"/>
        <v>1569525.0356055396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2664890</v>
      </c>
      <c r="I15" s="118">
        <f>'[5]Pt 4 MLR and Rebate Calculation'!K23</f>
        <v>2350318.7196682319</v>
      </c>
      <c r="J15" s="106">
        <f>'Pt 1 Summary of Data'!K5-J10-J11</f>
        <v>1167385.8044103736</v>
      </c>
      <c r="K15" s="106">
        <f>SUM(H15:J15)</f>
        <v>6182594.5240786057</v>
      </c>
      <c r="L15" s="107"/>
      <c r="M15" s="117">
        <f>'[5]Pt 4 MLR and Rebate Calculation'!N23</f>
        <v>0</v>
      </c>
      <c r="N15" s="118">
        <f>'[5]Pt 4 MLR and Rebate Calculation'!O23</f>
        <v>423935.4308631891</v>
      </c>
      <c r="O15" s="106">
        <f>'Pt 2 Premium and Claims'!P5</f>
        <v>1259581.4156642114</v>
      </c>
      <c r="P15" s="106">
        <f>SUM(M15:O15)</f>
        <v>1683516.8465274004</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-70441</v>
      </c>
      <c r="I16" s="110">
        <f>'[5]Pt 4 MLR and Rebate Calculation'!K24</f>
        <v>-2966.9575537014389</v>
      </c>
      <c r="J16" s="115">
        <f>+'Pt 1 Summary of Data'!K25+'Pt 1 Summary of Data'!K26+'Pt 1 Summary of Data'!K27+'Pt 1 Summary of Data'!K28+'Pt 1 Summary of Data'!K30+MAX('Pt 1 Summary of Data'!K31,'Pt 1 Summary of Data'!K32)+'Pt 1 Summary of Data'!K34+'Pt 1 Summary of Data'!K35</f>
        <v>120790.77710952374</v>
      </c>
      <c r="K16" s="115">
        <f>SUM(H16:J16)</f>
        <v>47382.819555822294</v>
      </c>
      <c r="L16" s="116"/>
      <c r="M16" s="109">
        <f>'[5]Pt 4 MLR and Rebate Calculation'!N24</f>
        <v>139</v>
      </c>
      <c r="N16" s="110">
        <f>'[5]Pt 4 MLR and Rebate Calculation'!O24</f>
        <v>11279.621067057167</v>
      </c>
      <c r="O16" s="115">
        <f>+'Pt 1 Summary of Data'!P25+'Pt 1 Summary of Data'!P26+'Pt 1 Summary of Data'!P27+'Pt 1 Summary of Data'!P28+'Pt 1 Summary of Data'!P30+MAX('Pt 1 Summary of Data'!P31,'Pt 1 Summary of Data'!P32)+'Pt 1 Summary of Data'!P34+'Pt 1 Summary of Data'!P35</f>
        <v>27233.802197226614</v>
      </c>
      <c r="P16" s="115">
        <f>SUM(M16:O16)</f>
        <v>38652.423264283781</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2735331</v>
      </c>
      <c r="I17" s="115">
        <f>I15-I16</f>
        <v>2353285.6772219334</v>
      </c>
      <c r="J17" s="115">
        <f>J15-J16</f>
        <v>1046595.0273008498</v>
      </c>
      <c r="K17" s="115">
        <f>K15-K16</f>
        <v>6135211.7045227829</v>
      </c>
      <c r="L17" s="312"/>
      <c r="M17" s="114">
        <f t="shared" ref="M17:N17" si="2">M15-M16</f>
        <v>-139</v>
      </c>
      <c r="N17" s="115">
        <f t="shared" si="2"/>
        <v>412655.80979613191</v>
      </c>
      <c r="O17" s="115">
        <f>O15-O16</f>
        <v>1232347.6134669848</v>
      </c>
      <c r="P17" s="115">
        <f>P15-P16</f>
        <v>1644864.4232631167</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566</v>
      </c>
      <c r="I37" s="122">
        <f>'[5]Pt 4 MLR and Rebate Calculation'!$K$28</f>
        <v>473.41666666666669</v>
      </c>
      <c r="J37" s="254">
        <f>'Pt 1 Summary of Data'!K60</f>
        <v>228.08333333333334</v>
      </c>
      <c r="K37" s="254">
        <f>SUM(H37:J37)</f>
        <v>1267.5</v>
      </c>
      <c r="L37" s="310"/>
      <c r="M37" s="121">
        <f>'[5]Pt 4 MLR and Rebate Calculation'!$N$28</f>
        <v>0</v>
      </c>
      <c r="N37" s="122">
        <f>'[5]Pt 4 MLR and Rebate Calculation'!$O$28</f>
        <v>119.5</v>
      </c>
      <c r="O37" s="254">
        <f>'Pt 1 Summary of Data'!P60</f>
        <v>311.58333333333331</v>
      </c>
      <c r="P37" s="254">
        <f>SUM(M37:O37)</f>
        <v>431.08333333333331</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(0.052+(K37-2500)*(0.083-0.052)/(1000-2500))*OR(H44&gt;H49,I44&gt;I49,J44&gt;J49)</f>
        <v>7.7471666666666675E-2</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[8]Summary!$B$18</f>
        <v>2662.6145734877127</v>
      </c>
      <c r="L39" s="309"/>
      <c r="M39" s="290"/>
      <c r="N39" s="286"/>
      <c r="O39" s="286"/>
      <c r="P39" s="110">
        <f>[8]Summary!$C$18</f>
        <v>2247.0288858321869</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1.164+(K39-2500)*(1.402-1.164)/(5000-2500)</f>
        <v>1.1794809073960302</v>
      </c>
      <c r="L40" s="309"/>
      <c r="M40" s="290"/>
      <c r="N40" s="286"/>
      <c r="O40" s="286"/>
      <c r="P40" s="256">
        <f>1+(P39-0)*(1-1)/(2500-0)</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9.1376351697482788E-2</v>
      </c>
      <c r="L41" s="309"/>
      <c r="M41" s="290"/>
      <c r="N41" s="286"/>
      <c r="O41" s="286"/>
      <c r="P41" s="258">
        <f>P40*P38</f>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0.89671175277737547</v>
      </c>
      <c r="I44" s="258">
        <f t="shared" ref="I44:K44" si="3">I12/I17</f>
        <v>0.68215283859392051</v>
      </c>
      <c r="J44" s="258">
        <f t="shared" si="3"/>
        <v>0.71343318723503535</v>
      </c>
      <c r="K44" s="258">
        <f t="shared" si="3"/>
        <v>0.78314813206938327</v>
      </c>
      <c r="L44" s="309"/>
      <c r="M44" s="260">
        <f t="shared" ref="M44:P44" si="4">M12/M17</f>
        <v>0</v>
      </c>
      <c r="N44" s="258">
        <f t="shared" si="4"/>
        <v>0.75827007989030759</v>
      </c>
      <c r="O44" s="258">
        <f t="shared" si="4"/>
        <v>1.0196964460449232</v>
      </c>
      <c r="P44" s="258">
        <f t="shared" si="4"/>
        <v>0.95419720519693818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9.1376351697482788E-2</v>
      </c>
      <c r="L46" s="309"/>
      <c r="M46" s="290"/>
      <c r="N46" s="286"/>
      <c r="O46" s="286"/>
      <c r="P46" s="258">
        <f>P41</f>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0.875</v>
      </c>
      <c r="L47" s="309"/>
      <c r="M47" s="290"/>
      <c r="N47" s="286"/>
      <c r="O47" s="286"/>
      <c r="P47" s="258">
        <f>ROUND(P46+P44,3)</f>
        <v>0.95399999999999996</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0.875</v>
      </c>
      <c r="L50" s="309"/>
      <c r="M50" s="291"/>
      <c r="N50" s="287"/>
      <c r="O50" s="287"/>
      <c r="P50" s="258">
        <f>P47</f>
        <v>0.95399999999999996</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1046595.0273008498</v>
      </c>
      <c r="L51" s="309"/>
      <c r="M51" s="290"/>
      <c r="N51" s="286"/>
      <c r="O51" s="286"/>
      <c r="P51" s="115">
        <f>O15-O16</f>
        <v>1232347.6134669848</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27</v>
      </c>
      <c r="E4" s="149">
        <f>'Pt 1 Summary of Data'!P56</f>
        <v>324</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f>E11</f>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93" t="s">
        <v>501</v>
      </c>
      <c r="D23" s="394"/>
      <c r="E23" s="394"/>
      <c r="F23" s="394"/>
      <c r="G23" s="394"/>
      <c r="H23" s="394"/>
      <c r="I23" s="394"/>
      <c r="J23" s="394"/>
      <c r="K23" s="395"/>
    </row>
    <row r="24" spans="2:12" s="5" customFormat="1" ht="100.15" customHeight="1" x14ac:dyDescent="0.2">
      <c r="B24" s="101" t="s">
        <v>213</v>
      </c>
      <c r="C24" s="396" t="s">
        <v>502</v>
      </c>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c-mighty</cp:lastModifiedBy>
  <cp:lastPrinted>2015-06-26T18:13:21Z</cp:lastPrinted>
  <dcterms:created xsi:type="dcterms:W3CDTF">2012-03-15T16:14:51Z</dcterms:created>
  <dcterms:modified xsi:type="dcterms:W3CDTF">2015-07-31T14:39:50Z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