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1" i="10" l="1"/>
  <c r="F50" i="10"/>
  <c r="F47" i="10"/>
  <c r="F46" i="10"/>
  <c r="F41" i="10"/>
  <c r="E44" i="10"/>
  <c r="D44" i="10"/>
  <c r="C44" i="10"/>
  <c r="F37" i="10"/>
  <c r="F17" i="10"/>
  <c r="F16" i="10"/>
  <c r="F15" i="10"/>
  <c r="F12" i="10"/>
  <c r="F6" i="10"/>
  <c r="F44" i="10" s="1"/>
  <c r="E17" i="10"/>
  <c r="D17" i="10"/>
  <c r="C17" i="10"/>
  <c r="E60" i="4"/>
  <c r="E59" i="4"/>
  <c r="E57" i="4"/>
  <c r="E56" i="4"/>
  <c r="E51" i="4"/>
  <c r="E49" i="4"/>
  <c r="E47" i="4"/>
  <c r="E46" i="4"/>
  <c r="E35" i="4"/>
  <c r="E31" i="4"/>
  <c r="E28" i="4"/>
  <c r="D59" i="4"/>
  <c r="D57" i="4"/>
  <c r="D56" i="4"/>
  <c r="D60" i="4"/>
  <c r="D51" i="4"/>
  <c r="D49" i="4"/>
  <c r="D47" i="4"/>
  <c r="D46" i="4"/>
  <c r="D35" i="4"/>
  <c r="D31" i="4"/>
  <c r="D28" i="4"/>
  <c r="E5" i="4"/>
  <c r="D5" i="4"/>
  <c r="E54" i="18"/>
  <c r="D32" i="18"/>
  <c r="D30" i="18"/>
  <c r="D28" i="18"/>
  <c r="D26" i="18"/>
  <c r="D23" i="18"/>
  <c r="D7" i="18"/>
  <c r="D6" i="18"/>
  <c r="E6" i="18" s="1"/>
  <c r="D5" i="18"/>
  <c r="E5" i="18" s="1"/>
  <c r="D54" i="18"/>
  <c r="AT12" i="4" l="1"/>
  <c r="AT5" i="4"/>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<sst xmlns="http://schemas.openxmlformats.org/spreadsheetml/2006/main" count="573" uniqueCount="505">
  <si>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</si>
  <si>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</si>
  <si>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</si>
  <si>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</si>
  <si>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</si>
  <si>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</si>
  <si>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</si>
  <si>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</si>
  <si>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</si>
  <si>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</si>
  <si>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</si>
  <si>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</si>
  <si>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</si>
  <si>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</si>
  <si>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</si>
  <si>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</si>
  <si>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</si>
  <si>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</si>
  <si>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</si>
  <si>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</si>
  <si>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</si>
  <si>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</si>
  <si>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</si>
  <si>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</si>
  <si>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</si>
  <si>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</si>
  <si>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</si>
  <si>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</si>
  <si>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</si>
  <si>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</si>
  <si>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</si>
  <si>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</si>
  <si>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</si>
  <si>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</si>
  <si>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</si>
  <si>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</si>
  <si>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</si>
  <si>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</si>
  <si>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</si>
  <si>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</si>
  <si>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</si>
  <si>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</si>
  <si>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</si>
  <si>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</si>
  <si>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</si>
  <si>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</si>
  <si>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</si>
  <si>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</si>
  <si>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</si>
  <si>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</si>
  <si>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</si>
  <si>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</si>
  <si>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</si>
  <si>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</si>
  <si>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</si>
  <si>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</si>
  <si>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</si>
  <si>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</si>
  <si>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</si>
  <si>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</si>
  <si>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</si>
  <si>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</si>
  <si>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</si>
  <si>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</si>
  <si>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</si>
  <si>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</si>
  <si>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</si>
  <si>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</si>
  <si>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</si>
  <si>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</si>
  <si>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</si>
  <si>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</si>
  <si>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</si>
  <si>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</si>
  <si>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</si>
  <si>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</si>
  <si>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</si>
  <si>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</si>
  <si>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</si>
  <si>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</si>
  <si>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</si>
  <si>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</si>
  <si>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</si>
  <si>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</si>
  <si>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</si>
  <si>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</si>
  <si>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</si>
  <si>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</si>
  <si>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</si>
  <si>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</si>
  <si>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</si>
  <si>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</si>
  <si>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</si>
  <si>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</si>
  <si>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</si>
  <si>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</si>
  <si>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</si>
  <si>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</si>
  <si>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</si>
  <si>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</si>
  <si>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</si>
  <si>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</si>
  <si>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</si>
  <si>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</si>
  <si>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</si>
  <si>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</si>
  <si>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</si>
  <si>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</si>
  <si>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</si>
  <si>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</si>
  <si>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</si>
  <si>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</si>
  <si>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</si>
  <si>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</si>
  <si>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</si>
  <si>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</si>
  <si>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</si>
  <si>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</si>
  <si>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</si>
  <si>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</si>
  <si>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</si>
  <si>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</si>
  <si>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</si>
  <si>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</si>
  <si>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</si>
  <si>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</si>
  <si>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</si>
  <si>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</si>
  <si>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</si>
  <si>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</si>
  <si>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</si>
  <si>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</si>
  <si>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</si>
  <si>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</si>
  <si>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</si>
  <si>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</si>
  <si>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</si>
  <si>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</si>
  <si>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</si>
  <si>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</si>
  <si>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</si>
  <si>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</si>
  <si>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</si>
  <si>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</si>
  <si>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</si>
  <si>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</si>
  <si>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</si>
  <si>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</si>
  <si>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</si>
  <si>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</si>
  <si>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</si>
  <si>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</si>
  <si>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</si>
  <si>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</si>
  <si>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</si>
  <si>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</si>
  <si>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</si>
  <si>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</si>
  <si>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</si>
  <si>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</si>
  <si>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</si>
  <si>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</si>
  <si>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</si>
  <si>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</si>
  <si>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</si>
  <si>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</si>
  <si>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</si>
  <si>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</si>
  <si>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</si>
  <si>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</si>
  <si>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</si>
  <si>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</si>
  <si>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</si>
  <si>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</si>
  <si>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</si>
  <si>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</si>
  <si>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</si>
  <si>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</si>
  <si>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</si>
  <si>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</si>
  <si>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</si>
  <si>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</si>
  <si>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</si>
  <si>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</si>
  <si>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</si>
  <si>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</si>
  <si>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</si>
  <si>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</si>
  <si>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</si>
  <si>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</si>
  <si>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</si>
  <si>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</si>
  <si>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</si>
  <si>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</si>
  <si>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</si>
  <si>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</si>
  <si>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</si>
  <si>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</si>
  <si>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</si>
  <si>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</si>
  <si>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</si>
  <si>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</si>
  <si>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</si>
  <si>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</si>
  <si>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</si>
  <si>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</si>
  <si>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</si>
  <si>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</si>
  <si>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</si>
  <si>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</si>
  <si>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</si>
  <si>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</si>
  <si>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</si>
  <si>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</si>
  <si>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</si>
  <si>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</si>
  <si>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</si>
  <si>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</si>
  <si>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</si>
  <si>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</si>
  <si>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</si>
  <si>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</si>
  <si>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</si>
  <si>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</si>
  <si>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</si>
  <si>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</si>
  <si>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</si>
  <si>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</si>
  <si>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</si>
  <si>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</si>
  <si>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</si>
  <si>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</si>
  <si>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</si>
  <si>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</si>
  <si>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</si>
  <si>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</si>
  <si>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</si>
  <si>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</si>
  <si>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</si>
  <si>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</si>
  <si>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</si>
  <si>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</si>
  <si>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</si>
  <si>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</si>
  <si>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</si>
  <si>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</si>
  <si>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</si>
  <si>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</si>
  <si>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</si>
  <si>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</si>
  <si>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</si>
  <si>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</si>
  <si>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</si>
  <si>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</si>
  <si>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</si>
  <si>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</si>
  <si>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</si>
  <si>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</si>
  <si>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</si>
  <si>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</si>
  <si>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</si>
  <si>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</si>
  <si>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</si>
  <si>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</si>
  <si>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</si>
  <si>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</si>
  <si>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</si>
  <si>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</si>
  <si>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</si>
  <si>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</si>
  <si>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</si>
  <si>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</si>
  <si>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</si>
  <si>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</si>
  <si>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</si>
  <si>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</si>
  <si>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</si>
  <si>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</si>
  <si>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</si>
  <si>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</si>
  <si>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</si>
  <si>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</si>
  <si>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</si>
  <si>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</si>
  <si>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</si>
  <si>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</si>
  <si>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</si>
  <si>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</si>
  <si>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</si>
  <si>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</si>
  <si>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</si>
  <si>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</si>
  <si>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</si>
  <si>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</si>
  <si>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</si>
  <si>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</si>
  <si>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</si>
  <si>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</si>
  <si>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</si>
  <si>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</si>
  <si>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</si>
  <si>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</si>
  <si>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</si>
  <si>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</si>
  <si>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</si>
  <si>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</si>
  <si>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</si>
  <si>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</si>
  <si>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</si>
  <si>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</si>
  <si>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</si>
  <si>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</si>
  <si>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</si>
  <si>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</si>
  <si>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</si>
  <si>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</si>
  <si>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</si>
  <si>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</si>
  <si>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</si>
  <si>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</si>
  <si>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</si>
  <si>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</si>
  <si>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</si>
  <si>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</si>
  <si>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</si>
  <si>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</si>
  <si>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</si>
  <si>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</si>
  <si>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</si>
  <si>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</si>
  <si>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</si>
  <si>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</si>
  <si>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</si>
  <si>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</si>
  <si>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</si>
  <si>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</si>
  <si>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</si>
  <si>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</si>
  <si>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</si>
  <si>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</si>
  <si>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</si>
  <si>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</si>
  <si>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</si>
  <si>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</si>
  <si>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</si>
  <si>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</si>
  <si>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</si>
  <si>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</si>
  <si>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</si>
  <si>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</si>
  <si>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</si>
  <si>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</si>
  <si>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</si>
  <si>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</si>
  <si>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</si>
  <si>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</si>
  <si>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</si>
  <si>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</si>
  <si>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</si>
  <si>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</si>
  <si>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</si>
  <si>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</si>
  <si>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</si>
  <si>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</si>
  <si>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</si>
  <si>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</si>
  <si>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</si>
  <si>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</si>
  <si>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</si>
  <si>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</si>
  <si>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</si>
  <si>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</si>
  <si>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</si>
  <si>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</si>
  <si>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</si>
  <si>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</si>
  <si>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</si>
  <si>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</si>
  <si>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</si>
  <si>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</si>
  <si>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</si>
  <si>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</si>
  <si>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</si>
  <si>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</si>
  <si>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</si>
  <si>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</si>
  <si>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</si>
  <si>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</si>
  <si>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</si>
  <si>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</si>
  <si>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</si>
  <si>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</si>
  <si>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</si>
  <si>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</si>
  <si>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</si>
  <si>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</si>
  <si>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</si>
  <si>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</si>
  <si>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</si>
  <si>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</si>
  <si>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</si>
  <si>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</si>
  <si>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</si>
  <si>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</si>
  <si>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</si>
  <si>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</si>
  <si>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</si>
  <si>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</si>
  <si>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</si>
  <si>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</si>
  <si>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</si>
  <si>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</si>
  <si>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</si>
  <si>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</si>
  <si>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</si>
  <si>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</si>
  <si>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</si>
  <si>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</si>
  <si>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</si>
  <si>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</si>
  <si>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</si>
  <si>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</si>
  <si>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</si>
  <si>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</si>
  <si>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</si>
  <si>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</si>
  <si>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</si>
  <si>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</si>
  <si>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</si>
  <si>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</si>
  <si>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</si>
  <si>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</si>
  <si>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</si>
  <si>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</si>
  <si>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</si>
  <si>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</si>
  <si>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</si>
  <si>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</si>
  <si>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</si>
  <si>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</si>
  <si>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</si>
  <si>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</si>
  <si>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</si>
  <si>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</si>
  <si>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</si>
  <si>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</si>
  <si>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</si>
  <si>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</si>
  <si>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</si>
  <si>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</si>
  <si>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</si>
  <si>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</si>
  <si>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</si>
  <si>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</si>
  <si>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</si>
  <si>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</si>
  <si>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</si>
  <si>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</si>
  <si>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</si>
  <si>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</si>
  <si>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</si>
  <si>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</si>
  <si>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</si>
  <si>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</si>
  <si>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</si>
  <si>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</si>
  <si>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</si>
  <si>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</si>
  <si>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</si>
  <si>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</si>
  <si>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</si>
  <si>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</si>
  <si>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</si>
  <si>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</si>
  <si>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</si>
  <si>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</si>
  <si>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</si>
  <si>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</si>
  <si>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</si>
  <si>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</si>
  <si>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</si>
  <si>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</si>
  <si>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</si>
  <si>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</si>
  <si>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</si>
  <si>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</si>
  <si>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</si>
  <si>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</si>
  <si>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</si>
  <si>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</si>
  <si>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</si>
  <si>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</si>
  <si>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</si>
  <si>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</si>
  <si>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</si>
  <si>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</si>
  <si>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</si>
  <si>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</si>
  <si>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</si>
  <si>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</si>
  <si>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</si>
  <si>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</si>
  <si>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15104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</si>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</sst>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5"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1933+1413022</f>
        <v>1414955</v>
      </c>
      <c r="E5" s="106">
        <f>+D5</f>
        <v>1414955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1394076+147</f>
        <v>1394223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35982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-8643454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836842</v>
      </c>
      <c r="E12" s="106">
        <v>899911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8606188+25</f>
        <v>8606213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-903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-5412650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f>5+3274</f>
        <v>3279</v>
      </c>
      <c r="E28" s="110">
        <f>+D28</f>
        <v>3279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32511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f>19+13338</f>
        <v>13357</v>
      </c>
      <c r="E31" s="110">
        <f>+D31</f>
        <v>13357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132446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f>3+2258</f>
        <v>2261</v>
      </c>
      <c r="E35" s="110">
        <f>+D35</f>
        <v>2261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22421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f>28+20413</f>
        <v>20441</v>
      </c>
      <c r="E46" s="110">
        <f>+D46</f>
        <v>20441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202698</v>
      </c>
      <c r="AU46" s="113"/>
      <c r="AV46" s="113"/>
      <c r="AW46" s="318"/>
    </row>
    <row r="47" spans="1:49" x14ac:dyDescent="0.2">
      <c r="B47" s="161" t="s">
        <v>264</v>
      </c>
      <c r="C47" s="62" t="s">
        <v>21</v>
      </c>
      <c r="D47" s="109">
        <f>0+40585</f>
        <v>40585</v>
      </c>
      <c r="E47" s="110">
        <f>+D47</f>
        <v>40585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-29886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f>4+3066</f>
        <v>3070</v>
      </c>
      <c r="E49" s="110">
        <f>+D49</f>
        <v>3070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30344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f>172+123813</f>
        <v>123985</v>
      </c>
      <c r="E51" s="110">
        <f>+D51</f>
        <v>123985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1229430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f>201+2</f>
        <v>203</v>
      </c>
      <c r="E56" s="122">
        <f>+D56</f>
        <v>203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4504</v>
      </c>
      <c r="AU56" s="123"/>
      <c r="AV56" s="123"/>
      <c r="AW56" s="309"/>
    </row>
    <row r="57" spans="2:49" x14ac:dyDescent="0.2">
      <c r="B57" s="161" t="s">
        <v>273</v>
      </c>
      <c r="C57" s="62" t="s">
        <v>25</v>
      </c>
      <c r="D57" s="124">
        <f>352+10</f>
        <v>362</v>
      </c>
      <c r="E57" s="125">
        <f>+D57</f>
        <v>362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5028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f>4744+120</f>
        <v>4864</v>
      </c>
      <c r="E59" s="125">
        <f>+D59</f>
        <v>4864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62397</v>
      </c>
      <c r="AU59" s="126"/>
      <c r="AV59" s="126"/>
      <c r="AW59" s="310"/>
    </row>
    <row r="60" spans="2:49" x14ac:dyDescent="0.2">
      <c r="B60" s="161" t="s">
        <v>276</v>
      </c>
      <c r="C60" s="62"/>
      <c r="D60" s="127">
        <f>+D59/12</f>
        <v>405.33333333333331</v>
      </c>
      <c r="E60" s="128">
        <f>+D60</f>
        <v>405.33333333333331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5199.75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D1" activePane="topRight" state="frozen"/>
      <selection activeCell="B1" sqref="B1"/>
      <selection pane="top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f>1933+1393460</f>
        <v>1395393</v>
      </c>
      <c r="E5" s="118">
        <f>+D5-D7</f>
        <v>1337493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13836673</v>
      </c>
      <c r="AU5" s="119"/>
      <c r="AV5" s="312"/>
      <c r="AW5" s="317"/>
    </row>
    <row r="6" spans="2:49" x14ac:dyDescent="0.2">
      <c r="B6" s="176" t="s">
        <v>279</v>
      </c>
      <c r="C6" s="133" t="s">
        <v>8</v>
      </c>
      <c r="D6" s="109">
        <f>5+77457</f>
        <v>77462</v>
      </c>
      <c r="E6" s="110">
        <f>+D6</f>
        <v>77462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489110</v>
      </c>
      <c r="AU6" s="113"/>
      <c r="AV6" s="311"/>
      <c r="AW6" s="318"/>
    </row>
    <row r="7" spans="2:49" x14ac:dyDescent="0.2">
      <c r="B7" s="176" t="s">
        <v>280</v>
      </c>
      <c r="C7" s="133" t="s">
        <v>9</v>
      </c>
      <c r="D7" s="109">
        <f>5+57895</f>
        <v>57900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421561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f>7861+957079</f>
        <v>964940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8777386</v>
      </c>
      <c r="AU23" s="113"/>
      <c r="AV23" s="311"/>
      <c r="AW23" s="318"/>
    </row>
    <row r="24" spans="2:49" ht="28.5" customHeight="1" x14ac:dyDescent="0.2">
      <c r="B24" s="178" t="s">
        <v>114</v>
      </c>
      <c r="C24" s="133"/>
      <c r="D24" s="293"/>
      <c r="E24" s="110">
        <v>625670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f>275+100837</f>
        <v>101112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30186</v>
      </c>
      <c r="AU26" s="113"/>
      <c r="AV26" s="311"/>
      <c r="AW26" s="318"/>
    </row>
    <row r="27" spans="2:49" s="5" customFormat="1" ht="25.5" x14ac:dyDescent="0.2">
      <c r="B27" s="178" t="s">
        <v>85</v>
      </c>
      <c r="C27" s="133"/>
      <c r="D27" s="293"/>
      <c r="E27" s="110">
        <v>11400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f>0+159833</f>
        <v>159833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76972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f>718+282658</f>
        <v>283376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1776964</v>
      </c>
      <c r="AU30" s="113"/>
      <c r="AV30" s="311"/>
      <c r="AW30" s="318"/>
    </row>
    <row r="31" spans="2:49" s="5" customFormat="1" ht="25.5" x14ac:dyDescent="0.2">
      <c r="B31" s="178" t="s">
        <v>84</v>
      </c>
      <c r="C31" s="133"/>
      <c r="D31" s="293"/>
      <c r="E31" s="110">
        <v>267000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f>1100+348209</f>
        <v>349309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1899857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16718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22327</v>
      </c>
      <c r="AU34" s="113"/>
      <c r="AV34" s="311"/>
      <c r="AW34" s="318"/>
    </row>
    <row r="35" spans="2:49" s="5" customFormat="1" x14ac:dyDescent="0.2">
      <c r="B35" s="178" t="s">
        <v>91</v>
      </c>
      <c r="C35" s="133"/>
      <c r="D35" s="293"/>
      <c r="E35" s="110">
        <v>16003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20162</v>
      </c>
      <c r="E36" s="110">
        <v>20162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23821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836842</v>
      </c>
      <c r="E54" s="115">
        <f>+E24+E27+E31+E35-E36</f>
        <v>899911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8606213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2231435</v>
      </c>
      <c r="D5" s="118">
        <v>640767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2693216</v>
      </c>
      <c r="D6" s="110">
        <v>823845</v>
      </c>
      <c r="E6" s="115">
        <v>899911</v>
      </c>
      <c r="F6" s="115">
        <f>+E6+D6+C6</f>
        <v>4416972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+E12+D12+C12</f>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2685852</v>
      </c>
      <c r="D15" s="118">
        <v>2101468</v>
      </c>
      <c r="E15" s="106">
        <v>1414955</v>
      </c>
      <c r="F15" s="106">
        <f t="shared" ref="F15:F17" si="0">+E15+D15+C15</f>
        <v>6202275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59326</v>
      </c>
      <c r="D16" s="110">
        <v>26616</v>
      </c>
      <c r="E16" s="115">
        <v>18897</v>
      </c>
      <c r="F16" s="115">
        <f t="shared" si="0"/>
        <v>104839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2626526</v>
      </c>
      <c r="D17" s="115">
        <f>+D15-D16</f>
        <v>2074852</v>
      </c>
      <c r="E17" s="115">
        <f>+E15-E16</f>
        <v>1396058</v>
      </c>
      <c r="F17" s="115">
        <f t="shared" si="0"/>
        <v>6097436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773</v>
      </c>
      <c r="D37" s="122">
        <v>634</v>
      </c>
      <c r="E37" s="256">
        <v>405</v>
      </c>
      <c r="F37" s="256">
        <f t="shared" ref="F37" si="1">+E37+D37+C37</f>
        <v>1812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8.3000000000000004E-2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+F40*F38</f>
        <v>8.3000000000000004E-2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+C6/C17</f>
        <v>1.0253909536779762</v>
      </c>
      <c r="D44" s="260">
        <f t="shared" ref="D44:F44" si="2">+D6/D17</f>
        <v>0.39706205551046531</v>
      </c>
      <c r="E44" s="260">
        <f t="shared" si="2"/>
        <v>0.64460860508660811</v>
      </c>
      <c r="F44" s="260">
        <f t="shared" si="2"/>
        <v>0.72439825526663992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8.3000000000000004E-2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0.80739825526663989</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0.80739825526663989</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+F15-E16</f>
        <v>6183378</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30" activePane="bottomRight" state="frozen"/>
      <selection activeCell="B1" sqref="B1"/>
      <selection pane="topRight" activeCell="B1" sqref="B1"/>
      <selection pane="bottomLeft" activeCell="B1" sqref="B1"/>
      <selection pane="bottomRight" activeCell="D140" sqref="D14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3"/>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2015-07-20T19:02:50Z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