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0" l="1"/>
  <c r="F17" i="10" s="1"/>
  <c r="D17" i="10"/>
  <c r="C17" i="10"/>
  <c r="F16" i="10"/>
  <c r="F15" i="10"/>
  <c r="F6" i="10"/>
  <c r="F12" i="10" s="1"/>
  <c r="E12" i="10"/>
  <c r="D12" i="10"/>
  <c r="C12" i="10"/>
  <c r="E54" i="18" l="1"/>
  <c r="E31" i="4" l="1"/>
  <c r="E35" i="4"/>
  <c r="E47" i="4"/>
  <c r="E49" i="4"/>
  <c r="E51" i="4"/>
  <c r="E60" i="4"/>
  <c r="D60" i="4"/>
  <c r="E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<sst xmlns="http://schemas.openxmlformats.org/spreadsheetml/2006/main" count="573" uniqueCount="505">
  <si>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</si>
  <si>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</si>
  <si>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</si>
  <si>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</si>
  <si>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</si>
  <si>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</si>
  <si>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</si>
  <si>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</si>
  <si>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</si>
  <si>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</si>
  <si>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</si>
  <si>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</si>
  <si>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</si>
  <si>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</si>
  <si>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</si>
  <si>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</si>
  <si>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</si>
  <si>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</si>
  <si>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</si>
  <si>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</si>
  <si>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</si>
  <si>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</si>
  <si>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</si>
  <si>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</si>
  <si>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</si>
  <si>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</si>
  <si>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</si>
  <si>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</si>
  <si>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</si>
  <si>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</si>
  <si>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</si>
  <si>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</si>
  <si>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</si>
  <si>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</si>
  <si>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</si>
  <si>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</si>
  <si>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</si>
  <si>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</si>
  <si>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</si>
  <si>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</si>
  <si>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</si>
  <si>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</si>
  <si>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</si>
  <si>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</si>
  <si>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</si>
  <si>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</si>
  <si>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</si>
  <si>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</si>
  <si>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</si>
  <si>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</si>
  <si>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</si>
  <si>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</si>
  <si>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</si>
  <si>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</si>
  <si>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</si>
  <si>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</si>
  <si>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</si>
  <si>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</si>
  <si>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</si>
  <si>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</si>
  <si>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</si>
  <si>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</si>
  <si>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</si>
  <si>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</si>
  <si>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</si>
  <si>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</si>
  <si>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</si>
  <si>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</si>
  <si>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</si>
  <si>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</si>
  <si>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</si>
  <si>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</si>
  <si>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</si>
  <si>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</si>
  <si>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</si>
  <si>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</si>
  <si>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</si>
  <si>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</si>
  <si>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</si>
  <si>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</si>
  <si>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</si>
  <si>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</si>
  <si>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</si>
  <si>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</si>
  <si>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</si>
  <si>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</si>
  <si>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</si>
  <si>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</si>
  <si>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</si>
  <si>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</si>
  <si>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</si>
  <si>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</si>
  <si>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</si>
  <si>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</si>
  <si>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</si>
  <si>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</si>
  <si>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</si>
  <si>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</si>
  <si>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</si>
  <si>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</si>
  <si>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</si>
  <si>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</si>
  <si>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</si>
  <si>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</si>
  <si>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</si>
  <si>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</si>
  <si>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</si>
  <si>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</si>
  <si>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</si>
  <si>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</si>
  <si>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</si>
  <si>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</si>
  <si>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</si>
  <si>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</si>
  <si>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</si>
  <si>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</si>
  <si>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</si>
  <si>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</si>
  <si>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</si>
  <si>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</si>
  <si>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</si>
  <si>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</si>
  <si>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</si>
  <si>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</si>
  <si>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</si>
  <si>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</si>
  <si>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</si>
  <si>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</si>
  <si>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</si>
  <si>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</si>
  <si>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</si>
  <si>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</si>
  <si>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</si>
  <si>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</si>
  <si>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</si>
  <si>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</si>
  <si>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</si>
  <si>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</si>
  <si>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</si>
  <si>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</si>
  <si>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</si>
  <si>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</si>
  <si>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</si>
  <si>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</si>
  <si>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</si>
  <si>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</si>
  <si>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</si>
  <si>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</si>
  <si>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</si>
  <si>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</si>
  <si>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</si>
  <si>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</si>
  <si>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</si>
  <si>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</si>
  <si>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</si>
  <si>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</si>
  <si>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</si>
  <si>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</si>
  <si>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</si>
  <si>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</si>
  <si>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</si>
  <si>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</si>
  <si>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</si>
  <si>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</si>
  <si>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</si>
  <si>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</si>
  <si>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</si>
  <si>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</si>
  <si>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</si>
  <si>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</si>
  <si>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</si>
  <si>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</si>
  <si>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</si>
  <si>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</si>
  <si>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</si>
  <si>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</si>
  <si>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</si>
  <si>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</si>
  <si>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</si>
  <si>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</si>
  <si>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</si>
  <si>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</si>
  <si>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</si>
  <si>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</si>
  <si>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</si>
  <si>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</si>
  <si>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</si>
  <si>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</si>
  <si>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</si>
  <si>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</si>
  <si>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</si>
  <si>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</si>
  <si>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</si>
  <si>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</si>
  <si>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</si>
  <si>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</si>
  <si>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</si>
  <si>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</si>
  <si>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</si>
  <si>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</si>
  <si>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</si>
  <si>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</si>
  <si>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</si>
  <si>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</si>
  <si>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</si>
  <si>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</si>
  <si>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</si>
  <si>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</si>
  <si>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</si>
  <si>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</si>
  <si>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</si>
  <si>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</si>
  <si>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</si>
  <si>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</si>
  <si>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</si>
  <si>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</si>
  <si>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</si>
  <si>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</si>
  <si>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</si>
  <si>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</si>
  <si>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</si>
  <si>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</si>
  <si>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</si>
  <si>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</si>
  <si>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</si>
  <si>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</si>
  <si>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</si>
  <si>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</si>
  <si>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</si>
  <si>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</si>
  <si>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</si>
  <si>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</si>
  <si>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</si>
  <si>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</si>
  <si>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</si>
  <si>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</si>
  <si>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</si>
  <si>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</si>
  <si>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</si>
  <si>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</si>
  <si>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</si>
  <si>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</si>
  <si>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</si>
  <si>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</si>
  <si>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</si>
  <si>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</si>
  <si>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</si>
  <si>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</si>
  <si>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</si>
  <si>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</si>
  <si>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</si>
  <si>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</si>
  <si>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</si>
  <si>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</si>
  <si>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</si>
  <si>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</si>
  <si>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</si>
  <si>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</si>
  <si>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</si>
  <si>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</si>
  <si>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</si>
  <si>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</si>
  <si>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</si>
  <si>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</si>
  <si>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</si>
  <si>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</si>
  <si>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</si>
  <si>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</si>
  <si>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</si>
  <si>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</si>
  <si>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</si>
  <si>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</si>
  <si>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</si>
  <si>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</si>
  <si>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</si>
  <si>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</si>
  <si>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</si>
  <si>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</si>
  <si>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</si>
  <si>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</si>
  <si>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</si>
  <si>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</si>
  <si>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</si>
  <si>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</si>
  <si>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</si>
  <si>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</si>
  <si>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</si>
  <si>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</si>
  <si>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</si>
  <si>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</si>
  <si>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</si>
  <si>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</si>
  <si>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</si>
  <si>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</si>
  <si>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</si>
  <si>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</si>
  <si>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</si>
  <si>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</si>
  <si>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</si>
  <si>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</si>
  <si>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</si>
  <si>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</si>
  <si>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</si>
  <si>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</si>
  <si>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</si>
  <si>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</si>
  <si>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</si>
  <si>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</si>
  <si>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</si>
  <si>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</si>
  <si>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</si>
  <si>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</si>
  <si>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</si>
  <si>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</si>
  <si>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</si>
  <si>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</si>
  <si>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</si>
  <si>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</si>
  <si>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</si>
  <si>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</si>
  <si>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</si>
  <si>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</si>
  <si>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</si>
  <si>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</si>
  <si>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</si>
  <si>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</si>
  <si>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</si>
  <si>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</si>
  <si>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</si>
  <si>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</si>
  <si>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</si>
  <si>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</si>
  <si>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</si>
  <si>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</si>
  <si>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</si>
  <si>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</si>
  <si>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</si>
  <si>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</si>
  <si>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</si>
  <si>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</si>
  <si>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</si>
  <si>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</si>
  <si>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</si>
  <si>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</si>
  <si>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</si>
  <si>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</si>
  <si>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</si>
  <si>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</si>
  <si>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</si>
  <si>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</si>
  <si>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</si>
  <si>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</si>
  <si>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</si>
  <si>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</si>
  <si>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</si>
  <si>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</si>
  <si>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</si>
  <si>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</si>
  <si>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</si>
  <si>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</si>
  <si>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</si>
  <si>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</si>
  <si>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</si>
  <si>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</si>
  <si>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</si>
  <si>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</si>
  <si>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</si>
  <si>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</si>
  <si>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</si>
  <si>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</si>
  <si>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</si>
  <si>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</si>
  <si>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</si>
  <si>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</si>
  <si>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</si>
  <si>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</si>
  <si>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</si>
  <si>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</si>
  <si>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</si>
  <si>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</si>
  <si>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</si>
  <si>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</si>
  <si>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</si>
  <si>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</si>
  <si>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</si>
  <si>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</si>
  <si>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</si>
  <si>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</si>
  <si>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</si>
  <si>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</si>
  <si>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</si>
  <si>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</si>
  <si>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</si>
  <si>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</si>
  <si>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</si>
  <si>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</si>
  <si>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</si>
  <si>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</si>
  <si>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</si>
  <si>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</si>
  <si>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</si>
  <si>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</si>
  <si>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</si>
  <si>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</si>
  <si>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</si>
  <si>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</si>
  <si>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</si>
  <si>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</si>
  <si>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</si>
  <si>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</si>
  <si>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</si>
  <si>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</si>
  <si>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</si>
  <si>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</si>
  <si>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</si>
  <si>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</si>
  <si>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</si>
  <si>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</si>
  <si>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</si>
  <si>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</si>
  <si>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</si>
  <si>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</si>
  <si>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</si>
  <si>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</si>
  <si>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</si>
  <si>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</si>
  <si>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</si>
  <si>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</si>
  <si>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</si>
  <si>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</si>
  <si>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</si>
  <si>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</si>
  <si>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</si>
  <si>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</si>
  <si>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</si>
  <si>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</si>
  <si>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</si>
  <si>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</si>
  <si>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</si>
  <si>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</si>
  <si>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</si>
  <si>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</si>
  <si>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</si>
  <si>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</si>
  <si>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</si>
  <si>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</si>
  <si>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</si>
  <si>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</si>
  <si>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</si>
  <si>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</si>
  <si>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</si>
  <si>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</si>
  <si>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</si>
  <si>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</si>
  <si>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</si>
  <si>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</si>
  <si>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</si>
  <si>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</si>
  <si>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</si>
  <si>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</si>
  <si>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</si>
  <si>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</si>
  <si>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</si>
  <si>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</si>
  <si>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</si>
  <si>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</si>
  <si>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</si>
  <si>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</si>
  <si>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</si>
  <si>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</si>
  <si>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</si>
  <si>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</si>
  <si>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</si>
  <si>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</si>
  <si>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</si>
  <si>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</si>
  <si>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</si>
  <si>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</si>
  <si>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</si>
  <si>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</si>
  <si>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</si>
  <si>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</si>
  <si>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</si>
  <si>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</si>
  <si>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</si>
  <si>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</si>
  <si>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</si>
  <si>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</si>
  <si>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</si>
  <si>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</si>
  <si>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</si>
  <si>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</si>
  <si>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</si>
  <si>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</si>
  <si>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 of America</t>
  </si>
  <si>
    <t>NEW ERA LIFE GRP</t>
  </si>
  <si>
    <t>00520</t>
  </si>
  <si>
    <t>2014</t>
  </si>
  <si>
    <t>11720 Katy Freeway Suite 1700 Houston, TX 77079</t>
  </si>
  <si>
    <t>860199949</t>
  </si>
  <si>
    <t>006574</t>
  </si>
  <si>
    <t>81132</t>
  </si>
  <si>
    <t>42809</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</si>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</sst>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8" zoomScale="80" zoomScaleNormal="80" workbookViewId="0">
      <pane xSplit="2" topLeftCell="D1" activePane="topRight" state="frozen"/>
      <selection activeCell="B1" sqref="B1"/>
      <selection pane="topRight" activeCell="AS61" sqref="AS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48994</v>
      </c>
      <c r="E5" s="106">
        <v>48994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-64299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1722155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-8464</v>
      </c>
      <c r="E12" s="106">
        <v>11175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1432561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v>
      </c>
      <c r="E31" s="110">
        <f>+D31</f>
        <v>-8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-93</v>
      </c>
      <c r="E35" s="110">
        <f>+D35</f>
        <v>-93</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10522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254735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v>
      </c>
      <c r="E49" s="110">
        <f>+D49</f>
        <v>-8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881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-238</v>
      </c>
      <c r="E51" s="110">
        <f>+D51</f>
        <v>-238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27039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116</v>
      </c>
      <c r="E59" s="125">
        <v>116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f>+D59/12</f>
        <v>9.6666666666666661</v>
      </c>
      <c r="E60" s="128">
        <f>+E59/12</f>
        <v>9.6666666666666661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48119</v>
      </c>
      <c r="E5" s="118">
        <f>48119-1245</f>
        <v>46874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v>
      </c>
      <c r="AU5" s="119"/>
      <c r="AV5" s="312"/>
      <c r="AW5" s="317"/>
    </row>
    <row r="6" spans="2:49" x14ac:dyDescent="0.2">
      <c r="B6" s="176" t="s">
        <v>279</v>
      </c>
      <c r="C6" s="133" t="s">
        <v>8</v>
      </c>
      <c r="D6" s="109">
        <v>2120</v>
      </c>
      <c r="E6" s="110">
        <v>2120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v>
      </c>
      <c r="AU6" s="113"/>
      <c r="AV6" s="311"/>
      <c r="AW6" s="318"/>
    </row>
    <row r="7" spans="2:49" x14ac:dyDescent="0.2">
      <c r="B7" s="176" t="s">
        <v>280</v>
      </c>
      <c r="C7" s="133" t="s">
        <v>9</v>
      </c>
      <c r="D7" s="109">
        <v>1245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2895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11030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145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11233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22442</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27943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27943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27943</v>
      </c>
      <c r="E36" s="110">
        <v>27943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-8464</v>
      </c>
      <c r="E54" s="115">
        <f>+E24+E27+E31+E35-E36</f>
        <v>11175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9" sqref="F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-24585</v>
      </c>
      <c r="D5" s="118">
        <v>226966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11507</v>
      </c>
      <c r="D6" s="110">
        <v>217220</v>
      </c>
      <c r="E6" s="115">
        <v>11175</v>
      </c>
      <c r="F6" s="115">
        <f>+E6+D6+C6</f>
        <v>239902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11507</v>
      </c>
      <c r="D12" s="115">
        <f t="shared" ref="D12:F12" si="0">+D6</f>
        <v>217220</v>
      </c>
      <c r="E12" s="115">
        <f t="shared" si="0"/>
        <v>11175</v>
      </c>
      <c r="F12" s="115">
        <f t="shared" si="0"/>
        <v>239902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71201</v>
      </c>
      <c r="D15" s="118">
        <v>84585</v>
      </c>
      <c r="E15" s="106">
        <v>48994</v>
      </c>
      <c r="F15" s="106">
        <f t="shared" ref="F15:F17" si="1">+E15+D15+C15</f>
        <v>204780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9052</v>
      </c>
      <c r="D16" s="110">
        <v>3016</v>
      </c>
      <c r="E16" s="115">
        <v>-101</v>
      </c>
      <c r="F16" s="115">
        <f t="shared" si="1"/>
        <v>11967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62149</v>
      </c>
      <c r="D17" s="115">
        <f t="shared" ref="D17:E17" si="2">+D15-D16</f>
        <v>81569</v>
      </c>
      <c r="E17" s="115">
        <f t="shared" si="2"/>
        <v>49095</v>
      </c>
      <c r="F17" s="115">
        <f t="shared" si="1"/>
        <v>192813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11</v>
      </c>
      <c r="E37" s="256">
        <v>10</v>
      </c>
      <c r="F37" s="256">
        <v>32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2015-07-17T16:36:30Z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