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11" i="16" l="1"/>
  <c r="E4" i="16"/>
  <c r="D4" i="16"/>
  <c r="C4" i="16"/>
  <c r="P52" i="10"/>
  <c r="P45" i="10"/>
  <c r="O45" i="10"/>
  <c r="N45" i="10"/>
  <c r="P39" i="10" s="1"/>
  <c r="M45" i="10"/>
  <c r="P41" i="10"/>
  <c r="O38" i="10"/>
  <c r="P38" i="10" s="1"/>
  <c r="O16" i="10"/>
  <c r="O15" i="10"/>
  <c r="N17" i="10"/>
  <c r="M17" i="10"/>
  <c r="P16" i="10"/>
  <c r="P15" i="10"/>
  <c r="O12" i="10"/>
  <c r="N12" i="10"/>
  <c r="P12" i="10" s="1"/>
  <c r="M12" i="10"/>
  <c r="O7" i="10"/>
  <c r="O6" i="10"/>
  <c r="P7" i="10"/>
  <c r="P6" i="10"/>
  <c r="N6" i="10"/>
  <c r="M6" i="10"/>
  <c r="K41" i="10"/>
  <c r="J16" i="10"/>
  <c r="K16" i="10" s="1"/>
  <c r="J11" i="10"/>
  <c r="J10" i="10"/>
  <c r="K10" i="10" s="1"/>
  <c r="J6" i="10"/>
  <c r="K6" i="10"/>
  <c r="I6" i="10"/>
  <c r="H6" i="10"/>
  <c r="Q60" i="4"/>
  <c r="P60" i="4"/>
  <c r="Q22" i="4"/>
  <c r="P22" i="4"/>
  <c r="Q12" i="4"/>
  <c r="P12" i="4"/>
  <c r="Q5" i="4"/>
  <c r="P5" i="4"/>
  <c r="K60" i="4"/>
  <c r="J60" i="4"/>
  <c r="K22" i="4"/>
  <c r="J22" i="4"/>
  <c r="K12" i="4"/>
  <c r="J12" i="4"/>
  <c r="K5" i="4"/>
  <c r="J15" i="10" s="1"/>
  <c r="J5" i="4"/>
  <c r="Q55" i="18"/>
  <c r="P55" i="18"/>
  <c r="Q54" i="18"/>
  <c r="P54" i="18"/>
  <c r="K55" i="18"/>
  <c r="J55" i="18"/>
  <c r="K54" i="18"/>
  <c r="J54" i="18"/>
  <c r="J7" i="10" l="1"/>
  <c r="P42" i="10"/>
  <c r="P47" i="10" s="1"/>
  <c r="P48" i="10" s="1"/>
  <c r="P51" i="10" s="1"/>
  <c r="P53" i="10" s="1"/>
  <c r="E11" i="16" s="1"/>
  <c r="P17" i="10"/>
  <c r="O17" i="10"/>
  <c r="K15" i="10"/>
  <c r="K11" i="10"/>
  <c r="J12" i="10" l="1"/>
  <c r="K7" i="10"/>
  <c r="J38" i="10"/>
  <c r="I17" i="10"/>
  <c r="H17" i="10"/>
  <c r="J17" i="10"/>
  <c r="K17" i="10"/>
  <c r="I12" i="10"/>
  <c r="H12" i="10"/>
  <c r="K12" i="10" s="1"/>
  <c r="I45" i="10" l="1"/>
  <c r="H45" i="10"/>
  <c r="J45" i="10"/>
  <c r="K38" i="10"/>
  <c r="K45" i="10" s="1"/>
  <c r="K52" i="10" l="1"/>
  <c r="K39" i="10"/>
  <c r="K42" i="10" s="1"/>
  <c r="K47" i="10" s="1"/>
  <c r="K48" i="10" s="1"/>
  <c r="K51" i="10" s="1"/>
  <c r="K53" i="10" l="1"/>
  <c r="D11" i="16" s="1"/>
</calcChain>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<sst xmlns="http://schemas.openxmlformats.org/spreadsheetml/2006/main" count="565" uniqueCount="504">
  <si>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</si>
  <si>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</si>
  <si>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</si>
  <si>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</si>
  <si>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</si>
  <si>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</si>
  <si>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</si>
  <si>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</si>
  <si>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</si>
  <si>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</si>
  <si>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</si>
  <si>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</si>
  <si>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</si>
  <si>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</si>
  <si>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</si>
  <si>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</si>
  <si>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</si>
  <si>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</si>
  <si>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</si>
  <si>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</si>
  <si>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</si>
  <si>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</si>
  <si>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</si>
  <si>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</si>
  <si>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</si>
  <si>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</si>
  <si>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</si>
  <si>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</si>
  <si>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</si>
  <si>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</si>
  <si>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</si>
  <si>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</si>
  <si>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</si>
  <si>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</si>
  <si>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</si>
  <si>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</si>
  <si>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</si>
  <si>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</si>
  <si>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</si>
  <si>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</si>
  <si>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</si>
  <si>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</si>
  <si>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</si>
  <si>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</si>
  <si>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</si>
  <si>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</si>
  <si>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</si>
  <si>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</si>
  <si>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</si>
  <si>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</si>
  <si>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</si>
  <si>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</si>
  <si>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</si>
  <si>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</si>
  <si>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</si>
  <si>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</si>
  <si>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</si>
  <si>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</si>
  <si>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</si>
  <si>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</si>
  <si>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</si>
  <si>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</si>
  <si>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</si>
  <si>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</si>
  <si>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</si>
  <si>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</si>
  <si>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</si>
  <si>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</si>
  <si>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</si>
  <si>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</si>
  <si>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</si>
  <si>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</si>
  <si>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</si>
  <si>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</si>
  <si>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</si>
  <si>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</si>
  <si>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</si>
  <si>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</si>
  <si>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</si>
  <si>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</si>
  <si>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</si>
  <si>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</si>
  <si>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</si>
  <si>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</si>
  <si>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</si>
  <si>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</si>
  <si>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</si>
  <si>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</si>
  <si>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</si>
  <si>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</si>
  <si>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</si>
  <si>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</si>
  <si>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</si>
  <si>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</si>
  <si>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</si>
  <si>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</si>
  <si>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</si>
  <si>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</si>
  <si>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</si>
  <si>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</si>
  <si>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</si>
  <si>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</si>
  <si>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</si>
  <si>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</si>
  <si>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</si>
  <si>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</si>
  <si>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</si>
  <si>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</si>
  <si>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</si>
  <si>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</si>
  <si>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</si>
  <si>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</si>
  <si>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</si>
  <si>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</si>
  <si>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</si>
  <si>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</si>
  <si>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</si>
  <si>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</si>
  <si>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</si>
  <si>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</si>
  <si>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</si>
  <si>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</si>
  <si>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</si>
  <si>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</si>
  <si>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</si>
  <si>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</si>
  <si>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</si>
  <si>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</si>
  <si>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</si>
  <si>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</si>
  <si>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</si>
  <si>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</si>
  <si>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</si>
  <si>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</si>
  <si>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</si>
  <si>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</si>
  <si>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</si>
  <si>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</si>
  <si>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</si>
  <si>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</si>
  <si>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</si>
  <si>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</si>
  <si>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</si>
  <si>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</si>
  <si>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</si>
  <si>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</si>
  <si>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</si>
  <si>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</si>
  <si>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</si>
  <si>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</si>
  <si>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</si>
  <si>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</si>
  <si>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</si>
  <si>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</si>
  <si>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</si>
  <si>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</si>
  <si>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</si>
  <si>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</si>
  <si>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</si>
  <si>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</si>
  <si>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</si>
  <si>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</si>
  <si>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</si>
  <si>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</si>
  <si>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</si>
  <si>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</si>
  <si>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</si>
  <si>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</si>
  <si>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</si>
  <si>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</si>
  <si>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</si>
  <si>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</si>
  <si>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</si>
  <si>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</si>
  <si>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</si>
  <si>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</si>
  <si>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</si>
  <si>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</si>
  <si>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</si>
  <si>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</si>
  <si>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</si>
  <si>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</si>
  <si>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</si>
  <si>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</si>
  <si>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</si>
  <si>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</si>
  <si>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</si>
  <si>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</si>
  <si>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</si>
  <si>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</si>
  <si>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</si>
  <si>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</si>
  <si>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</si>
  <si>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</si>
  <si>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</si>
  <si>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</si>
  <si>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</si>
  <si>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</si>
  <si>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</si>
  <si>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</si>
  <si>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</si>
  <si>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</si>
  <si>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</si>
  <si>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</si>
  <si>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</si>
  <si>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</si>
  <si>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</si>
  <si>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</si>
  <si>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</si>
  <si>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</si>
  <si>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</si>
  <si>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</si>
  <si>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</si>
  <si>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</si>
  <si>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</si>
  <si>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</si>
  <si>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</si>
  <si>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</si>
  <si>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</si>
  <si>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</si>
  <si>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</si>
  <si>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</si>
  <si>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</si>
  <si>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</si>
  <si>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</si>
  <si>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</si>
  <si>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</si>
  <si>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</si>
  <si>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</si>
  <si>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</si>
  <si>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</si>
  <si>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</si>
  <si>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</si>
  <si>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</si>
  <si>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</si>
  <si>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</si>
  <si>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</si>
  <si>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</si>
  <si>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</si>
  <si>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</si>
  <si>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</si>
  <si>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</si>
  <si>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</si>
  <si>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</si>
  <si>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</si>
  <si>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</si>
  <si>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</si>
  <si>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</si>
  <si>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</si>
  <si>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</si>
  <si>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</si>
  <si>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</si>
  <si>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</si>
  <si>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</si>
  <si>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</si>
  <si>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</si>
  <si>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</si>
  <si>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</si>
  <si>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</si>
  <si>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</si>
  <si>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</si>
  <si>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</si>
  <si>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</si>
  <si>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</si>
  <si>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</si>
  <si>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</si>
  <si>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</si>
  <si>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</si>
  <si>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</si>
  <si>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</si>
  <si>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</si>
  <si>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</si>
  <si>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</si>
  <si>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</si>
  <si>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</si>
  <si>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</si>
  <si>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</si>
  <si>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</si>
  <si>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</si>
  <si>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</si>
  <si>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</si>
  <si>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</si>
  <si>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</si>
  <si>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</si>
  <si>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</si>
  <si>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</si>
  <si>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</si>
  <si>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</si>
  <si>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</si>
  <si>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</si>
  <si>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</si>
  <si>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</si>
  <si>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</si>
  <si>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</si>
  <si>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</si>
  <si>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</si>
  <si>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</si>
  <si>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</si>
  <si>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</si>
  <si>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</si>
  <si>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</si>
  <si>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</si>
  <si>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</si>
  <si>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</si>
  <si>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</si>
  <si>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</si>
  <si>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</si>
  <si>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</si>
  <si>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</si>
  <si>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</si>
  <si>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</si>
  <si>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</si>
  <si>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</si>
  <si>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</si>
  <si>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</si>
  <si>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</si>
  <si>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</si>
  <si>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</si>
  <si>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</si>
  <si>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</si>
  <si>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</si>
  <si>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</si>
  <si>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</si>
  <si>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</si>
  <si>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</si>
  <si>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</si>
  <si>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</si>
  <si>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</si>
  <si>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</si>
  <si>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</si>
  <si>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</si>
  <si>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</si>
  <si>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</si>
  <si>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</si>
  <si>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</si>
  <si>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</si>
  <si>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</si>
  <si>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</si>
  <si>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</si>
  <si>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</si>
  <si>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</si>
  <si>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</si>
  <si>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</si>
  <si>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</si>
  <si>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</si>
  <si>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</si>
  <si>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</si>
  <si>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</si>
  <si>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</si>
  <si>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</si>
  <si>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</si>
  <si>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</si>
  <si>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</si>
  <si>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</si>
  <si>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</si>
  <si>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</si>
  <si>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</si>
  <si>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</si>
  <si>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</si>
  <si>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</si>
  <si>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</si>
  <si>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</si>
  <si>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</si>
  <si>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</si>
  <si>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</si>
  <si>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</si>
  <si>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</si>
  <si>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</si>
  <si>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</si>
  <si>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</si>
  <si>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</si>
  <si>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</si>
  <si>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</si>
  <si>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</si>
  <si>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</si>
  <si>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</si>
  <si>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</si>
  <si>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</si>
  <si>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</si>
  <si>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</si>
  <si>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</si>
  <si>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</si>
  <si>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</si>
  <si>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</si>
  <si>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</si>
  <si>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</si>
  <si>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</si>
  <si>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</si>
  <si>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</si>
  <si>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</si>
  <si>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</si>
  <si>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</si>
  <si>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</si>
  <si>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</si>
  <si>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</si>
  <si>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</si>
  <si>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</si>
  <si>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</si>
  <si>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</si>
  <si>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</si>
  <si>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</si>
  <si>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</si>
  <si>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</si>
  <si>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</si>
  <si>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</si>
  <si>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</si>
  <si>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</si>
  <si>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</si>
  <si>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</si>
  <si>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</si>
  <si>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</si>
  <si>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</si>
  <si>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</si>
  <si>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</si>
  <si>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</si>
  <si>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</si>
  <si>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</si>
  <si>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</si>
  <si>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</si>
  <si>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</si>
  <si>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</si>
  <si>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</si>
  <si>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</si>
  <si>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</si>
  <si>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</si>
  <si>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</si>
  <si>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</si>
  <si>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</si>
  <si>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</si>
  <si>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</si>
  <si>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</si>
  <si>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</si>
  <si>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</si>
  <si>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</si>
  <si>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</si>
  <si>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</si>
  <si>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</si>
  <si>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</si>
  <si>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</si>
  <si>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</si>
  <si>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</si>
  <si>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</si>
  <si>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</si>
  <si>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</si>
  <si>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</si>
  <si>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</si>
  <si>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</si>
  <si>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</si>
  <si>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</si>
  <si>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</si>
  <si>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</si>
  <si>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</si>
  <si>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</si>
  <si>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</si>
  <si>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</si>
  <si>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</si>
  <si>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</si>
  <si>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</si>
  <si>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</si>
  <si>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</si>
  <si>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</si>
  <si>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</si>
  <si>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</si>
  <si>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</si>
  <si>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</si>
  <si>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</si>
  <si>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</si>
  <si>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</si>
  <si>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</si>
  <si>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</si>
  <si>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</si>
  <si>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</si>
  <si>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</si>
  <si>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</si>
  <si>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</si>
  <si>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</si>
  <si>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</si>
  <si>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</si>
  <si>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</si>
  <si>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</si>
  <si>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</si>
  <si>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</si>
  <si>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</si>
  <si>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</si>
  <si>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</si>
  <si>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</si>
  <si>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</si>
  <si>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</si>
  <si>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</si>
  <si>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</si>
  <si>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</si>
  <si>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</si>
  <si>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</si>
  <si>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</si>
  <si>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</si>
  <si>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</si>
  <si>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Triple-S Salud Inc.</t>
  </si>
  <si>
    <t>2015</t>
  </si>
  <si>
    <t>F.D. Roosevelt Ave. 1441 San Juan, PR 00920</t>
  </si>
  <si>
    <t>660555677</t>
  </si>
  <si>
    <t>55816</t>
  </si>
  <si>
    <t>83991</t>
  </si>
  <si>
    <t>United States Virgin Islands</t>
  </si>
  <si>
    <t>515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</si>
</sst>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38" fontId="31" fillId="28" borderId="109"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10" xfId="115" applyNumberFormat="1" applyFont="1" applyFill="1" applyBorder="1" applyAlignment="1" applyProtection="1">
      <alignment vertical="top"/>
      <protection locked="0"/>
    </xf>
    <xf numFmtId="6" fontId="31" fillId="28" borderId="110" xfId="115" applyNumberFormat="1" applyFont="1" applyFill="1" applyBorder="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4"/>
      <tableStyleElement type="secondRowStripe" dxfId="623"/>
      <tableStyleElement type="firstColumnStripe" dxfId="622"/>
      <tableStyleElement type="secondColumnStripe"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20V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7" sqref="C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row>
    <row r="6" spans="1:6" x14ac:dyDescent="0.2">
      <c r="B6" s="145" t="s">
        <v>216</v>
      </c>
      <c r="C6" s="478" t="s">
        <v>499</v>
      </c>
    </row>
    <row r="7" spans="1:6" x14ac:dyDescent="0.2">
      <c r="B7" s="145" t="s">
        <v>128</v>
      </c>
      <c r="C7" s="478"/>
    </row>
    <row r="8" spans="1:6" x14ac:dyDescent="0.2">
      <c r="B8" s="145" t="s">
        <v>36</v>
      </c>
      <c r="C8" s="478"/>
    </row>
    <row r="9" spans="1:6" x14ac:dyDescent="0.2">
      <c r="B9" s="145" t="s">
        <v>41</v>
      </c>
      <c r="C9" s="478" t="s">
        <v>500</v>
      </c>
    </row>
    <row r="10" spans="1:6" x14ac:dyDescent="0.2">
      <c r="B10" s="145" t="s">
        <v>58</v>
      </c>
      <c r="C10" s="478" t="s">
        <v>496</v>
      </c>
    </row>
    <row r="11" spans="1:6" x14ac:dyDescent="0.2">
      <c r="B11" s="145" t="s">
        <v>349</v>
      </c>
      <c r="C11" s="478" t="s">
        <v>501</v>
      </c>
    </row>
    <row r="12" spans="1:6" x14ac:dyDescent="0.2">
      <c r="B12" s="145" t="s">
        <v>35</v>
      </c>
      <c r="C12" s="478" t="s">
        <v>502</v>
      </c>
    </row>
    <row r="13" spans="1:6" x14ac:dyDescent="0.2">
      <c r="B13" s="145" t="s">
        <v>50</v>
      </c>
      <c r="C13" s="478" t="s">
        <v>181</v>
      </c>
    </row>
    <row r="14" spans="1:6" x14ac:dyDescent="0.2">
      <c r="B14" s="145" t="s">
        <v>51</v>
      </c>
      <c r="C14" s="478" t="s">
        <v>498</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L16" activePane="bottomRight" state="frozen"/>
      <selection activeCell="B1" sqref="B1"/>
      <selection pane="topRight" activeCell="B1" sqref="B1"/>
      <selection pane="bottomLeft" activeCell="B1" sqref="B1"/>
      <selection pane="bottomRight" activeCell="R31" sqref="R3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c r="E5" s="211"/>
      <c r="F5" s="211"/>
      <c r="G5" s="211"/>
      <c r="H5" s="211"/>
      <c r="I5" s="210"/>
      <c r="J5" s="487">
        <f>SUM('Pt 2 Premium and Claims'!J$5,'Pt 2 Premium and Claims'!J$6,-'Pt 2 Premium and Claims'!J$7,-'Pt 2 Premium and Claims'!J$13,'Pt 2 Premium and Claims'!J$14,'Pt 2 Premium and Claims'!J$16:'Pt 2 Premium and Claims'!J$17)</f>
        <v>9843892</v>
      </c>
      <c r="K5" s="488">
        <f>SUM('Pt 2 Premium and Claims'!K$5,'Pt 2 Premium and Claims'!K$6,-'Pt 2 Premium and Claims'!K$7,-'Pt 2 Premium and Claims'!K$13,'Pt 2 Premium and Claims'!K$14,'Pt 2 Premium and Claims'!K$16:'Pt 2 Premium and Claims'!K$17)</f>
        <v>9843892</v>
      </c>
      <c r="L5" s="211"/>
      <c r="M5" s="211"/>
      <c r="N5" s="211"/>
      <c r="O5" s="210"/>
      <c r="P5" s="487">
        <f>SUM('Pt 2 Premium and Claims'!P$5,'Pt 2 Premium and Claims'!P$6,-'Pt 2 Premium and Claims'!P$7,-'Pt 2 Premium and Claims'!P$13,'Pt 2 Premium and Claims'!P$14)</f>
        <v>5454450</v>
      </c>
      <c r="Q5" s="488">
        <f>SUM('Pt 2 Premium and Claims'!Q$5,'Pt 2 Premium and Claims'!Q$6,-'Pt 2 Premium and Claims'!Q$7,-'Pt 2 Premium and Claims'!Q$13,'Pt 2 Premium and Claims'!Q$14)</f>
        <v>5454450</v>
      </c>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210"/>
      <c r="AT5" s="212"/>
      <c r="AU5" s="212"/>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c r="E8" s="266"/>
      <c r="F8" s="267"/>
      <c r="G8" s="267"/>
      <c r="H8" s="267"/>
      <c r="I8" s="270"/>
      <c r="J8" s="94">
        <v>-577348</v>
      </c>
      <c r="K8" s="266"/>
      <c r="L8" s="267"/>
      <c r="M8" s="267"/>
      <c r="N8" s="267"/>
      <c r="O8" s="270"/>
      <c r="P8" s="94">
        <v>-319851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c r="E12" s="211"/>
      <c r="F12" s="211"/>
      <c r="G12" s="211"/>
      <c r="H12" s="211"/>
      <c r="I12" s="210"/>
      <c r="J12" s="487">
        <f>'Pt 2 Premium and Claims'!J$54</f>
        <v>7250127</v>
      </c>
      <c r="K12" s="488">
        <f>'Pt 2 Premium and Claims'!K$54</f>
        <v>8232102</v>
      </c>
      <c r="L12" s="211"/>
      <c r="M12" s="211"/>
      <c r="N12" s="211"/>
      <c r="O12" s="210"/>
      <c r="P12" s="487">
        <f>'Pt 2 Premium and Claims'!P$54</f>
        <v>3545512</v>
      </c>
      <c r="Q12" s="488">
        <f>'Pt 2 Premium and Claims'!Q$54</f>
        <v>4481430</v>
      </c>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210"/>
      <c r="AT12" s="212"/>
      <c r="AU12" s="212"/>
      <c r="AV12" s="289"/>
      <c r="AW12" s="294"/>
    </row>
    <row r="13" spans="1:49" ht="25.5" x14ac:dyDescent="0.2">
      <c r="B13" s="237" t="s">
        <v>230</v>
      </c>
      <c r="C13" s="201" t="s">
        <v>37</v>
      </c>
      <c r="D13" s="214"/>
      <c r="E13" s="215"/>
      <c r="F13" s="215"/>
      <c r="G13" s="266"/>
      <c r="H13" s="267"/>
      <c r="I13" s="214"/>
      <c r="J13" s="94">
        <v>947662</v>
      </c>
      <c r="K13" s="489">
        <v>947662</v>
      </c>
      <c r="L13" s="215"/>
      <c r="M13" s="266"/>
      <c r="N13" s="267"/>
      <c r="O13" s="214"/>
      <c r="P13" s="94">
        <v>338790</v>
      </c>
      <c r="Q13" s="489">
        <v>338790</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c r="E14" s="215"/>
      <c r="F14" s="215"/>
      <c r="G14" s="265"/>
      <c r="H14" s="268"/>
      <c r="I14" s="214"/>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c r="E16" s="266"/>
      <c r="F16" s="267"/>
      <c r="G16" s="268"/>
      <c r="H16" s="268"/>
      <c r="I16" s="270"/>
      <c r="J16" s="94">
        <v>-55211</v>
      </c>
      <c r="K16" s="266"/>
      <c r="L16" s="267"/>
      <c r="M16" s="268"/>
      <c r="N16" s="268"/>
      <c r="O16" s="270"/>
      <c r="P16" s="94">
        <v>-33853</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c r="E22" s="220"/>
      <c r="F22" s="220"/>
      <c r="G22" s="220"/>
      <c r="H22" s="220"/>
      <c r="I22" s="219"/>
      <c r="J22" s="490">
        <f>'Pt 2 Premium and Claims'!J$55</f>
        <v>0</v>
      </c>
      <c r="K22" s="491">
        <f>'Pt 2 Premium and Claims'!K$55</f>
        <v>0</v>
      </c>
      <c r="L22" s="220"/>
      <c r="M22" s="220"/>
      <c r="N22" s="220"/>
      <c r="O22" s="219"/>
      <c r="P22" s="490">
        <f>'Pt 2 Premium and Claims'!P$55</f>
        <v>0</v>
      </c>
      <c r="Q22" s="491">
        <f>'Pt 2 Premium and Claims'!Q$55</f>
        <v>0</v>
      </c>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219"/>
      <c r="AT22" s="221"/>
      <c r="AU22" s="221"/>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c r="E26" s="215"/>
      <c r="F26" s="215"/>
      <c r="G26" s="215"/>
      <c r="H26" s="215"/>
      <c r="I26" s="214"/>
      <c r="J26" s="214"/>
      <c r="K26" s="215"/>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c r="E27" s="215"/>
      <c r="F27" s="215"/>
      <c r="G27" s="215"/>
      <c r="H27" s="215"/>
      <c r="I27" s="214"/>
      <c r="J27" s="94">
        <v>173618</v>
      </c>
      <c r="K27" s="94">
        <v>173618</v>
      </c>
      <c r="L27" s="215"/>
      <c r="M27" s="215"/>
      <c r="N27" s="215"/>
      <c r="O27" s="214"/>
      <c r="P27" s="94">
        <v>96202</v>
      </c>
      <c r="Q27" s="94">
        <v>96202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c r="E31" s="215"/>
      <c r="F31" s="215"/>
      <c r="G31" s="215"/>
      <c r="H31" s="215"/>
      <c r="I31" s="214"/>
      <c r="J31" s="94">
        <v>463357</v>
      </c>
      <c r="K31" s="94">
        <v>463357</v>
      </c>
      <c r="L31" s="215"/>
      <c r="M31" s="215"/>
      <c r="N31" s="215"/>
      <c r="O31" s="214"/>
      <c r="P31" s="94">
        <v>256700</v>
      </c>
      <c r="Q31" s="94">
        <v>256700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c r="F34" s="215"/>
      <c r="G34" s="215"/>
      <c r="H34" s="215"/>
      <c r="I34" s="214"/>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c r="E35" s="215"/>
      <c r="F35" s="215"/>
      <c r="G35" s="215"/>
      <c r="H35" s="215"/>
      <c r="I35" s="214"/>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c r="E37" s="223"/>
      <c r="F37" s="223"/>
      <c r="G37" s="223"/>
      <c r="H37" s="223"/>
      <c r="I37" s="222"/>
      <c r="J37" s="97">
        <v>33195</v>
      </c>
      <c r="K37" s="97">
        <v>33195</v>
      </c>
      <c r="L37" s="223"/>
      <c r="M37" s="223"/>
      <c r="N37" s="223"/>
      <c r="O37" s="222"/>
      <c r="P37" s="97">
        <v>18393</v>
      </c>
      <c r="Q37" s="97">
        <v>18393</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
      <c r="B38" s="237" t="s">
        <v>254</v>
      </c>
      <c r="C38" s="201" t="s">
        <v>16</v>
      </c>
      <c r="D38" s="214"/>
      <c r="E38" s="215"/>
      <c r="F38" s="215"/>
      <c r="G38" s="215"/>
      <c r="H38" s="215"/>
      <c r="I38" s="214"/>
      <c r="J38" s="94">
        <v>3603</v>
      </c>
      <c r="K38" s="94">
        <v>3603</v>
      </c>
      <c r="L38" s="215"/>
      <c r="M38" s="215"/>
      <c r="N38" s="215"/>
      <c r="O38" s="214"/>
      <c r="P38" s="94">
        <v>1996</v>
      </c>
      <c r="Q38" s="94">
        <v>1996</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c r="E39" s="215"/>
      <c r="F39" s="215"/>
      <c r="G39" s="215"/>
      <c r="H39" s="215"/>
      <c r="I39" s="214"/>
      <c r="J39" s="94">
        <v>382</v>
      </c>
      <c r="K39" s="94">
        <v>382</v>
      </c>
      <c r="L39" s="215"/>
      <c r="M39" s="215"/>
      <c r="N39" s="215"/>
      <c r="O39" s="214"/>
      <c r="P39" s="94">
        <v>212</v>
      </c>
      <c r="Q39" s="94">
        <v>212</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c r="E40" s="215"/>
      <c r="F40" s="215"/>
      <c r="G40" s="215"/>
      <c r="H40" s="215"/>
      <c r="I40" s="214"/>
      <c r="J40" s="94">
        <v>5064</v>
      </c>
      <c r="K40" s="94">
        <v>5064</v>
      </c>
      <c r="L40" s="215"/>
      <c r="M40" s="215"/>
      <c r="N40" s="215"/>
      <c r="O40" s="214"/>
      <c r="P40" s="94">
        <v>2806</v>
      </c>
      <c r="Q40" s="94">
        <v>2806</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c r="E41" s="215"/>
      <c r="F41" s="215"/>
      <c r="G41" s="215"/>
      <c r="H41" s="215"/>
      <c r="I41" s="214"/>
      <c r="J41" s="94">
        <v>2132</v>
      </c>
      <c r="K41" s="94">
        <v>2132</v>
      </c>
      <c r="L41" s="215"/>
      <c r="M41" s="215"/>
      <c r="N41" s="215"/>
      <c r="O41" s="214"/>
      <c r="P41" s="94">
        <v>1181</v>
      </c>
      <c r="Q41" s="94">
        <v>1181</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c r="E44" s="223"/>
      <c r="F44" s="223"/>
      <c r="G44" s="223"/>
      <c r="H44" s="223"/>
      <c r="I44" s="222"/>
      <c r="J44" s="97">
        <v>68537</v>
      </c>
      <c r="K44" s="97">
        <v>68537</v>
      </c>
      <c r="L44" s="223"/>
      <c r="M44" s="223"/>
      <c r="N44" s="223"/>
      <c r="O44" s="222"/>
      <c r="P44" s="97">
        <v>37976</v>
      </c>
      <c r="Q44" s="97">
        <v>37976</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
      <c r="B45" s="243" t="s">
        <v>261</v>
      </c>
      <c r="C45" s="201" t="s">
        <v>19</v>
      </c>
      <c r="D45" s="214"/>
      <c r="E45" s="215"/>
      <c r="F45" s="215"/>
      <c r="G45" s="215"/>
      <c r="H45" s="215"/>
      <c r="I45" s="214"/>
      <c r="J45" s="94">
        <v>122279</v>
      </c>
      <c r="K45" s="94">
        <v>122279</v>
      </c>
      <c r="L45" s="215"/>
      <c r="M45" s="215"/>
      <c r="N45" s="215"/>
      <c r="O45" s="214"/>
      <c r="P45" s="94">
        <v>67755</v>
      </c>
      <c r="Q45" s="94">
        <v>67755</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x14ac:dyDescent="0.2">
      <c r="B46" s="243" t="s">
        <v>262</v>
      </c>
      <c r="C46" s="201" t="s">
        <v>20</v>
      </c>
      <c r="D46" s="214"/>
      <c r="E46" s="215"/>
      <c r="F46" s="215"/>
      <c r="G46" s="215"/>
      <c r="H46" s="215"/>
      <c r="I46" s="214"/>
      <c r="J46" s="94">
        <v>58411</v>
      </c>
      <c r="K46" s="94">
        <v>58411</v>
      </c>
      <c r="L46" s="215"/>
      <c r="M46" s="215"/>
      <c r="N46" s="215"/>
      <c r="O46" s="214"/>
      <c r="P46" s="94">
        <v>32365</v>
      </c>
      <c r="Q46" s="94">
        <v>32365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
      <c r="B47" s="243" t="s">
        <v>263</v>
      </c>
      <c r="C47" s="201" t="s">
        <v>21</v>
      </c>
      <c r="D47" s="214"/>
      <c r="E47" s="215"/>
      <c r="F47" s="215"/>
      <c r="G47" s="215"/>
      <c r="H47" s="215"/>
      <c r="I47" s="214"/>
      <c r="J47" s="94">
        <v>261893</v>
      </c>
      <c r="K47" s="489">
        <v>261893</v>
      </c>
      <c r="L47" s="215"/>
      <c r="M47" s="215"/>
      <c r="N47" s="215"/>
      <c r="O47" s="214"/>
      <c r="P47" s="94">
        <v>145115</v>
      </c>
      <c r="Q47" s="489">
        <v>145115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94">
        <v>195695</v>
      </c>
      <c r="K49" s="94">
        <v>195695</v>
      </c>
      <c r="L49" s="215"/>
      <c r="M49" s="215"/>
      <c r="N49" s="215"/>
      <c r="O49" s="214"/>
      <c r="P49" s="94">
        <v>108435</v>
      </c>
      <c r="Q49" s="94">
        <v>108435</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94"/>
      <c r="K50" s="94"/>
      <c r="L50" s="215"/>
      <c r="M50" s="215"/>
      <c r="N50" s="215"/>
      <c r="O50" s="214"/>
      <c r="P50" s="94"/>
      <c r="Q50" s="489"/>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c r="E51" s="215"/>
      <c r="F51" s="215"/>
      <c r="G51" s="215"/>
      <c r="H51" s="215"/>
      <c r="I51" s="214"/>
      <c r="J51" s="94">
        <v>676351</v>
      </c>
      <c r="K51" s="94">
        <v>676351</v>
      </c>
      <c r="L51" s="215"/>
      <c r="M51" s="215"/>
      <c r="N51" s="215"/>
      <c r="O51" s="214"/>
      <c r="P51" s="94">
        <v>374767</v>
      </c>
      <c r="Q51" s="94">
        <v>374767</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c r="E56" s="227"/>
      <c r="F56" s="227"/>
      <c r="G56" s="227"/>
      <c r="H56" s="227"/>
      <c r="I56" s="226"/>
      <c r="J56" s="492">
        <v>1250</v>
      </c>
      <c r="K56" s="492">
        <v>1250</v>
      </c>
      <c r="L56" s="227"/>
      <c r="M56" s="227"/>
      <c r="N56" s="227"/>
      <c r="O56" s="226"/>
      <c r="P56" s="492">
        <v>1090</v>
      </c>
      <c r="Q56" s="495">
        <v>1090</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x14ac:dyDescent="0.2">
      <c r="B57" s="243" t="s">
        <v>272</v>
      </c>
      <c r="C57" s="201" t="s">
        <v>25</v>
      </c>
      <c r="D57" s="229"/>
      <c r="E57" s="230"/>
      <c r="F57" s="230"/>
      <c r="G57" s="230"/>
      <c r="H57" s="230"/>
      <c r="I57" s="229"/>
      <c r="J57" s="100">
        <v>1913</v>
      </c>
      <c r="K57" s="100">
        <v>1913</v>
      </c>
      <c r="L57" s="230"/>
      <c r="M57" s="230"/>
      <c r="N57" s="230"/>
      <c r="O57" s="229"/>
      <c r="P57" s="100">
        <v>1885</v>
      </c>
      <c r="Q57" s="496">
        <v>1885</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x14ac:dyDescent="0.2">
      <c r="B58" s="243" t="s">
        <v>273</v>
      </c>
      <c r="C58" s="201" t="s">
        <v>26</v>
      </c>
      <c r="D58" s="307"/>
      <c r="E58" s="308"/>
      <c r="F58" s="308"/>
      <c r="G58" s="308"/>
      <c r="H58" s="308"/>
      <c r="I58" s="307"/>
      <c r="J58" s="100">
        <v>492</v>
      </c>
      <c r="K58" s="100">
        <v>492</v>
      </c>
      <c r="L58" s="230"/>
      <c r="M58" s="230"/>
      <c r="N58" s="230"/>
      <c r="O58" s="229"/>
      <c r="P58" s="100">
        <v>86</v>
      </c>
      <c r="Q58" s="496">
        <v>86</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c r="E59" s="230"/>
      <c r="F59" s="230"/>
      <c r="G59" s="230"/>
      <c r="H59" s="230"/>
      <c r="I59" s="229"/>
      <c r="J59" s="100">
        <v>25047</v>
      </c>
      <c r="K59" s="100">
        <v>25047</v>
      </c>
      <c r="L59" s="230"/>
      <c r="M59" s="230"/>
      <c r="N59" s="230"/>
      <c r="O59" s="229"/>
      <c r="P59" s="100">
        <v>16384</v>
      </c>
      <c r="Q59" s="100">
        <v>16384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x14ac:dyDescent="0.2">
      <c r="B60" s="243" t="s">
        <v>275</v>
      </c>
      <c r="C60" s="201"/>
      <c r="D60" s="232"/>
      <c r="E60" s="233"/>
      <c r="F60" s="233"/>
      <c r="G60" s="233"/>
      <c r="H60" s="233"/>
      <c r="I60" s="232"/>
      <c r="J60" s="493">
        <f t="shared" ref="J60:K60" si="0">J$59/12</f>
        <v>2087.25</v>
      </c>
      <c r="K60" s="494">
        <f t="shared" si="0"/>
        <v>2087.25</v>
      </c>
      <c r="L60" s="233"/>
      <c r="M60" s="233"/>
      <c r="N60" s="233"/>
      <c r="O60" s="232"/>
      <c r="P60" s="493">
        <f t="shared" ref="P60:Q60" si="1">P$59/12</f>
        <v>1365.3333333333333</v>
      </c>
      <c r="Q60" s="494">
        <f t="shared" si="1"/>
        <v>1365.3333333333333</v>
      </c>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4"/>
      <c r="AU60" s="234"/>
      <c r="AV60" s="234"/>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6 D30:AD30 D34:AD35 D42:AD42 D44:I47 D52:AD52 D28:AD28 D27:I27 L27:O27 D32:AD32 D31:I31 L31:O31 D37:I41 L37:O41 L44:O47 D49:I51 L49:O51 R27:AD27 R31:AD31 R37:AD41 R44:AD47 R49:AD51">
    <cfRule type="cellIs" dxfId="620" priority="61" stopIfTrue="1" operator="lessThan">
      <formula>0</formula>
    </cfRule>
  </conditionalFormatting>
  <conditionalFormatting sqref="AS53">
    <cfRule type="cellIs" dxfId="619" priority="60" stopIfTrue="1" operator="lessThan">
      <formula>0</formula>
    </cfRule>
  </conditionalFormatting>
  <conditionalFormatting sqref="G56:I57 G59:I59 D59 D56:D57 G7:I7 E13:F15 D6:D10 D13:D21">
    <cfRule type="cellIs" dxfId="618" priority="123" stopIfTrue="1" operator="lessThan">
      <formula>0</formula>
    </cfRule>
  </conditionalFormatting>
  <conditionalFormatting sqref="AI34:AI35">
    <cfRule type="cellIs" dxfId="617" priority="78" stopIfTrue="1" operator="lessThan">
      <formula>0</formula>
    </cfRule>
  </conditionalFormatting>
  <conditionalFormatting sqref="AQ56:AR57 AQ59:AR59 AN59 AN56:AN57">
    <cfRule type="cellIs" dxfId="616" priority="28" stopIfTrue="1" operator="lessThan">
      <formula>0</formula>
    </cfRule>
  </conditionalFormatting>
  <conditionalFormatting sqref="M7:O7 J6:J7 J9:J10">
    <cfRule type="cellIs" dxfId="615" priority="120" stopIfTrue="1" operator="lessThan">
      <formula>0</formula>
    </cfRule>
  </conditionalFormatting>
  <conditionalFormatting sqref="S7:T7 P6:P7 P9:P10">
    <cfRule type="cellIs" dxfId="614" priority="118" stopIfTrue="1" operator="lessThan">
      <formula>0</formula>
    </cfRule>
  </conditionalFormatting>
  <conditionalFormatting sqref="U6:U10">
    <cfRule type="cellIs" dxfId="613" priority="117" stopIfTrue="1" operator="lessThan">
      <formula>0</formula>
    </cfRule>
  </conditionalFormatting>
  <conditionalFormatting sqref="X6:X10">
    <cfRule type="cellIs" dxfId="612" priority="116" stopIfTrue="1" operator="lessThan">
      <formula>0</formula>
    </cfRule>
  </conditionalFormatting>
  <conditionalFormatting sqref="AA6:AA10">
    <cfRule type="cellIs" dxfId="611" priority="115" stopIfTrue="1" operator="lessThan">
      <formula>0</formula>
    </cfRule>
  </conditionalFormatting>
  <conditionalFormatting sqref="AD6:AD10">
    <cfRule type="cellIs" dxfId="610" priority="114" stopIfTrue="1" operator="lessThan">
      <formula>0</formula>
    </cfRule>
  </conditionalFormatting>
  <conditionalFormatting sqref="AI6:AI10">
    <cfRule type="cellIs" dxfId="609" priority="113" stopIfTrue="1" operator="lessThan">
      <formula>0</formula>
    </cfRule>
  </conditionalFormatting>
  <conditionalFormatting sqref="AT6:AT10">
    <cfRule type="cellIs" dxfId="608" priority="110" stopIfTrue="1" operator="lessThan">
      <formula>0</formula>
    </cfRule>
  </conditionalFormatting>
  <conditionalFormatting sqref="AS6:AS10">
    <cfRule type="cellIs" dxfId="607" priority="111" stopIfTrue="1" operator="lessThan">
      <formula>0</formula>
    </cfRule>
  </conditionalFormatting>
  <conditionalFormatting sqref="AU6:AU10">
    <cfRule type="cellIs" dxfId="606" priority="109" stopIfTrue="1" operator="lessThan">
      <formula>0</formula>
    </cfRule>
  </conditionalFormatting>
  <conditionalFormatting sqref="I13:I15">
    <cfRule type="cellIs" dxfId="605" priority="108" stopIfTrue="1" operator="lessThan">
      <formula>0</formula>
    </cfRule>
  </conditionalFormatting>
  <conditionalFormatting sqref="J14:L15 L13 J17:J21">
    <cfRule type="cellIs" dxfId="604" priority="107" stopIfTrue="1" operator="lessThan">
      <formula>0</formula>
    </cfRule>
  </conditionalFormatting>
  <conditionalFormatting sqref="O13:O15">
    <cfRule type="cellIs" dxfId="603" priority="106" stopIfTrue="1" operator="lessThan">
      <formula>0</formula>
    </cfRule>
  </conditionalFormatting>
  <conditionalFormatting sqref="V13:V15 U13:U21">
    <cfRule type="cellIs" dxfId="602" priority="104" stopIfTrue="1" operator="lessThan">
      <formula>0</formula>
    </cfRule>
  </conditionalFormatting>
  <conditionalFormatting sqref="W13:W15">
    <cfRule type="cellIs" dxfId="601" priority="103" stopIfTrue="1" operator="lessThan">
      <formula>0</formula>
    </cfRule>
  </conditionalFormatting>
  <conditionalFormatting sqref="Y13:Y15 X13:X21">
    <cfRule type="cellIs" dxfId="600" priority="102" stopIfTrue="1" operator="lessThan">
      <formula>0</formula>
    </cfRule>
  </conditionalFormatting>
  <conditionalFormatting sqref="Z13:Z15">
    <cfRule type="cellIs" dxfId="599" priority="101" stopIfTrue="1" operator="lessThan">
      <formula>0</formula>
    </cfRule>
  </conditionalFormatting>
  <conditionalFormatting sqref="AB13:AB15 AA13:AA21">
    <cfRule type="cellIs" dxfId="598" priority="100" stopIfTrue="1" operator="lessThan">
      <formula>0</formula>
    </cfRule>
  </conditionalFormatting>
  <conditionalFormatting sqref="AC13:AC15">
    <cfRule type="cellIs" dxfId="597" priority="99" stopIfTrue="1" operator="lessThan">
      <formula>0</formula>
    </cfRule>
  </conditionalFormatting>
  <conditionalFormatting sqref="AD13:AD21">
    <cfRule type="cellIs" dxfId="596" priority="98" stopIfTrue="1" operator="lessThan">
      <formula>0</formula>
    </cfRule>
  </conditionalFormatting>
  <conditionalFormatting sqref="AI13:AI21">
    <cfRule type="cellIs" dxfId="595" priority="97" stopIfTrue="1" operator="lessThan">
      <formula>0</formula>
    </cfRule>
  </conditionalFormatting>
  <conditionalFormatting sqref="AT13:AT21">
    <cfRule type="cellIs" dxfId="594" priority="94" stopIfTrue="1" operator="lessThan">
      <formula>0</formula>
    </cfRule>
  </conditionalFormatting>
  <conditionalFormatting sqref="AS13:AS21">
    <cfRule type="cellIs" dxfId="593" priority="95" stopIfTrue="1" operator="lessThan">
      <formula>0</formula>
    </cfRule>
  </conditionalFormatting>
  <conditionalFormatting sqref="AU13:AU21">
    <cfRule type="cellIs" dxfId="592" priority="93" stopIfTrue="1" operator="lessThan">
      <formula>0</formula>
    </cfRule>
  </conditionalFormatting>
  <conditionalFormatting sqref="D53:F53">
    <cfRule type="cellIs" dxfId="591" priority="86" stopIfTrue="1" operator="lessThan">
      <formula>0</formula>
    </cfRule>
  </conditionalFormatting>
  <conditionalFormatting sqref="I53">
    <cfRule type="cellIs" dxfId="590" priority="85" stopIfTrue="1" operator="lessThan">
      <formula>0</formula>
    </cfRule>
  </conditionalFormatting>
  <conditionalFormatting sqref="J53:L53">
    <cfRule type="cellIs" dxfId="589" priority="84" stopIfTrue="1" operator="lessThan">
      <formula>0</formula>
    </cfRule>
  </conditionalFormatting>
  <conditionalFormatting sqref="O53">
    <cfRule type="cellIs" dxfId="588" priority="83" stopIfTrue="1" operator="lessThan">
      <formula>0</formula>
    </cfRule>
  </conditionalFormatting>
  <conditionalFormatting sqref="P53:R53">
    <cfRule type="cellIs" dxfId="587" priority="82" stopIfTrue="1" operator="lessThan">
      <formula>0</formula>
    </cfRule>
  </conditionalFormatting>
  <conditionalFormatting sqref="U53:AD53">
    <cfRule type="cellIs" dxfId="586" priority="81" stopIfTrue="1" operator="lessThan">
      <formula>0</formula>
    </cfRule>
  </conditionalFormatting>
  <conditionalFormatting sqref="AI25:AI28">
    <cfRule type="cellIs" dxfId="585" priority="80" stopIfTrue="1" operator="lessThan">
      <formula>0</formula>
    </cfRule>
  </conditionalFormatting>
  <conditionalFormatting sqref="AI30:AI32">
    <cfRule type="cellIs" dxfId="584" priority="79" stopIfTrue="1" operator="lessThan">
      <formula>0</formula>
    </cfRule>
  </conditionalFormatting>
  <conditionalFormatting sqref="AN25:AR28">
    <cfRule type="cellIs" dxfId="583" priority="77" stopIfTrue="1" operator="lessThan">
      <formula>0</formula>
    </cfRule>
  </conditionalFormatting>
  <conditionalFormatting sqref="AN30:AR32">
    <cfRule type="cellIs" dxfId="582" priority="76" stopIfTrue="1" operator="lessThan">
      <formula>0</formula>
    </cfRule>
  </conditionalFormatting>
  <conditionalFormatting sqref="AN34:AR35">
    <cfRule type="cellIs" dxfId="581" priority="75" stopIfTrue="1" operator="lessThan">
      <formula>0</formula>
    </cfRule>
  </conditionalFormatting>
  <conditionalFormatting sqref="AS25:AV26 AS27:AU27">
    <cfRule type="cellIs" dxfId="580" priority="74" stopIfTrue="1" operator="lessThan">
      <formula>0</formula>
    </cfRule>
  </conditionalFormatting>
  <conditionalFormatting sqref="AS28:AV28">
    <cfRule type="cellIs" dxfId="579" priority="73" stopIfTrue="1" operator="lessThan">
      <formula>0</formula>
    </cfRule>
  </conditionalFormatting>
  <conditionalFormatting sqref="AS30:AV32">
    <cfRule type="cellIs" dxfId="578" priority="72" stopIfTrue="1" operator="lessThan">
      <formula>0</formula>
    </cfRule>
  </conditionalFormatting>
  <conditionalFormatting sqref="AI44:AI47">
    <cfRule type="cellIs" dxfId="577" priority="71" stopIfTrue="1" operator="lessThan">
      <formula>0</formula>
    </cfRule>
  </conditionalFormatting>
  <conditionalFormatting sqref="AI49:AI52">
    <cfRule type="cellIs" dxfId="576" priority="70" stopIfTrue="1" operator="lessThan">
      <formula>0</formula>
    </cfRule>
  </conditionalFormatting>
  <conditionalFormatting sqref="AI53">
    <cfRule type="cellIs" dxfId="575" priority="69" stopIfTrue="1" operator="lessThan">
      <formula>0</formula>
    </cfRule>
  </conditionalFormatting>
  <conditionalFormatting sqref="AI37:AI42">
    <cfRule type="cellIs" dxfId="574" priority="68" stopIfTrue="1" operator="lessThan">
      <formula>0</formula>
    </cfRule>
  </conditionalFormatting>
  <conditionalFormatting sqref="AN37:AR42">
    <cfRule type="cellIs" dxfId="573" priority="67" stopIfTrue="1" operator="lessThan">
      <formula>0</formula>
    </cfRule>
  </conditionalFormatting>
  <conditionalFormatting sqref="AN44:AR47">
    <cfRule type="cellIs" dxfId="572" priority="66" stopIfTrue="1" operator="lessThan">
      <formula>0</formula>
    </cfRule>
  </conditionalFormatting>
  <conditionalFormatting sqref="AN49:AR52">
    <cfRule type="cellIs" dxfId="571" priority="65" stopIfTrue="1" operator="lessThan">
      <formula>0</formula>
    </cfRule>
  </conditionalFormatting>
  <conditionalFormatting sqref="AN53:AP53">
    <cfRule type="cellIs" dxfId="570" priority="64" stopIfTrue="1" operator="lessThan">
      <formula>0</formula>
    </cfRule>
  </conditionalFormatting>
  <conditionalFormatting sqref="AS37:AS42">
    <cfRule type="cellIs" dxfId="569" priority="63" stopIfTrue="1" operator="lessThan">
      <formula>0</formula>
    </cfRule>
  </conditionalFormatting>
  <conditionalFormatting sqref="AS44:AS47">
    <cfRule type="cellIs" dxfId="568" priority="62" stopIfTrue="1" operator="lessThan">
      <formula>0</formula>
    </cfRule>
  </conditionalFormatting>
  <conditionalFormatting sqref="AT37:AT42">
    <cfRule type="cellIs" dxfId="567" priority="59" stopIfTrue="1" operator="lessThan">
      <formula>0</formula>
    </cfRule>
  </conditionalFormatting>
  <conditionalFormatting sqref="AT44:AT47">
    <cfRule type="cellIs" dxfId="566" priority="58" stopIfTrue="1" operator="lessThan">
      <formula>0</formula>
    </cfRule>
  </conditionalFormatting>
  <conditionalFormatting sqref="AT49:AT52">
    <cfRule type="cellIs" dxfId="565" priority="57" stopIfTrue="1" operator="lessThan">
      <formula>0</formula>
    </cfRule>
  </conditionalFormatting>
  <conditionalFormatting sqref="AT53">
    <cfRule type="cellIs" dxfId="564" priority="56" stopIfTrue="1" operator="lessThan">
      <formula>0</formula>
    </cfRule>
  </conditionalFormatting>
  <conditionalFormatting sqref="AU37:AU42">
    <cfRule type="cellIs" dxfId="563" priority="55" stopIfTrue="1" operator="lessThan">
      <formula>0</formula>
    </cfRule>
  </conditionalFormatting>
  <conditionalFormatting sqref="AU44:AU47">
    <cfRule type="cellIs" dxfId="562" priority="54" stopIfTrue="1" operator="lessThan">
      <formula>0</formula>
    </cfRule>
  </conditionalFormatting>
  <conditionalFormatting sqref="AU49:AU52">
    <cfRule type="cellIs" dxfId="561" priority="53" stopIfTrue="1" operator="lessThan">
      <formula>0</formula>
    </cfRule>
  </conditionalFormatting>
  <conditionalFormatting sqref="AU53">
    <cfRule type="cellIs" dxfId="560" priority="52" stopIfTrue="1" operator="lessThan">
      <formula>0</formula>
    </cfRule>
  </conditionalFormatting>
  <conditionalFormatting sqref="AV37:AV42">
    <cfRule type="cellIs" dxfId="559" priority="51" stopIfTrue="1" operator="lessThan">
      <formula>0</formula>
    </cfRule>
  </conditionalFormatting>
  <conditionalFormatting sqref="AV44:AV47">
    <cfRule type="cellIs" dxfId="558" priority="50" stopIfTrue="1" operator="lessThan">
      <formula>0</formula>
    </cfRule>
  </conditionalFormatting>
  <conditionalFormatting sqref="AV49:AV52">
    <cfRule type="cellIs" dxfId="557" priority="49" stopIfTrue="1" operator="lessThan">
      <formula>0</formula>
    </cfRule>
  </conditionalFormatting>
  <conditionalFormatting sqref="AV53">
    <cfRule type="cellIs" dxfId="556" priority="48" stopIfTrue="1" operator="lessThan">
      <formula>0</formula>
    </cfRule>
  </conditionalFormatting>
  <conditionalFormatting sqref="AS35:AV35">
    <cfRule type="cellIs" dxfId="555" priority="47" stopIfTrue="1" operator="lessThan">
      <formula>0</formula>
    </cfRule>
  </conditionalFormatting>
  <conditionalFormatting sqref="AV34">
    <cfRule type="cellIs" dxfId="554" priority="46" stopIfTrue="1" operator="lessThan">
      <formula>0</formula>
    </cfRule>
  </conditionalFormatting>
  <conditionalFormatting sqref="AT34">
    <cfRule type="cellIs" dxfId="553" priority="45" stopIfTrue="1" operator="lessThan">
      <formula>0</formula>
    </cfRule>
  </conditionalFormatting>
  <conditionalFormatting sqref="AW61:AW62">
    <cfRule type="cellIs" dxfId="552" priority="44" stopIfTrue="1" operator="lessThan">
      <formula>0</formula>
    </cfRule>
  </conditionalFormatting>
  <conditionalFormatting sqref="M56:O57">
    <cfRule type="cellIs" dxfId="551" priority="43" stopIfTrue="1" operator="lessThan">
      <formula>0</formula>
    </cfRule>
  </conditionalFormatting>
  <conditionalFormatting sqref="M58:O59">
    <cfRule type="cellIs" dxfId="550" priority="41" stopIfTrue="1" operator="lessThan">
      <formula>0</formula>
    </cfRule>
  </conditionalFormatting>
  <conditionalFormatting sqref="S56:U57">
    <cfRule type="cellIs" dxfId="549" priority="39" stopIfTrue="1" operator="lessThan">
      <formula>0</formula>
    </cfRule>
  </conditionalFormatting>
  <conditionalFormatting sqref="V56:W57">
    <cfRule type="cellIs" dxfId="548" priority="38" stopIfTrue="1" operator="lessThan">
      <formula>0</formula>
    </cfRule>
  </conditionalFormatting>
  <conditionalFormatting sqref="S59:U59">
    <cfRule type="cellIs" dxfId="547" priority="37" stopIfTrue="1" operator="lessThan">
      <formula>0</formula>
    </cfRule>
  </conditionalFormatting>
  <conditionalFormatting sqref="V59:W59">
    <cfRule type="cellIs" dxfId="546" priority="36" stopIfTrue="1" operator="lessThan">
      <formula>0</formula>
    </cfRule>
  </conditionalFormatting>
  <conditionalFormatting sqref="S58:T58">
    <cfRule type="cellIs" dxfId="545" priority="35" stopIfTrue="1" operator="lessThan">
      <formula>0</formula>
    </cfRule>
  </conditionalFormatting>
  <conditionalFormatting sqref="X56:X57">
    <cfRule type="cellIs" dxfId="544" priority="34" stopIfTrue="1" operator="lessThan">
      <formula>0</formula>
    </cfRule>
  </conditionalFormatting>
  <conditionalFormatting sqref="X59">
    <cfRule type="cellIs" dxfId="543" priority="33" stopIfTrue="1" operator="lessThan">
      <formula>0</formula>
    </cfRule>
  </conditionalFormatting>
  <conditionalFormatting sqref="X58">
    <cfRule type="cellIs" dxfId="542" priority="32" stopIfTrue="1" operator="lessThan">
      <formula>0</formula>
    </cfRule>
  </conditionalFormatting>
  <conditionalFormatting sqref="AA56:AA57">
    <cfRule type="cellIs" dxfId="541" priority="31" stopIfTrue="1" operator="lessThan">
      <formula>0</formula>
    </cfRule>
  </conditionalFormatting>
  <conditionalFormatting sqref="AA59">
    <cfRule type="cellIs" dxfId="540" priority="30" stopIfTrue="1" operator="lessThan">
      <formula>0</formula>
    </cfRule>
  </conditionalFormatting>
  <conditionalFormatting sqref="AA58">
    <cfRule type="cellIs" dxfId="539" priority="29" stopIfTrue="1" operator="lessThan">
      <formula>0</formula>
    </cfRule>
  </conditionalFormatting>
  <conditionalFormatting sqref="P14:R15 R13 P17:P21">
    <cfRule type="cellIs" dxfId="538" priority="105" stopIfTrue="1" operator="lessThan">
      <formula>0</formula>
    </cfRule>
  </conditionalFormatting>
  <conditionalFormatting sqref="AQ7:AR7 AO13:AP15 AN6:AN10 AN13:AN21">
    <cfRule type="cellIs" dxfId="537" priority="27" stopIfTrue="1" operator="lessThan">
      <formula>0</formula>
    </cfRule>
  </conditionalFormatting>
  <conditionalFormatting sqref="AU34">
    <cfRule type="cellIs" dxfId="536" priority="26" stopIfTrue="1" operator="lessThan">
      <formula>0</formula>
    </cfRule>
  </conditionalFormatting>
  <conditionalFormatting sqref="J8">
    <cfRule type="cellIs" dxfId="535" priority="25" stopIfTrue="1" operator="lessThan">
      <formula>0</formula>
    </cfRule>
  </conditionalFormatting>
  <conditionalFormatting sqref="J13:K13">
    <cfRule type="cellIs" dxfId="534" priority="24" stopIfTrue="1" operator="lessThan">
      <formula>0</formula>
    </cfRule>
  </conditionalFormatting>
  <conditionalFormatting sqref="J16">
    <cfRule type="cellIs" dxfId="533" priority="23" stopIfTrue="1" operator="lessThan">
      <formula>0</formula>
    </cfRule>
  </conditionalFormatting>
  <conditionalFormatting sqref="J27:K27">
    <cfRule type="cellIs" dxfId="532" priority="22" stopIfTrue="1" operator="lessThan">
      <formula>0</formula>
    </cfRule>
  </conditionalFormatting>
  <conditionalFormatting sqref="J31:K31">
    <cfRule type="cellIs" dxfId="531" priority="21" stopIfTrue="1" operator="lessThan">
      <formula>0</formula>
    </cfRule>
  </conditionalFormatting>
  <conditionalFormatting sqref="J37:K41">
    <cfRule type="cellIs" dxfId="530" priority="20" stopIfTrue="1" operator="lessThan">
      <formula>0</formula>
    </cfRule>
  </conditionalFormatting>
  <conditionalFormatting sqref="J44:K47">
    <cfRule type="cellIs" dxfId="529" priority="19" stopIfTrue="1" operator="lessThan">
      <formula>0</formula>
    </cfRule>
  </conditionalFormatting>
  <conditionalFormatting sqref="J49:J51">
    <cfRule type="cellIs" dxfId="528" priority="18" stopIfTrue="1" operator="lessThan">
      <formula>0</formula>
    </cfRule>
  </conditionalFormatting>
  <conditionalFormatting sqref="K49:K51">
    <cfRule type="cellIs" dxfId="527" priority="17" stopIfTrue="1" operator="lessThan">
      <formula>0</formula>
    </cfRule>
  </conditionalFormatting>
  <conditionalFormatting sqref="J56:J57">
    <cfRule type="cellIs" dxfId="526" priority="16" stopIfTrue="1" operator="lessThan">
      <formula>0</formula>
    </cfRule>
  </conditionalFormatting>
  <conditionalFormatting sqref="J58:J59">
    <cfRule type="cellIs" dxfId="525" priority="15" stopIfTrue="1" operator="lessThan">
      <formula>0</formula>
    </cfRule>
  </conditionalFormatting>
  <conditionalFormatting sqref="K56:K57">
    <cfRule type="cellIs" dxfId="524" priority="14" stopIfTrue="1" operator="lessThan">
      <formula>0</formula>
    </cfRule>
  </conditionalFormatting>
  <conditionalFormatting sqref="K58:K59">
    <cfRule type="cellIs" dxfId="523" priority="13" stopIfTrue="1" operator="lessThan">
      <formula>0</formula>
    </cfRule>
  </conditionalFormatting>
  <conditionalFormatting sqref="P8">
    <cfRule type="cellIs" dxfId="522" priority="12" stopIfTrue="1" operator="lessThan">
      <formula>0</formula>
    </cfRule>
  </conditionalFormatting>
  <conditionalFormatting sqref="P13:Q13">
    <cfRule type="cellIs" dxfId="521" priority="11" stopIfTrue="1" operator="lessThan">
      <formula>0</formula>
    </cfRule>
  </conditionalFormatting>
  <conditionalFormatting sqref="P16">
    <cfRule type="cellIs" dxfId="520" priority="10" stopIfTrue="1" operator="lessThan">
      <formula>0</formula>
    </cfRule>
  </conditionalFormatting>
  <conditionalFormatting sqref="P27:Q27">
    <cfRule type="cellIs" dxfId="519" priority="9" stopIfTrue="1" operator="lessThan">
      <formula>0</formula>
    </cfRule>
  </conditionalFormatting>
  <conditionalFormatting sqref="P31:Q31">
    <cfRule type="cellIs" dxfId="518" priority="8" stopIfTrue="1" operator="lessThan">
      <formula>0</formula>
    </cfRule>
  </conditionalFormatting>
  <conditionalFormatting sqref="P37:Q41">
    <cfRule type="cellIs" dxfId="517" priority="7" stopIfTrue="1" operator="lessThan">
      <formula>0</formula>
    </cfRule>
  </conditionalFormatting>
  <conditionalFormatting sqref="P44:Q47">
    <cfRule type="cellIs" dxfId="516" priority="6" stopIfTrue="1" operator="lessThan">
      <formula>0</formula>
    </cfRule>
  </conditionalFormatting>
  <conditionalFormatting sqref="P49:Q51">
    <cfRule type="cellIs" dxfId="515" priority="5" stopIfTrue="1" operator="lessThan">
      <formula>0</formula>
    </cfRule>
  </conditionalFormatting>
  <conditionalFormatting sqref="P56:P57">
    <cfRule type="cellIs" dxfId="514" priority="4" stopIfTrue="1" operator="lessThan">
      <formula>0</formula>
    </cfRule>
  </conditionalFormatting>
  <conditionalFormatting sqref="P59">
    <cfRule type="cellIs" dxfId="513" priority="3" stopIfTrue="1" operator="lessThan">
      <formula>0</formula>
    </cfRule>
  </conditionalFormatting>
  <conditionalFormatting sqref="P58">
    <cfRule type="cellIs" dxfId="512" priority="2" stopIfTrue="1" operator="lessThan">
      <formula>0</formula>
    </cfRule>
  </conditionalFormatting>
  <conditionalFormatting sqref="Q59">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H13" sqref="H1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c r="E5" s="324"/>
      <c r="F5" s="324"/>
      <c r="G5" s="326"/>
      <c r="H5" s="326"/>
      <c r="I5" s="323"/>
      <c r="J5" s="481">
        <v>9843892</v>
      </c>
      <c r="K5" s="482">
        <v>9843892</v>
      </c>
      <c r="L5" s="324"/>
      <c r="M5" s="324"/>
      <c r="N5" s="324"/>
      <c r="O5" s="323"/>
      <c r="P5" s="481">
        <v>5454450</v>
      </c>
      <c r="Q5" s="482">
        <v>5454450</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483">
        <v>577348</v>
      </c>
      <c r="K18" s="484">
        <v>577348</v>
      </c>
      <c r="L18" s="317"/>
      <c r="M18" s="317"/>
      <c r="N18" s="317"/>
      <c r="O18" s="316"/>
      <c r="P18" s="483">
        <v>319851</v>
      </c>
      <c r="Q18" s="484">
        <v>319851</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c r="E23" s="360"/>
      <c r="F23" s="360"/>
      <c r="G23" s="360"/>
      <c r="H23" s="360"/>
      <c r="I23" s="362"/>
      <c r="J23" s="483">
        <v>7750127</v>
      </c>
      <c r="K23" s="360"/>
      <c r="L23" s="360"/>
      <c r="M23" s="360"/>
      <c r="N23" s="360"/>
      <c r="O23" s="362"/>
      <c r="P23" s="483">
        <v>4781512</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x14ac:dyDescent="0.2">
      <c r="B24" s="343" t="s">
        <v>114</v>
      </c>
      <c r="C24" s="329"/>
      <c r="D24" s="363"/>
      <c r="E24" s="317"/>
      <c r="F24" s="317"/>
      <c r="G24" s="317"/>
      <c r="H24" s="317"/>
      <c r="I24" s="316"/>
      <c r="J24" s="363"/>
      <c r="K24" s="484">
        <v>7992102</v>
      </c>
      <c r="L24" s="317"/>
      <c r="M24" s="317"/>
      <c r="N24" s="317"/>
      <c r="O24" s="316"/>
      <c r="P24" s="363"/>
      <c r="Q24" s="484">
        <v>4321430</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483">
        <v>1514000</v>
      </c>
      <c r="K26" s="360"/>
      <c r="L26" s="360"/>
      <c r="M26" s="360"/>
      <c r="N26" s="360"/>
      <c r="O26" s="362"/>
      <c r="P26" s="483">
        <v>99000</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5.5" x14ac:dyDescent="0.2">
      <c r="B27" s="343" t="s">
        <v>85</v>
      </c>
      <c r="C27" s="329"/>
      <c r="D27" s="363"/>
      <c r="E27" s="317"/>
      <c r="F27" s="317"/>
      <c r="G27" s="317"/>
      <c r="H27" s="317"/>
      <c r="I27" s="316"/>
      <c r="J27" s="363"/>
      <c r="K27" s="484">
        <v>240000</v>
      </c>
      <c r="L27" s="317"/>
      <c r="M27" s="317"/>
      <c r="N27" s="317"/>
      <c r="O27" s="316"/>
      <c r="P27" s="363"/>
      <c r="Q27" s="484">
        <v>160000</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483">
        <v>2014000</v>
      </c>
      <c r="K28" s="361"/>
      <c r="L28" s="361"/>
      <c r="M28" s="361"/>
      <c r="N28" s="361"/>
      <c r="O28" s="363"/>
      <c r="P28" s="483">
        <v>1335000</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c r="E54" s="321"/>
      <c r="F54" s="321"/>
      <c r="G54" s="321"/>
      <c r="H54" s="321"/>
      <c r="I54" s="320"/>
      <c r="J54" s="485">
        <f>J23+J26-J28+J30-J32+J34-J36+J38+J41-J43+J45+J46-J47-J49+J50+J51+J52+J53</f>
        <v>7250127</v>
      </c>
      <c r="K54" s="486">
        <f>K24+K27+K31+K35-K36+K39+K42+K45+K46-K49+K51+K52+K53</f>
        <v>8232102</v>
      </c>
      <c r="L54" s="321"/>
      <c r="M54" s="321"/>
      <c r="N54" s="321"/>
      <c r="O54" s="320"/>
      <c r="P54" s="485">
        <f>P23+P26-P28+P30-P32+P34-P36+P38+P41-P43+P45+P46-P47-P49+P50+P51+P52+P53</f>
        <v>3545512</v>
      </c>
      <c r="Q54" s="486">
        <f>Q24+Q27+Q31+Q35-Q36+Q39+Q42+Q45+Q46-Q49+Q51+Q52+Q53</f>
        <v>4481430</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322"/>
      <c r="AU54" s="322"/>
      <c r="AV54" s="366"/>
      <c r="AW54" s="372"/>
    </row>
    <row r="55" spans="2:49" ht="25.5" x14ac:dyDescent="0.2">
      <c r="B55" s="346" t="s">
        <v>493</v>
      </c>
      <c r="C55" s="333" t="s">
        <v>28</v>
      </c>
      <c r="D55" s="320"/>
      <c r="E55" s="321"/>
      <c r="F55" s="321"/>
      <c r="G55" s="321"/>
      <c r="H55" s="321"/>
      <c r="I55" s="320"/>
      <c r="J55" s="485">
        <f t="shared" ref="J55:K55" si="0">MIN(MAX(0,J56),MAX(0,J57))</f>
        <v>0</v>
      </c>
      <c r="K55" s="486">
        <f t="shared" si="0"/>
        <v>0</v>
      </c>
      <c r="L55" s="321"/>
      <c r="M55" s="321"/>
      <c r="N55" s="321"/>
      <c r="O55" s="320"/>
      <c r="P55" s="485">
        <f t="shared" ref="P55:Q55" si="1">MIN(MAX(0,P56),MAX(0,P57))</f>
        <v>0</v>
      </c>
      <c r="Q55" s="486">
        <f t="shared" si="1"/>
        <v>0</v>
      </c>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0" priority="398" stopIfTrue="1" operator="lessThan">
      <formula>0</formula>
    </cfRule>
  </conditionalFormatting>
  <conditionalFormatting sqref="AA11:AA14">
    <cfRule type="cellIs" dxfId="509" priority="396" stopIfTrue="1" operator="lessThan">
      <formula>0</formula>
    </cfRule>
  </conditionalFormatting>
  <conditionalFormatting sqref="AN18:AN19">
    <cfRule type="cellIs" dxfId="508" priority="372" stopIfTrue="1" operator="lessThan">
      <formula>0</formula>
    </cfRule>
  </conditionalFormatting>
  <conditionalFormatting sqref="AU47">
    <cfRule type="cellIs" dxfId="507" priority="41" stopIfTrue="1" operator="lessThan">
      <formula>0</formula>
    </cfRule>
  </conditionalFormatting>
  <conditionalFormatting sqref="AS26">
    <cfRule type="cellIs" dxfId="506" priority="76" stopIfTrue="1" operator="lessThan">
      <formula>0</formula>
    </cfRule>
  </conditionalFormatting>
  <conditionalFormatting sqref="AT26">
    <cfRule type="cellIs" dxfId="505" priority="75" stopIfTrue="1" operator="lessThan">
      <formula>0</formula>
    </cfRule>
  </conditionalFormatting>
  <conditionalFormatting sqref="D5:D7">
    <cfRule type="cellIs" dxfId="504" priority="494" stopIfTrue="1" operator="lessThan">
      <formula>0</formula>
    </cfRule>
  </conditionalFormatting>
  <conditionalFormatting sqref="AU51">
    <cfRule type="cellIs" dxfId="503" priority="32" stopIfTrue="1" operator="lessThan">
      <formula>0</formula>
    </cfRule>
  </conditionalFormatting>
  <conditionalFormatting sqref="J6:J7">
    <cfRule type="cellIs" dxfId="502" priority="492" stopIfTrue="1" operator="lessThan">
      <formula>0</formula>
    </cfRule>
  </conditionalFormatting>
  <conditionalFormatting sqref="AT52">
    <cfRule type="cellIs" dxfId="501" priority="30" stopIfTrue="1" operator="lessThan">
      <formula>0</formula>
    </cfRule>
  </conditionalFormatting>
  <conditionalFormatting sqref="P6:P7">
    <cfRule type="cellIs" dxfId="500" priority="490" stopIfTrue="1" operator="lessThan">
      <formula>0</formula>
    </cfRule>
  </conditionalFormatting>
  <conditionalFormatting sqref="U5:U7">
    <cfRule type="cellIs" dxfId="499" priority="489" stopIfTrue="1" operator="lessThan">
      <formula>0</formula>
    </cfRule>
  </conditionalFormatting>
  <conditionalFormatting sqref="X5:X7">
    <cfRule type="cellIs" dxfId="498" priority="488" stopIfTrue="1" operator="lessThan">
      <formula>0</formula>
    </cfRule>
  </conditionalFormatting>
  <conditionalFormatting sqref="AA5:AA7">
    <cfRule type="cellIs" dxfId="497" priority="487" stopIfTrue="1" operator="lessThan">
      <formula>0</formula>
    </cfRule>
  </conditionalFormatting>
  <conditionalFormatting sqref="AD5:AD7">
    <cfRule type="cellIs" dxfId="496" priority="486" stopIfTrue="1" operator="lessThan">
      <formula>0</formula>
    </cfRule>
  </conditionalFormatting>
  <conditionalFormatting sqref="AI5:AI7">
    <cfRule type="cellIs" dxfId="495" priority="485" stopIfTrue="1" operator="lessThan">
      <formula>0</formula>
    </cfRule>
  </conditionalFormatting>
  <conditionalFormatting sqref="AN5:AN7">
    <cfRule type="cellIs" dxfId="494" priority="484" stopIfTrue="1" operator="lessThan">
      <formula>0</formula>
    </cfRule>
  </conditionalFormatting>
  <conditionalFormatting sqref="AS5:AS7">
    <cfRule type="cellIs" dxfId="493" priority="483" stopIfTrue="1" operator="lessThan">
      <formula>0</formula>
    </cfRule>
  </conditionalFormatting>
  <conditionalFormatting sqref="AT5:AT7">
    <cfRule type="cellIs" dxfId="492" priority="482" stopIfTrue="1" operator="lessThan">
      <formula>0</formula>
    </cfRule>
  </conditionalFormatting>
  <conditionalFormatting sqref="AU5:AU7">
    <cfRule type="cellIs" dxfId="491" priority="481" stopIfTrue="1" operator="lessThan">
      <formula>0</formula>
    </cfRule>
  </conditionalFormatting>
  <conditionalFormatting sqref="D9">
    <cfRule type="cellIs" dxfId="490" priority="480" stopIfTrue="1" operator="lessThan">
      <formula>0</formula>
    </cfRule>
  </conditionalFormatting>
  <conditionalFormatting sqref="D11:D20">
    <cfRule type="cellIs" dxfId="489" priority="479" stopIfTrue="1" operator="lessThan">
      <formula>0</formula>
    </cfRule>
  </conditionalFormatting>
  <conditionalFormatting sqref="E10:I10">
    <cfRule type="cellIs" dxfId="488" priority="478" stopIfTrue="1" operator="lessThan">
      <formula>0</formula>
    </cfRule>
  </conditionalFormatting>
  <conditionalFormatting sqref="E11:I11">
    <cfRule type="cellIs" dxfId="487" priority="477" stopIfTrue="1" operator="lessThan">
      <formula>0</formula>
    </cfRule>
  </conditionalFormatting>
  <conditionalFormatting sqref="E13:I16">
    <cfRule type="cellIs" dxfId="486" priority="476" stopIfTrue="1" operator="lessThan">
      <formula>0</formula>
    </cfRule>
  </conditionalFormatting>
  <conditionalFormatting sqref="E18:I20">
    <cfRule type="cellIs" dxfId="485" priority="475" stopIfTrue="1" operator="lessThan">
      <formula>0</formula>
    </cfRule>
  </conditionalFormatting>
  <conditionalFormatting sqref="H17">
    <cfRule type="cellIs" dxfId="484" priority="474" stopIfTrue="1" operator="lessThan">
      <formula>0</formula>
    </cfRule>
  </conditionalFormatting>
  <conditionalFormatting sqref="D23">
    <cfRule type="cellIs" dxfId="483" priority="473" stopIfTrue="1" operator="lessThan">
      <formula>0</formula>
    </cfRule>
  </conditionalFormatting>
  <conditionalFormatting sqref="D26">
    <cfRule type="cellIs" dxfId="482" priority="472" stopIfTrue="1" operator="lessThan">
      <formula>0</formula>
    </cfRule>
  </conditionalFormatting>
  <conditionalFormatting sqref="D28">
    <cfRule type="cellIs" dxfId="481" priority="471" stopIfTrue="1" operator="lessThan">
      <formula>0</formula>
    </cfRule>
  </conditionalFormatting>
  <conditionalFormatting sqref="D30">
    <cfRule type="cellIs" dxfId="480" priority="470" stopIfTrue="1" operator="lessThan">
      <formula>0</formula>
    </cfRule>
  </conditionalFormatting>
  <conditionalFormatting sqref="D32">
    <cfRule type="cellIs" dxfId="479" priority="469" stopIfTrue="1" operator="lessThan">
      <formula>0</formula>
    </cfRule>
  </conditionalFormatting>
  <conditionalFormatting sqref="AU57">
    <cfRule type="cellIs" dxfId="478" priority="20" stopIfTrue="1" operator="lessThan">
      <formula>0</formula>
    </cfRule>
  </conditionalFormatting>
  <conditionalFormatting sqref="D34">
    <cfRule type="cellIs" dxfId="477" priority="468" stopIfTrue="1" operator="lessThan">
      <formula>0</formula>
    </cfRule>
  </conditionalFormatting>
  <conditionalFormatting sqref="D38">
    <cfRule type="cellIs" dxfId="476" priority="467" stopIfTrue="1" operator="lessThan">
      <formula>0</formula>
    </cfRule>
  </conditionalFormatting>
  <conditionalFormatting sqref="D41">
    <cfRule type="cellIs" dxfId="475" priority="466" stopIfTrue="1" operator="lessThan">
      <formula>0</formula>
    </cfRule>
  </conditionalFormatting>
  <conditionalFormatting sqref="D43">
    <cfRule type="cellIs" dxfId="474" priority="465" stopIfTrue="1" operator="lessThan">
      <formula>0</formula>
    </cfRule>
  </conditionalFormatting>
  <conditionalFormatting sqref="D47">
    <cfRule type="cellIs" dxfId="473" priority="464" stopIfTrue="1" operator="lessThan">
      <formula>0</formula>
    </cfRule>
  </conditionalFormatting>
  <conditionalFormatting sqref="D50">
    <cfRule type="cellIs" dxfId="472" priority="463" stopIfTrue="1" operator="lessThan">
      <formula>0</formula>
    </cfRule>
  </conditionalFormatting>
  <conditionalFormatting sqref="E24:I24">
    <cfRule type="cellIs" dxfId="471" priority="461" stopIfTrue="1" operator="lessThan">
      <formula>0</formula>
    </cfRule>
  </conditionalFormatting>
  <conditionalFormatting sqref="E27:I27">
    <cfRule type="cellIs" dxfId="470" priority="460" stopIfTrue="1" operator="lessThan">
      <formula>0</formula>
    </cfRule>
  </conditionalFormatting>
  <conditionalFormatting sqref="E31:I31">
    <cfRule type="cellIs" dxfId="469" priority="459" stopIfTrue="1" operator="lessThan">
      <formula>0</formula>
    </cfRule>
  </conditionalFormatting>
  <conditionalFormatting sqref="E35:I35">
    <cfRule type="cellIs" dxfId="468" priority="458" stopIfTrue="1" operator="lessThan">
      <formula>0</formula>
    </cfRule>
  </conditionalFormatting>
  <conditionalFormatting sqref="E39:I39">
    <cfRule type="cellIs" dxfId="467" priority="457" stopIfTrue="1" operator="lessThan">
      <formula>0</formula>
    </cfRule>
  </conditionalFormatting>
  <conditionalFormatting sqref="E42:I42">
    <cfRule type="cellIs" dxfId="466" priority="456" stopIfTrue="1" operator="lessThan">
      <formula>0</formula>
    </cfRule>
  </conditionalFormatting>
  <conditionalFormatting sqref="D36">
    <cfRule type="cellIs" dxfId="465" priority="455" stopIfTrue="1" operator="lessThan">
      <formula>0</formula>
    </cfRule>
  </conditionalFormatting>
  <conditionalFormatting sqref="E36:I36">
    <cfRule type="cellIs" dxfId="464" priority="454" stopIfTrue="1" operator="lessThan">
      <formula>0</formula>
    </cfRule>
  </conditionalFormatting>
  <conditionalFormatting sqref="D45">
    <cfRule type="cellIs" dxfId="463" priority="453" stopIfTrue="1" operator="lessThan">
      <formula>0</formula>
    </cfRule>
  </conditionalFormatting>
  <conditionalFormatting sqref="E45:I45">
    <cfRule type="cellIs" dxfId="462" priority="452" stopIfTrue="1" operator="lessThan">
      <formula>0</formula>
    </cfRule>
  </conditionalFormatting>
  <conditionalFormatting sqref="D46">
    <cfRule type="cellIs" dxfId="461" priority="451" stopIfTrue="1" operator="lessThan">
      <formula>0</formula>
    </cfRule>
  </conditionalFormatting>
  <conditionalFormatting sqref="E46:I46">
    <cfRule type="cellIs" dxfId="460" priority="450" stopIfTrue="1" operator="lessThan">
      <formula>0</formula>
    </cfRule>
  </conditionalFormatting>
  <conditionalFormatting sqref="D49">
    <cfRule type="cellIs" dxfId="459" priority="449" stopIfTrue="1" operator="lessThan">
      <formula>0</formula>
    </cfRule>
  </conditionalFormatting>
  <conditionalFormatting sqref="E49:I49">
    <cfRule type="cellIs" dxfId="458" priority="448" stopIfTrue="1" operator="lessThan">
      <formula>0</formula>
    </cfRule>
  </conditionalFormatting>
  <conditionalFormatting sqref="D51">
    <cfRule type="cellIs" dxfId="457" priority="447" stopIfTrue="1" operator="lessThan">
      <formula>0</formula>
    </cfRule>
  </conditionalFormatting>
  <conditionalFormatting sqref="E51:I51">
    <cfRule type="cellIs" dxfId="456" priority="446" stopIfTrue="1" operator="lessThan">
      <formula>0</formula>
    </cfRule>
  </conditionalFormatting>
  <conditionalFormatting sqref="D52">
    <cfRule type="cellIs" dxfId="455" priority="445" stopIfTrue="1" operator="lessThan">
      <formula>0</formula>
    </cfRule>
  </conditionalFormatting>
  <conditionalFormatting sqref="E52:I52">
    <cfRule type="cellIs" dxfId="454" priority="444" stopIfTrue="1" operator="lessThan">
      <formula>0</formula>
    </cfRule>
  </conditionalFormatting>
  <conditionalFormatting sqref="D53">
    <cfRule type="cellIs" dxfId="453" priority="443" stopIfTrue="1" operator="lessThan">
      <formula>0</formula>
    </cfRule>
  </conditionalFormatting>
  <conditionalFormatting sqref="E53:I53">
    <cfRule type="cellIs" dxfId="452" priority="442" stopIfTrue="1" operator="lessThan">
      <formula>0</formula>
    </cfRule>
  </conditionalFormatting>
  <conditionalFormatting sqref="D56">
    <cfRule type="cellIs" dxfId="451" priority="441" stopIfTrue="1" operator="lessThan">
      <formula>0</formula>
    </cfRule>
  </conditionalFormatting>
  <conditionalFormatting sqref="E56:I56">
    <cfRule type="cellIs" dxfId="450" priority="440" stopIfTrue="1" operator="lessThan">
      <formula>0</formula>
    </cfRule>
  </conditionalFormatting>
  <conditionalFormatting sqref="D57">
    <cfRule type="cellIs" dxfId="449" priority="439" stopIfTrue="1" operator="lessThan">
      <formula>0</formula>
    </cfRule>
  </conditionalFormatting>
  <conditionalFormatting sqref="E57:I57">
    <cfRule type="cellIs" dxfId="448" priority="438" stopIfTrue="1" operator="lessThan">
      <formula>0</formula>
    </cfRule>
  </conditionalFormatting>
  <conditionalFormatting sqref="D58">
    <cfRule type="cellIs" dxfId="447" priority="437" stopIfTrue="1" operator="lessThan">
      <formula>0</formula>
    </cfRule>
  </conditionalFormatting>
  <conditionalFormatting sqref="E58:I58">
    <cfRule type="cellIs" dxfId="446" priority="436" stopIfTrue="1" operator="lessThan">
      <formula>0</formula>
    </cfRule>
  </conditionalFormatting>
  <conditionalFormatting sqref="J9">
    <cfRule type="cellIs" dxfId="445" priority="435" stopIfTrue="1" operator="lessThan">
      <formula>0</formula>
    </cfRule>
  </conditionalFormatting>
  <conditionalFormatting sqref="J11:J14">
    <cfRule type="cellIs" dxfId="444" priority="434" stopIfTrue="1" operator="lessThan">
      <formula>0</formula>
    </cfRule>
  </conditionalFormatting>
  <conditionalFormatting sqref="K10:O10">
    <cfRule type="cellIs" dxfId="443" priority="433" stopIfTrue="1" operator="lessThan">
      <formula>0</formula>
    </cfRule>
  </conditionalFormatting>
  <conditionalFormatting sqref="K11:O11">
    <cfRule type="cellIs" dxfId="442" priority="432" stopIfTrue="1" operator="lessThan">
      <formula>0</formula>
    </cfRule>
  </conditionalFormatting>
  <conditionalFormatting sqref="K13:O14">
    <cfRule type="cellIs" dxfId="441" priority="431" stopIfTrue="1" operator="lessThan">
      <formula>0</formula>
    </cfRule>
  </conditionalFormatting>
  <conditionalFormatting sqref="J16:J17 J19">
    <cfRule type="cellIs" dxfId="440" priority="430" stopIfTrue="1" operator="lessThan">
      <formula>0</formula>
    </cfRule>
  </conditionalFormatting>
  <conditionalFormatting sqref="K16:O16">
    <cfRule type="cellIs" dxfId="439" priority="429" stopIfTrue="1" operator="lessThan">
      <formula>0</formula>
    </cfRule>
  </conditionalFormatting>
  <conditionalFormatting sqref="K19:O19 L18:O18">
    <cfRule type="cellIs" dxfId="438" priority="428" stopIfTrue="1" operator="lessThan">
      <formula>0</formula>
    </cfRule>
  </conditionalFormatting>
  <conditionalFormatting sqref="L17:N17">
    <cfRule type="cellIs" dxfId="437" priority="427" stopIfTrue="1" operator="lessThan">
      <formula>0</formula>
    </cfRule>
  </conditionalFormatting>
  <conditionalFormatting sqref="P9">
    <cfRule type="cellIs" dxfId="436" priority="426" stopIfTrue="1" operator="lessThan">
      <formula>0</formula>
    </cfRule>
  </conditionalFormatting>
  <conditionalFormatting sqref="P11:P14">
    <cfRule type="cellIs" dxfId="435" priority="425" stopIfTrue="1" operator="lessThan">
      <formula>0</formula>
    </cfRule>
  </conditionalFormatting>
  <conditionalFormatting sqref="Q10:T10">
    <cfRule type="cellIs" dxfId="434" priority="424" stopIfTrue="1" operator="lessThan">
      <formula>0</formula>
    </cfRule>
  </conditionalFormatting>
  <conditionalFormatting sqref="Q11:T11">
    <cfRule type="cellIs" dxfId="433" priority="423" stopIfTrue="1" operator="lessThan">
      <formula>0</formula>
    </cfRule>
  </conditionalFormatting>
  <conditionalFormatting sqref="Q13:T14">
    <cfRule type="cellIs" dxfId="432" priority="422" stopIfTrue="1" operator="lessThan">
      <formula>0</formula>
    </cfRule>
  </conditionalFormatting>
  <conditionalFormatting sqref="P19">
    <cfRule type="cellIs" dxfId="431" priority="421" stopIfTrue="1" operator="lessThan">
      <formula>0</formula>
    </cfRule>
  </conditionalFormatting>
  <conditionalFormatting sqref="Q19:T19 R18:T18">
    <cfRule type="cellIs" dxfId="430" priority="420" stopIfTrue="1" operator="lessThan">
      <formula>0</formula>
    </cfRule>
  </conditionalFormatting>
  <conditionalFormatting sqref="U9">
    <cfRule type="cellIs" dxfId="429" priority="419" stopIfTrue="1" operator="lessThan">
      <formula>0</formula>
    </cfRule>
  </conditionalFormatting>
  <conditionalFormatting sqref="U11:U14">
    <cfRule type="cellIs" dxfId="428" priority="418" stopIfTrue="1" operator="lessThan">
      <formula>0</formula>
    </cfRule>
  </conditionalFormatting>
  <conditionalFormatting sqref="V10">
    <cfRule type="cellIs" dxfId="427" priority="417" stopIfTrue="1" operator="lessThan">
      <formula>0</formula>
    </cfRule>
  </conditionalFormatting>
  <conditionalFormatting sqref="V11">
    <cfRule type="cellIs" dxfId="426" priority="416" stopIfTrue="1" operator="lessThan">
      <formula>0</formula>
    </cfRule>
  </conditionalFormatting>
  <conditionalFormatting sqref="V13:V14">
    <cfRule type="cellIs" dxfId="425" priority="415" stopIfTrue="1" operator="lessThan">
      <formula>0</formula>
    </cfRule>
  </conditionalFormatting>
  <conditionalFormatting sqref="U18:U19">
    <cfRule type="cellIs" dxfId="424" priority="414" stopIfTrue="1" operator="lessThan">
      <formula>0</formula>
    </cfRule>
  </conditionalFormatting>
  <conditionalFormatting sqref="V18:V19">
    <cfRule type="cellIs" dxfId="423" priority="413" stopIfTrue="1" operator="lessThan">
      <formula>0</formula>
    </cfRule>
  </conditionalFormatting>
  <conditionalFormatting sqref="W10">
    <cfRule type="cellIs" dxfId="422" priority="412" stopIfTrue="1" operator="lessThan">
      <formula>0</formula>
    </cfRule>
  </conditionalFormatting>
  <conditionalFormatting sqref="W11">
    <cfRule type="cellIs" dxfId="421" priority="411" stopIfTrue="1" operator="lessThan">
      <formula>0</formula>
    </cfRule>
  </conditionalFormatting>
  <conditionalFormatting sqref="W13:W14">
    <cfRule type="cellIs" dxfId="420" priority="410" stopIfTrue="1" operator="lessThan">
      <formula>0</formula>
    </cfRule>
  </conditionalFormatting>
  <conditionalFormatting sqref="W18:W19">
    <cfRule type="cellIs" dxfId="419" priority="409" stopIfTrue="1" operator="lessThan">
      <formula>0</formula>
    </cfRule>
  </conditionalFormatting>
  <conditionalFormatting sqref="X9">
    <cfRule type="cellIs" dxfId="418" priority="408" stopIfTrue="1" operator="lessThan">
      <formula>0</formula>
    </cfRule>
  </conditionalFormatting>
  <conditionalFormatting sqref="X11:X14">
    <cfRule type="cellIs" dxfId="417" priority="407" stopIfTrue="1" operator="lessThan">
      <formula>0</formula>
    </cfRule>
  </conditionalFormatting>
  <conditionalFormatting sqref="Y10">
    <cfRule type="cellIs" dxfId="416" priority="406" stopIfTrue="1" operator="lessThan">
      <formula>0</formula>
    </cfRule>
  </conditionalFormatting>
  <conditionalFormatting sqref="Y11">
    <cfRule type="cellIs" dxfId="415" priority="405" stopIfTrue="1" operator="lessThan">
      <formula>0</formula>
    </cfRule>
  </conditionalFormatting>
  <conditionalFormatting sqref="Y13:Y14">
    <cfRule type="cellIs" dxfId="414" priority="404" stopIfTrue="1" operator="lessThan">
      <formula>0</formula>
    </cfRule>
  </conditionalFormatting>
  <conditionalFormatting sqref="X18:X19">
    <cfRule type="cellIs" dxfId="413" priority="403" stopIfTrue="1" operator="lessThan">
      <formula>0</formula>
    </cfRule>
  </conditionalFormatting>
  <conditionalFormatting sqref="Y18:Y19">
    <cfRule type="cellIs" dxfId="412" priority="402" stopIfTrue="1" operator="lessThan">
      <formula>0</formula>
    </cfRule>
  </conditionalFormatting>
  <conditionalFormatting sqref="Z10">
    <cfRule type="cellIs" dxfId="411" priority="401" stopIfTrue="1" operator="lessThan">
      <formula>0</formula>
    </cfRule>
  </conditionalFormatting>
  <conditionalFormatting sqref="Z11">
    <cfRule type="cellIs" dxfId="410" priority="400" stopIfTrue="1" operator="lessThan">
      <formula>0</formula>
    </cfRule>
  </conditionalFormatting>
  <conditionalFormatting sqref="Z13:Z14">
    <cfRule type="cellIs" dxfId="409" priority="399" stopIfTrue="1" operator="lessThan">
      <formula>0</formula>
    </cfRule>
  </conditionalFormatting>
  <conditionalFormatting sqref="AA9">
    <cfRule type="cellIs" dxfId="408" priority="397" stopIfTrue="1" operator="lessThan">
      <formula>0</formula>
    </cfRule>
  </conditionalFormatting>
  <conditionalFormatting sqref="AB10">
    <cfRule type="cellIs" dxfId="407" priority="395" stopIfTrue="1" operator="lessThan">
      <formula>0</formula>
    </cfRule>
  </conditionalFormatting>
  <conditionalFormatting sqref="AB11">
    <cfRule type="cellIs" dxfId="406" priority="394" stopIfTrue="1" operator="lessThan">
      <formula>0</formula>
    </cfRule>
  </conditionalFormatting>
  <conditionalFormatting sqref="AB13:AB14">
    <cfRule type="cellIs" dxfId="405" priority="393" stopIfTrue="1" operator="lessThan">
      <formula>0</formula>
    </cfRule>
  </conditionalFormatting>
  <conditionalFormatting sqref="AA18:AA19">
    <cfRule type="cellIs" dxfId="404" priority="392" stopIfTrue="1" operator="lessThan">
      <formula>0</formula>
    </cfRule>
  </conditionalFormatting>
  <conditionalFormatting sqref="AB18:AB19">
    <cfRule type="cellIs" dxfId="403" priority="391" stopIfTrue="1" operator="lessThan">
      <formula>0</formula>
    </cfRule>
  </conditionalFormatting>
  <conditionalFormatting sqref="AC10">
    <cfRule type="cellIs" dxfId="402" priority="390" stopIfTrue="1" operator="lessThan">
      <formula>0</formula>
    </cfRule>
  </conditionalFormatting>
  <conditionalFormatting sqref="AC11">
    <cfRule type="cellIs" dxfId="401" priority="389" stopIfTrue="1" operator="lessThan">
      <formula>0</formula>
    </cfRule>
  </conditionalFormatting>
  <conditionalFormatting sqref="AC13:AC14">
    <cfRule type="cellIs" dxfId="400" priority="388" stopIfTrue="1" operator="lessThan">
      <formula>0</formula>
    </cfRule>
  </conditionalFormatting>
  <conditionalFormatting sqref="AC18:AC19">
    <cfRule type="cellIs" dxfId="399" priority="387" stopIfTrue="1" operator="lessThan">
      <formula>0</formula>
    </cfRule>
  </conditionalFormatting>
  <conditionalFormatting sqref="AD9">
    <cfRule type="cellIs" dxfId="398" priority="386" stopIfTrue="1" operator="lessThan">
      <formula>0</formula>
    </cfRule>
  </conditionalFormatting>
  <conditionalFormatting sqref="AD11:AD14">
    <cfRule type="cellIs" dxfId="397" priority="385" stopIfTrue="1" operator="lessThan">
      <formula>0</formula>
    </cfRule>
  </conditionalFormatting>
  <conditionalFormatting sqref="AD18:AD19">
    <cfRule type="cellIs" dxfId="396" priority="384" stopIfTrue="1" operator="lessThan">
      <formula>0</formula>
    </cfRule>
  </conditionalFormatting>
  <conditionalFormatting sqref="AS57">
    <cfRule type="cellIs" dxfId="395" priority="22" stopIfTrue="1" operator="lessThan">
      <formula>0</formula>
    </cfRule>
  </conditionalFormatting>
  <conditionalFormatting sqref="AT57">
    <cfRule type="cellIs" dxfId="394" priority="21" stopIfTrue="1" operator="lessThan">
      <formula>0</formula>
    </cfRule>
  </conditionalFormatting>
  <conditionalFormatting sqref="AI9">
    <cfRule type="cellIs" dxfId="393" priority="380" stopIfTrue="1" operator="lessThan">
      <formula>0</formula>
    </cfRule>
  </conditionalFormatting>
  <conditionalFormatting sqref="AI11:AI14">
    <cfRule type="cellIs" dxfId="392" priority="379" stopIfTrue="1" operator="lessThan">
      <formula>0</formula>
    </cfRule>
  </conditionalFormatting>
  <conditionalFormatting sqref="AI18:AI19">
    <cfRule type="cellIs" dxfId="391" priority="378" stopIfTrue="1" operator="lessThan">
      <formula>0</formula>
    </cfRule>
  </conditionalFormatting>
  <conditionalFormatting sqref="AN9">
    <cfRule type="cellIs" dxfId="390" priority="377" stopIfTrue="1" operator="lessThan">
      <formula>0</formula>
    </cfRule>
  </conditionalFormatting>
  <conditionalFormatting sqref="AN11:AN14">
    <cfRule type="cellIs" dxfId="389" priority="376" stopIfTrue="1" operator="lessThan">
      <formula>0</formula>
    </cfRule>
  </conditionalFormatting>
  <conditionalFormatting sqref="AO10:AR10">
    <cfRule type="cellIs" dxfId="388" priority="375" stopIfTrue="1" operator="lessThan">
      <formula>0</formula>
    </cfRule>
  </conditionalFormatting>
  <conditionalFormatting sqref="AO11:AR11">
    <cfRule type="cellIs" dxfId="387" priority="374" stopIfTrue="1" operator="lessThan">
      <formula>0</formula>
    </cfRule>
  </conditionalFormatting>
  <conditionalFormatting sqref="AO13:AR14">
    <cfRule type="cellIs" dxfId="386" priority="373" stopIfTrue="1" operator="lessThan">
      <formula>0</formula>
    </cfRule>
  </conditionalFormatting>
  <conditionalFormatting sqref="AO18:AR19">
    <cfRule type="cellIs" dxfId="385" priority="371" stopIfTrue="1" operator="lessThan">
      <formula>0</formula>
    </cfRule>
  </conditionalFormatting>
  <conditionalFormatting sqref="AS9">
    <cfRule type="cellIs" dxfId="384" priority="370" stopIfTrue="1" operator="lessThan">
      <formula>0</formula>
    </cfRule>
  </conditionalFormatting>
  <conditionalFormatting sqref="AT9">
    <cfRule type="cellIs" dxfId="383" priority="369" stopIfTrue="1" operator="lessThan">
      <formula>0</formula>
    </cfRule>
  </conditionalFormatting>
  <conditionalFormatting sqref="AU9">
    <cfRule type="cellIs" dxfId="382" priority="368" stopIfTrue="1" operator="lessThan">
      <formula>0</formula>
    </cfRule>
  </conditionalFormatting>
  <conditionalFormatting sqref="AS11">
    <cfRule type="cellIs" dxfId="381" priority="367" stopIfTrue="1" operator="lessThan">
      <formula>0</formula>
    </cfRule>
  </conditionalFormatting>
  <conditionalFormatting sqref="AT11">
    <cfRule type="cellIs" dxfId="380" priority="366" stopIfTrue="1" operator="lessThan">
      <formula>0</formula>
    </cfRule>
  </conditionalFormatting>
  <conditionalFormatting sqref="AU11">
    <cfRule type="cellIs" dxfId="379" priority="365" stopIfTrue="1" operator="lessThan">
      <formula>0</formula>
    </cfRule>
  </conditionalFormatting>
  <conditionalFormatting sqref="AS12">
    <cfRule type="cellIs" dxfId="378" priority="364" stopIfTrue="1" operator="lessThan">
      <formula>0</formula>
    </cfRule>
  </conditionalFormatting>
  <conditionalFormatting sqref="AT12">
    <cfRule type="cellIs" dxfId="377" priority="363" stopIfTrue="1" operator="lessThan">
      <formula>0</formula>
    </cfRule>
  </conditionalFormatting>
  <conditionalFormatting sqref="AU12">
    <cfRule type="cellIs" dxfId="376" priority="362" stopIfTrue="1" operator="lessThan">
      <formula>0</formula>
    </cfRule>
  </conditionalFormatting>
  <conditionalFormatting sqref="AS13">
    <cfRule type="cellIs" dxfId="375" priority="361" stopIfTrue="1" operator="lessThan">
      <formula>0</formula>
    </cfRule>
  </conditionalFormatting>
  <conditionalFormatting sqref="AT13">
    <cfRule type="cellIs" dxfId="374" priority="360" stopIfTrue="1" operator="lessThan">
      <formula>0</formula>
    </cfRule>
  </conditionalFormatting>
  <conditionalFormatting sqref="AU13">
    <cfRule type="cellIs" dxfId="373" priority="359" stopIfTrue="1" operator="lessThan">
      <formula>0</formula>
    </cfRule>
  </conditionalFormatting>
  <conditionalFormatting sqref="AS14">
    <cfRule type="cellIs" dxfId="372" priority="358" stopIfTrue="1" operator="lessThan">
      <formula>0</formula>
    </cfRule>
  </conditionalFormatting>
  <conditionalFormatting sqref="AT14">
    <cfRule type="cellIs" dxfId="371" priority="357" stopIfTrue="1" operator="lessThan">
      <formula>0</formula>
    </cfRule>
  </conditionalFormatting>
  <conditionalFormatting sqref="AU14">
    <cfRule type="cellIs" dxfId="370" priority="356" stopIfTrue="1" operator="lessThan">
      <formula>0</formula>
    </cfRule>
  </conditionalFormatting>
  <conditionalFormatting sqref="AS18">
    <cfRule type="cellIs" dxfId="369" priority="355" stopIfTrue="1" operator="lessThan">
      <formula>0</formula>
    </cfRule>
  </conditionalFormatting>
  <conditionalFormatting sqref="AT18">
    <cfRule type="cellIs" dxfId="368" priority="354" stopIfTrue="1" operator="lessThan">
      <formula>0</formula>
    </cfRule>
  </conditionalFormatting>
  <conditionalFormatting sqref="AU18">
    <cfRule type="cellIs" dxfId="367" priority="353" stopIfTrue="1" operator="lessThan">
      <formula>0</formula>
    </cfRule>
  </conditionalFormatting>
  <conditionalFormatting sqref="AS19">
    <cfRule type="cellIs" dxfId="366" priority="352" stopIfTrue="1" operator="lessThan">
      <formula>0</formula>
    </cfRule>
  </conditionalFormatting>
  <conditionalFormatting sqref="AT19">
    <cfRule type="cellIs" dxfId="365" priority="351" stopIfTrue="1" operator="lessThan">
      <formula>0</formula>
    </cfRule>
  </conditionalFormatting>
  <conditionalFormatting sqref="AU19">
    <cfRule type="cellIs" dxfId="364" priority="350" stopIfTrue="1" operator="lessThan">
      <formula>0</formula>
    </cfRule>
  </conditionalFormatting>
  <conditionalFormatting sqref="J30">
    <cfRule type="cellIs" dxfId="363" priority="346" stopIfTrue="1" operator="lessThan">
      <formula>0</formula>
    </cfRule>
  </conditionalFormatting>
  <conditionalFormatting sqref="J32">
    <cfRule type="cellIs" dxfId="362" priority="345" stopIfTrue="1" operator="lessThan">
      <formula>0</formula>
    </cfRule>
  </conditionalFormatting>
  <conditionalFormatting sqref="J34">
    <cfRule type="cellIs" dxfId="361" priority="344" stopIfTrue="1" operator="lessThan">
      <formula>0</formula>
    </cfRule>
  </conditionalFormatting>
  <conditionalFormatting sqref="J38">
    <cfRule type="cellIs" dxfId="360" priority="343" stopIfTrue="1" operator="lessThan">
      <formula>0</formula>
    </cfRule>
  </conditionalFormatting>
  <conditionalFormatting sqref="J41">
    <cfRule type="cellIs" dxfId="359" priority="342" stopIfTrue="1" operator="lessThan">
      <formula>0</formula>
    </cfRule>
  </conditionalFormatting>
  <conditionalFormatting sqref="J43">
    <cfRule type="cellIs" dxfId="358" priority="341" stopIfTrue="1" operator="lessThan">
      <formula>0</formula>
    </cfRule>
  </conditionalFormatting>
  <conditionalFormatting sqref="J47">
    <cfRule type="cellIs" dxfId="357" priority="340" stopIfTrue="1" operator="lessThan">
      <formula>0</formula>
    </cfRule>
  </conditionalFormatting>
  <conditionalFormatting sqref="J50">
    <cfRule type="cellIs" dxfId="356" priority="339" stopIfTrue="1" operator="lessThan">
      <formula>0</formula>
    </cfRule>
  </conditionalFormatting>
  <conditionalFormatting sqref="L24:O24">
    <cfRule type="cellIs" dxfId="355" priority="338" stopIfTrue="1" operator="lessThan">
      <formula>0</formula>
    </cfRule>
  </conditionalFormatting>
  <conditionalFormatting sqref="L27:O27">
    <cfRule type="cellIs" dxfId="354" priority="337" stopIfTrue="1" operator="lessThan">
      <formula>0</formula>
    </cfRule>
  </conditionalFormatting>
  <conditionalFormatting sqref="K31:O31">
    <cfRule type="cellIs" dxfId="353" priority="336" stopIfTrue="1" operator="lessThan">
      <formula>0</formula>
    </cfRule>
  </conditionalFormatting>
  <conditionalFormatting sqref="K35:O35">
    <cfRule type="cellIs" dxfId="352" priority="335" stopIfTrue="1" operator="lessThan">
      <formula>0</formula>
    </cfRule>
  </conditionalFormatting>
  <conditionalFormatting sqref="K39:O39">
    <cfRule type="cellIs" dxfId="351" priority="334" stopIfTrue="1" operator="lessThan">
      <formula>0</formula>
    </cfRule>
  </conditionalFormatting>
  <conditionalFormatting sqref="K42:O42">
    <cfRule type="cellIs" dxfId="350" priority="333" stopIfTrue="1" operator="lessThan">
      <formula>0</formula>
    </cfRule>
  </conditionalFormatting>
  <conditionalFormatting sqref="J36">
    <cfRule type="cellIs" dxfId="349" priority="332" stopIfTrue="1" operator="lessThan">
      <formula>0</formula>
    </cfRule>
  </conditionalFormatting>
  <conditionalFormatting sqref="K36:O36">
    <cfRule type="cellIs" dxfId="348" priority="331" stopIfTrue="1" operator="lessThan">
      <formula>0</formula>
    </cfRule>
  </conditionalFormatting>
  <conditionalFormatting sqref="J45">
    <cfRule type="cellIs" dxfId="347" priority="330" stopIfTrue="1" operator="lessThan">
      <formula>0</formula>
    </cfRule>
  </conditionalFormatting>
  <conditionalFormatting sqref="K45:O45">
    <cfRule type="cellIs" dxfId="346" priority="329" stopIfTrue="1" operator="lessThan">
      <formula>0</formula>
    </cfRule>
  </conditionalFormatting>
  <conditionalFormatting sqref="J46">
    <cfRule type="cellIs" dxfId="345" priority="328" stopIfTrue="1" operator="lessThan">
      <formula>0</formula>
    </cfRule>
  </conditionalFormatting>
  <conditionalFormatting sqref="K46:O46">
    <cfRule type="cellIs" dxfId="344" priority="327" stopIfTrue="1" operator="lessThan">
      <formula>0</formula>
    </cfRule>
  </conditionalFormatting>
  <conditionalFormatting sqref="J49">
    <cfRule type="cellIs" dxfId="343" priority="326" stopIfTrue="1" operator="lessThan">
      <formula>0</formula>
    </cfRule>
  </conditionalFormatting>
  <conditionalFormatting sqref="K49:O49">
    <cfRule type="cellIs" dxfId="342" priority="325" stopIfTrue="1" operator="lessThan">
      <formula>0</formula>
    </cfRule>
  </conditionalFormatting>
  <conditionalFormatting sqref="J51">
    <cfRule type="cellIs" dxfId="341" priority="324" stopIfTrue="1" operator="lessThan">
      <formula>0</formula>
    </cfRule>
  </conditionalFormatting>
  <conditionalFormatting sqref="K51:O51">
    <cfRule type="cellIs" dxfId="340" priority="323" stopIfTrue="1" operator="lessThan">
      <formula>0</formula>
    </cfRule>
  </conditionalFormatting>
  <conditionalFormatting sqref="J52">
    <cfRule type="cellIs" dxfId="339" priority="322" stopIfTrue="1" operator="lessThan">
      <formula>0</formula>
    </cfRule>
  </conditionalFormatting>
  <conditionalFormatting sqref="K52:O52">
    <cfRule type="cellIs" dxfId="338" priority="321" stopIfTrue="1" operator="lessThan">
      <formula>0</formula>
    </cfRule>
  </conditionalFormatting>
  <conditionalFormatting sqref="J53">
    <cfRule type="cellIs" dxfId="337" priority="320" stopIfTrue="1" operator="lessThan">
      <formula>0</formula>
    </cfRule>
  </conditionalFormatting>
  <conditionalFormatting sqref="K53:O53">
    <cfRule type="cellIs" dxfId="336" priority="319" stopIfTrue="1" operator="lessThan">
      <formula>0</formula>
    </cfRule>
  </conditionalFormatting>
  <conditionalFormatting sqref="P30">
    <cfRule type="cellIs" dxfId="335" priority="315" stopIfTrue="1" operator="lessThan">
      <formula>0</formula>
    </cfRule>
  </conditionalFormatting>
  <conditionalFormatting sqref="P32">
    <cfRule type="cellIs" dxfId="334" priority="314" stopIfTrue="1" operator="lessThan">
      <formula>0</formula>
    </cfRule>
  </conditionalFormatting>
  <conditionalFormatting sqref="P34">
    <cfRule type="cellIs" dxfId="333" priority="313" stopIfTrue="1" operator="lessThan">
      <formula>0</formula>
    </cfRule>
  </conditionalFormatting>
  <conditionalFormatting sqref="P38">
    <cfRule type="cellIs" dxfId="332" priority="312" stopIfTrue="1" operator="lessThan">
      <formula>0</formula>
    </cfRule>
  </conditionalFormatting>
  <conditionalFormatting sqref="P41">
    <cfRule type="cellIs" dxfId="331" priority="311" stopIfTrue="1" operator="lessThan">
      <formula>0</formula>
    </cfRule>
  </conditionalFormatting>
  <conditionalFormatting sqref="P43">
    <cfRule type="cellIs" dxfId="330" priority="310" stopIfTrue="1" operator="lessThan">
      <formula>0</formula>
    </cfRule>
  </conditionalFormatting>
  <conditionalFormatting sqref="P47">
    <cfRule type="cellIs" dxfId="329" priority="309" stopIfTrue="1" operator="lessThan">
      <formula>0</formula>
    </cfRule>
  </conditionalFormatting>
  <conditionalFormatting sqref="P50">
    <cfRule type="cellIs" dxfId="328" priority="308" stopIfTrue="1" operator="lessThan">
      <formula>0</formula>
    </cfRule>
  </conditionalFormatting>
  <conditionalFormatting sqref="R24:T24">
    <cfRule type="cellIs" dxfId="327" priority="307" stopIfTrue="1" operator="lessThan">
      <formula>0</formula>
    </cfRule>
  </conditionalFormatting>
  <conditionalFormatting sqref="R27:T27">
    <cfRule type="cellIs" dxfId="326" priority="306" stopIfTrue="1" operator="lessThan">
      <formula>0</formula>
    </cfRule>
  </conditionalFormatting>
  <conditionalFormatting sqref="Q31:T31">
    <cfRule type="cellIs" dxfId="325" priority="305" stopIfTrue="1" operator="lessThan">
      <formula>0</formula>
    </cfRule>
  </conditionalFormatting>
  <conditionalFormatting sqref="Q35:T35">
    <cfRule type="cellIs" dxfId="324" priority="304" stopIfTrue="1" operator="lessThan">
      <formula>0</formula>
    </cfRule>
  </conditionalFormatting>
  <conditionalFormatting sqref="Q39:T39">
    <cfRule type="cellIs" dxfId="323" priority="303" stopIfTrue="1" operator="lessThan">
      <formula>0</formula>
    </cfRule>
  </conditionalFormatting>
  <conditionalFormatting sqref="Q42:T42">
    <cfRule type="cellIs" dxfId="322" priority="302" stopIfTrue="1" operator="lessThan">
      <formula>0</formula>
    </cfRule>
  </conditionalFormatting>
  <conditionalFormatting sqref="P36">
    <cfRule type="cellIs" dxfId="321" priority="301" stopIfTrue="1" operator="lessThan">
      <formula>0</formula>
    </cfRule>
  </conditionalFormatting>
  <conditionalFormatting sqref="Q36:T36">
    <cfRule type="cellIs" dxfId="320" priority="300" stopIfTrue="1" operator="lessThan">
      <formula>0</formula>
    </cfRule>
  </conditionalFormatting>
  <conditionalFormatting sqref="P45">
    <cfRule type="cellIs" dxfId="319" priority="299" stopIfTrue="1" operator="lessThan">
      <formula>0</formula>
    </cfRule>
  </conditionalFormatting>
  <conditionalFormatting sqref="Q45:T45">
    <cfRule type="cellIs" dxfId="318" priority="298" stopIfTrue="1" operator="lessThan">
      <formula>0</formula>
    </cfRule>
  </conditionalFormatting>
  <conditionalFormatting sqref="P46">
    <cfRule type="cellIs" dxfId="317" priority="297" stopIfTrue="1" operator="lessThan">
      <formula>0</formula>
    </cfRule>
  </conditionalFormatting>
  <conditionalFormatting sqref="Q46:T46">
    <cfRule type="cellIs" dxfId="316" priority="296" stopIfTrue="1" operator="lessThan">
      <formula>0</formula>
    </cfRule>
  </conditionalFormatting>
  <conditionalFormatting sqref="P49">
    <cfRule type="cellIs" dxfId="315" priority="295" stopIfTrue="1" operator="lessThan">
      <formula>0</formula>
    </cfRule>
  </conditionalFormatting>
  <conditionalFormatting sqref="Q49:T49">
    <cfRule type="cellIs" dxfId="314" priority="294" stopIfTrue="1" operator="lessThan">
      <formula>0</formula>
    </cfRule>
  </conditionalFormatting>
  <conditionalFormatting sqref="P51">
    <cfRule type="cellIs" dxfId="313" priority="293" stopIfTrue="1" operator="lessThan">
      <formula>0</formula>
    </cfRule>
  </conditionalFormatting>
  <conditionalFormatting sqref="Q51:T51">
    <cfRule type="cellIs" dxfId="312" priority="292" stopIfTrue="1" operator="lessThan">
      <formula>0</formula>
    </cfRule>
  </conditionalFormatting>
  <conditionalFormatting sqref="P52">
    <cfRule type="cellIs" dxfId="311" priority="291" stopIfTrue="1" operator="lessThan">
      <formula>0</formula>
    </cfRule>
  </conditionalFormatting>
  <conditionalFormatting sqref="Q52:T52">
    <cfRule type="cellIs" dxfId="310" priority="290" stopIfTrue="1" operator="lessThan">
      <formula>0</formula>
    </cfRule>
  </conditionalFormatting>
  <conditionalFormatting sqref="P53">
    <cfRule type="cellIs" dxfId="309" priority="289" stopIfTrue="1" operator="lessThan">
      <formula>0</formula>
    </cfRule>
  </conditionalFormatting>
  <conditionalFormatting sqref="Q53:T53">
    <cfRule type="cellIs" dxfId="308" priority="288" stopIfTrue="1" operator="lessThan">
      <formula>0</formula>
    </cfRule>
  </conditionalFormatting>
  <conditionalFormatting sqref="U23">
    <cfRule type="cellIs" dxfId="307" priority="287" stopIfTrue="1" operator="lessThan">
      <formula>0</formula>
    </cfRule>
  </conditionalFormatting>
  <conditionalFormatting sqref="U26">
    <cfRule type="cellIs" dxfId="306" priority="286" stopIfTrue="1" operator="lessThan">
      <formula>0</formula>
    </cfRule>
  </conditionalFormatting>
  <conditionalFormatting sqref="U28">
    <cfRule type="cellIs" dxfId="305" priority="285" stopIfTrue="1" operator="lessThan">
      <formula>0</formula>
    </cfRule>
  </conditionalFormatting>
  <conditionalFormatting sqref="U30">
    <cfRule type="cellIs" dxfId="304" priority="284" stopIfTrue="1" operator="lessThan">
      <formula>0</formula>
    </cfRule>
  </conditionalFormatting>
  <conditionalFormatting sqref="U32">
    <cfRule type="cellIs" dxfId="303" priority="283" stopIfTrue="1" operator="lessThan">
      <formula>0</formula>
    </cfRule>
  </conditionalFormatting>
  <conditionalFormatting sqref="U34">
    <cfRule type="cellIs" dxfId="302" priority="282" stopIfTrue="1" operator="lessThan">
      <formula>0</formula>
    </cfRule>
  </conditionalFormatting>
  <conditionalFormatting sqref="U38">
    <cfRule type="cellIs" dxfId="301" priority="281" stopIfTrue="1" operator="lessThan">
      <formula>0</formula>
    </cfRule>
  </conditionalFormatting>
  <conditionalFormatting sqref="U41">
    <cfRule type="cellIs" dxfId="300" priority="280" stopIfTrue="1" operator="lessThan">
      <formula>0</formula>
    </cfRule>
  </conditionalFormatting>
  <conditionalFormatting sqref="U43">
    <cfRule type="cellIs" dxfId="299" priority="279" stopIfTrue="1" operator="lessThan">
      <formula>0</formula>
    </cfRule>
  </conditionalFormatting>
  <conditionalFormatting sqref="U47">
    <cfRule type="cellIs" dxfId="298" priority="278" stopIfTrue="1" operator="lessThan">
      <formula>0</formula>
    </cfRule>
  </conditionalFormatting>
  <conditionalFormatting sqref="U50">
    <cfRule type="cellIs" dxfId="297" priority="277" stopIfTrue="1" operator="lessThan">
      <formula>0</formula>
    </cfRule>
  </conditionalFormatting>
  <conditionalFormatting sqref="V24:W24">
    <cfRule type="cellIs" dxfId="296" priority="276" stopIfTrue="1" operator="lessThan">
      <formula>0</formula>
    </cfRule>
  </conditionalFormatting>
  <conditionalFormatting sqref="V27:W27">
    <cfRule type="cellIs" dxfId="295" priority="275" stopIfTrue="1" operator="lessThan">
      <formula>0</formula>
    </cfRule>
  </conditionalFormatting>
  <conditionalFormatting sqref="V31:W31">
    <cfRule type="cellIs" dxfId="294" priority="274" stopIfTrue="1" operator="lessThan">
      <formula>0</formula>
    </cfRule>
  </conditionalFormatting>
  <conditionalFormatting sqref="V35:W35">
    <cfRule type="cellIs" dxfId="293" priority="273" stopIfTrue="1" operator="lessThan">
      <formula>0</formula>
    </cfRule>
  </conditionalFormatting>
  <conditionalFormatting sqref="V39:W39">
    <cfRule type="cellIs" dxfId="292" priority="272" stopIfTrue="1" operator="lessThan">
      <formula>0</formula>
    </cfRule>
  </conditionalFormatting>
  <conditionalFormatting sqref="V42:W42">
    <cfRule type="cellIs" dxfId="291" priority="271" stopIfTrue="1" operator="lessThan">
      <formula>0</formula>
    </cfRule>
  </conditionalFormatting>
  <conditionalFormatting sqref="U36">
    <cfRule type="cellIs" dxfId="290" priority="270" stopIfTrue="1" operator="lessThan">
      <formula>0</formula>
    </cfRule>
  </conditionalFormatting>
  <conditionalFormatting sqref="V36:W36">
    <cfRule type="cellIs" dxfId="289" priority="269" stopIfTrue="1" operator="lessThan">
      <formula>0</formula>
    </cfRule>
  </conditionalFormatting>
  <conditionalFormatting sqref="U45">
    <cfRule type="cellIs" dxfId="288" priority="268" stopIfTrue="1" operator="lessThan">
      <formula>0</formula>
    </cfRule>
  </conditionalFormatting>
  <conditionalFormatting sqref="V45:W45">
    <cfRule type="cellIs" dxfId="287" priority="267" stopIfTrue="1" operator="lessThan">
      <formula>0</formula>
    </cfRule>
  </conditionalFormatting>
  <conditionalFormatting sqref="U46">
    <cfRule type="cellIs" dxfId="286" priority="266" stopIfTrue="1" operator="lessThan">
      <formula>0</formula>
    </cfRule>
  </conditionalFormatting>
  <conditionalFormatting sqref="V46:W46">
    <cfRule type="cellIs" dxfId="285" priority="265" stopIfTrue="1" operator="lessThan">
      <formula>0</formula>
    </cfRule>
  </conditionalFormatting>
  <conditionalFormatting sqref="U49">
    <cfRule type="cellIs" dxfId="284" priority="264" stopIfTrue="1" operator="lessThan">
      <formula>0</formula>
    </cfRule>
  </conditionalFormatting>
  <conditionalFormatting sqref="V49:W49">
    <cfRule type="cellIs" dxfId="283" priority="263" stopIfTrue="1" operator="lessThan">
      <formula>0</formula>
    </cfRule>
  </conditionalFormatting>
  <conditionalFormatting sqref="U51">
    <cfRule type="cellIs" dxfId="282" priority="262" stopIfTrue="1" operator="lessThan">
      <formula>0</formula>
    </cfRule>
  </conditionalFormatting>
  <conditionalFormatting sqref="V51:W51">
    <cfRule type="cellIs" dxfId="281" priority="261" stopIfTrue="1" operator="lessThan">
      <formula>0</formula>
    </cfRule>
  </conditionalFormatting>
  <conditionalFormatting sqref="U52">
    <cfRule type="cellIs" dxfId="280" priority="260" stopIfTrue="1" operator="lessThan">
      <formula>0</formula>
    </cfRule>
  </conditionalFormatting>
  <conditionalFormatting sqref="V52:W52">
    <cfRule type="cellIs" dxfId="279" priority="259" stopIfTrue="1" operator="lessThan">
      <formula>0</formula>
    </cfRule>
  </conditionalFormatting>
  <conditionalFormatting sqref="U53">
    <cfRule type="cellIs" dxfId="278" priority="258" stopIfTrue="1" operator="lessThan">
      <formula>0</formula>
    </cfRule>
  </conditionalFormatting>
  <conditionalFormatting sqref="V53:W53">
    <cfRule type="cellIs" dxfId="277" priority="257" stopIfTrue="1" operator="lessThan">
      <formula>0</formula>
    </cfRule>
  </conditionalFormatting>
  <conditionalFormatting sqref="X23">
    <cfRule type="cellIs" dxfId="276" priority="256" stopIfTrue="1" operator="lessThan">
      <formula>0</formula>
    </cfRule>
  </conditionalFormatting>
  <conditionalFormatting sqref="X26">
    <cfRule type="cellIs" dxfId="275" priority="255" stopIfTrue="1" operator="lessThan">
      <formula>0</formula>
    </cfRule>
  </conditionalFormatting>
  <conditionalFormatting sqref="X28">
    <cfRule type="cellIs" dxfId="274" priority="254" stopIfTrue="1" operator="lessThan">
      <formula>0</formula>
    </cfRule>
  </conditionalFormatting>
  <conditionalFormatting sqref="X30">
    <cfRule type="cellIs" dxfId="273" priority="253" stopIfTrue="1" operator="lessThan">
      <formula>0</formula>
    </cfRule>
  </conditionalFormatting>
  <conditionalFormatting sqref="X32">
    <cfRule type="cellIs" dxfId="272" priority="252" stopIfTrue="1" operator="lessThan">
      <formula>0</formula>
    </cfRule>
  </conditionalFormatting>
  <conditionalFormatting sqref="X34">
    <cfRule type="cellIs" dxfId="271" priority="251" stopIfTrue="1" operator="lessThan">
      <formula>0</formula>
    </cfRule>
  </conditionalFormatting>
  <conditionalFormatting sqref="X38">
    <cfRule type="cellIs" dxfId="270" priority="250" stopIfTrue="1" operator="lessThan">
      <formula>0</formula>
    </cfRule>
  </conditionalFormatting>
  <conditionalFormatting sqref="X41">
    <cfRule type="cellIs" dxfId="269" priority="249" stopIfTrue="1" operator="lessThan">
      <formula>0</formula>
    </cfRule>
  </conditionalFormatting>
  <conditionalFormatting sqref="X43">
    <cfRule type="cellIs" dxfId="268" priority="248" stopIfTrue="1" operator="lessThan">
      <formula>0</formula>
    </cfRule>
  </conditionalFormatting>
  <conditionalFormatting sqref="X47">
    <cfRule type="cellIs" dxfId="267" priority="247" stopIfTrue="1" operator="lessThan">
      <formula>0</formula>
    </cfRule>
  </conditionalFormatting>
  <conditionalFormatting sqref="X50">
    <cfRule type="cellIs" dxfId="266" priority="246" stopIfTrue="1" operator="lessThan">
      <formula>0</formula>
    </cfRule>
  </conditionalFormatting>
  <conditionalFormatting sqref="Y24:Z24">
    <cfRule type="cellIs" dxfId="265" priority="245" stopIfTrue="1" operator="lessThan">
      <formula>0</formula>
    </cfRule>
  </conditionalFormatting>
  <conditionalFormatting sqref="Y27:Z27">
    <cfRule type="cellIs" dxfId="264" priority="244" stopIfTrue="1" operator="lessThan">
      <formula>0</formula>
    </cfRule>
  </conditionalFormatting>
  <conditionalFormatting sqref="Y31:Z31">
    <cfRule type="cellIs" dxfId="263" priority="243" stopIfTrue="1" operator="lessThan">
      <formula>0</formula>
    </cfRule>
  </conditionalFormatting>
  <conditionalFormatting sqref="Y35:Z35">
    <cfRule type="cellIs" dxfId="262" priority="242" stopIfTrue="1" operator="lessThan">
      <formula>0</formula>
    </cfRule>
  </conditionalFormatting>
  <conditionalFormatting sqref="Y39:Z39">
    <cfRule type="cellIs" dxfId="261" priority="241" stopIfTrue="1" operator="lessThan">
      <formula>0</formula>
    </cfRule>
  </conditionalFormatting>
  <conditionalFormatting sqref="Y42:Z42">
    <cfRule type="cellIs" dxfId="260" priority="240" stopIfTrue="1" operator="lessThan">
      <formula>0</formula>
    </cfRule>
  </conditionalFormatting>
  <conditionalFormatting sqref="X36">
    <cfRule type="cellIs" dxfId="259" priority="239" stopIfTrue="1" operator="lessThan">
      <formula>0</formula>
    </cfRule>
  </conditionalFormatting>
  <conditionalFormatting sqref="Y36:Z36">
    <cfRule type="cellIs" dxfId="258" priority="238" stopIfTrue="1" operator="lessThan">
      <formula>0</formula>
    </cfRule>
  </conditionalFormatting>
  <conditionalFormatting sqref="X45">
    <cfRule type="cellIs" dxfId="257" priority="237" stopIfTrue="1" operator="lessThan">
      <formula>0</formula>
    </cfRule>
  </conditionalFormatting>
  <conditionalFormatting sqref="Y45:Z45">
    <cfRule type="cellIs" dxfId="256" priority="236" stopIfTrue="1" operator="lessThan">
      <formula>0</formula>
    </cfRule>
  </conditionalFormatting>
  <conditionalFormatting sqref="X46">
    <cfRule type="cellIs" dxfId="255" priority="235" stopIfTrue="1" operator="lessThan">
      <formula>0</formula>
    </cfRule>
  </conditionalFormatting>
  <conditionalFormatting sqref="Y46:Z46">
    <cfRule type="cellIs" dxfId="254" priority="234" stopIfTrue="1" operator="lessThan">
      <formula>0</formula>
    </cfRule>
  </conditionalFormatting>
  <conditionalFormatting sqref="X49">
    <cfRule type="cellIs" dxfId="253" priority="233" stopIfTrue="1" operator="lessThan">
      <formula>0</formula>
    </cfRule>
  </conditionalFormatting>
  <conditionalFormatting sqref="Y49:Z49">
    <cfRule type="cellIs" dxfId="252" priority="232" stopIfTrue="1" operator="lessThan">
      <formula>0</formula>
    </cfRule>
  </conditionalFormatting>
  <conditionalFormatting sqref="X51">
    <cfRule type="cellIs" dxfId="251" priority="231" stopIfTrue="1" operator="lessThan">
      <formula>0</formula>
    </cfRule>
  </conditionalFormatting>
  <conditionalFormatting sqref="Y51:Z51">
    <cfRule type="cellIs" dxfId="250" priority="230" stopIfTrue="1" operator="lessThan">
      <formula>0</formula>
    </cfRule>
  </conditionalFormatting>
  <conditionalFormatting sqref="X52">
    <cfRule type="cellIs" dxfId="249" priority="229" stopIfTrue="1" operator="lessThan">
      <formula>0</formula>
    </cfRule>
  </conditionalFormatting>
  <conditionalFormatting sqref="Y52:Z52">
    <cfRule type="cellIs" dxfId="248" priority="228" stopIfTrue="1" operator="lessThan">
      <formula>0</formula>
    </cfRule>
  </conditionalFormatting>
  <conditionalFormatting sqref="X53">
    <cfRule type="cellIs" dxfId="247" priority="227" stopIfTrue="1" operator="lessThan">
      <formula>0</formula>
    </cfRule>
  </conditionalFormatting>
  <conditionalFormatting sqref="Y53:Z53">
    <cfRule type="cellIs" dxfId="246" priority="226" stopIfTrue="1" operator="lessThan">
      <formula>0</formula>
    </cfRule>
  </conditionalFormatting>
  <conditionalFormatting sqref="AA23">
    <cfRule type="cellIs" dxfId="245" priority="225" stopIfTrue="1" operator="lessThan">
      <formula>0</formula>
    </cfRule>
  </conditionalFormatting>
  <conditionalFormatting sqref="AA26">
    <cfRule type="cellIs" dxfId="244" priority="224" stopIfTrue="1" operator="lessThan">
      <formula>0</formula>
    </cfRule>
  </conditionalFormatting>
  <conditionalFormatting sqref="AA28">
    <cfRule type="cellIs" dxfId="243" priority="223" stopIfTrue="1" operator="lessThan">
      <formula>0</formula>
    </cfRule>
  </conditionalFormatting>
  <conditionalFormatting sqref="AA30">
    <cfRule type="cellIs" dxfId="242" priority="222" stopIfTrue="1" operator="lessThan">
      <formula>0</formula>
    </cfRule>
  </conditionalFormatting>
  <conditionalFormatting sqref="AA32">
    <cfRule type="cellIs" dxfId="241" priority="221" stopIfTrue="1" operator="lessThan">
      <formula>0</formula>
    </cfRule>
  </conditionalFormatting>
  <conditionalFormatting sqref="AA34">
    <cfRule type="cellIs" dxfId="240" priority="220" stopIfTrue="1" operator="lessThan">
      <formula>0</formula>
    </cfRule>
  </conditionalFormatting>
  <conditionalFormatting sqref="AA38">
    <cfRule type="cellIs" dxfId="239" priority="219" stopIfTrue="1" operator="lessThan">
      <formula>0</formula>
    </cfRule>
  </conditionalFormatting>
  <conditionalFormatting sqref="AA41">
    <cfRule type="cellIs" dxfId="238" priority="218" stopIfTrue="1" operator="lessThan">
      <formula>0</formula>
    </cfRule>
  </conditionalFormatting>
  <conditionalFormatting sqref="AA43">
    <cfRule type="cellIs" dxfId="237" priority="217" stopIfTrue="1" operator="lessThan">
      <formula>0</formula>
    </cfRule>
  </conditionalFormatting>
  <conditionalFormatting sqref="AA47">
    <cfRule type="cellIs" dxfId="236" priority="216" stopIfTrue="1" operator="lessThan">
      <formula>0</formula>
    </cfRule>
  </conditionalFormatting>
  <conditionalFormatting sqref="AA50">
    <cfRule type="cellIs" dxfId="235" priority="215" stopIfTrue="1" operator="lessThan">
      <formula>0</formula>
    </cfRule>
  </conditionalFormatting>
  <conditionalFormatting sqref="AB24:AC24">
    <cfRule type="cellIs" dxfId="234" priority="214" stopIfTrue="1" operator="lessThan">
      <formula>0</formula>
    </cfRule>
  </conditionalFormatting>
  <conditionalFormatting sqref="AB27:AC27">
    <cfRule type="cellIs" dxfId="233" priority="213" stopIfTrue="1" operator="lessThan">
      <formula>0</formula>
    </cfRule>
  </conditionalFormatting>
  <conditionalFormatting sqref="AB31:AC31">
    <cfRule type="cellIs" dxfId="232" priority="212" stopIfTrue="1" operator="lessThan">
      <formula>0</formula>
    </cfRule>
  </conditionalFormatting>
  <conditionalFormatting sqref="AB35:AC35">
    <cfRule type="cellIs" dxfId="231" priority="211" stopIfTrue="1" operator="lessThan">
      <formula>0</formula>
    </cfRule>
  </conditionalFormatting>
  <conditionalFormatting sqref="AB39:AC39">
    <cfRule type="cellIs" dxfId="230" priority="210" stopIfTrue="1" operator="lessThan">
      <formula>0</formula>
    </cfRule>
  </conditionalFormatting>
  <conditionalFormatting sqref="AB42:AC42">
    <cfRule type="cellIs" dxfId="229" priority="209" stopIfTrue="1" operator="lessThan">
      <formula>0</formula>
    </cfRule>
  </conditionalFormatting>
  <conditionalFormatting sqref="AA36">
    <cfRule type="cellIs" dxfId="228" priority="208" stopIfTrue="1" operator="lessThan">
      <formula>0</formula>
    </cfRule>
  </conditionalFormatting>
  <conditionalFormatting sqref="AB36:AC36">
    <cfRule type="cellIs" dxfId="227" priority="207" stopIfTrue="1" operator="lessThan">
      <formula>0</formula>
    </cfRule>
  </conditionalFormatting>
  <conditionalFormatting sqref="AA45">
    <cfRule type="cellIs" dxfId="226" priority="206" stopIfTrue="1" operator="lessThan">
      <formula>0</formula>
    </cfRule>
  </conditionalFormatting>
  <conditionalFormatting sqref="AB45:AC45">
    <cfRule type="cellIs" dxfId="225" priority="205" stopIfTrue="1" operator="lessThan">
      <formula>0</formula>
    </cfRule>
  </conditionalFormatting>
  <conditionalFormatting sqref="AA46">
    <cfRule type="cellIs" dxfId="224" priority="204" stopIfTrue="1" operator="lessThan">
      <formula>0</formula>
    </cfRule>
  </conditionalFormatting>
  <conditionalFormatting sqref="AB46:AC46">
    <cfRule type="cellIs" dxfId="223" priority="203" stopIfTrue="1" operator="lessThan">
      <formula>0</formula>
    </cfRule>
  </conditionalFormatting>
  <conditionalFormatting sqref="AA49">
    <cfRule type="cellIs" dxfId="222" priority="202" stopIfTrue="1" operator="lessThan">
      <formula>0</formula>
    </cfRule>
  </conditionalFormatting>
  <conditionalFormatting sqref="AB49:AC49">
    <cfRule type="cellIs" dxfId="221" priority="201" stopIfTrue="1" operator="lessThan">
      <formula>0</formula>
    </cfRule>
  </conditionalFormatting>
  <conditionalFormatting sqref="AA51">
    <cfRule type="cellIs" dxfId="220" priority="200" stopIfTrue="1" operator="lessThan">
      <formula>0</formula>
    </cfRule>
  </conditionalFormatting>
  <conditionalFormatting sqref="AB51:AC51">
    <cfRule type="cellIs" dxfId="219" priority="199" stopIfTrue="1" operator="lessThan">
      <formula>0</formula>
    </cfRule>
  </conditionalFormatting>
  <conditionalFormatting sqref="AA52">
    <cfRule type="cellIs" dxfId="218" priority="198" stopIfTrue="1" operator="lessThan">
      <formula>0</formula>
    </cfRule>
  </conditionalFormatting>
  <conditionalFormatting sqref="AB52:AC52">
    <cfRule type="cellIs" dxfId="217" priority="197" stopIfTrue="1" operator="lessThan">
      <formula>0</formula>
    </cfRule>
  </conditionalFormatting>
  <conditionalFormatting sqref="AA53">
    <cfRule type="cellIs" dxfId="216" priority="196" stopIfTrue="1" operator="lessThan">
      <formula>0</formula>
    </cfRule>
  </conditionalFormatting>
  <conditionalFormatting sqref="AB53:AC53">
    <cfRule type="cellIs" dxfId="215" priority="195" stopIfTrue="1" operator="lessThan">
      <formula>0</formula>
    </cfRule>
  </conditionalFormatting>
  <conditionalFormatting sqref="AN23">
    <cfRule type="cellIs" dxfId="214" priority="194" stopIfTrue="1" operator="lessThan">
      <formula>0</formula>
    </cfRule>
  </conditionalFormatting>
  <conditionalFormatting sqref="AN26">
    <cfRule type="cellIs" dxfId="213" priority="193" stopIfTrue="1" operator="lessThan">
      <formula>0</formula>
    </cfRule>
  </conditionalFormatting>
  <conditionalFormatting sqref="AN28">
    <cfRule type="cellIs" dxfId="212" priority="192" stopIfTrue="1" operator="lessThan">
      <formula>0</formula>
    </cfRule>
  </conditionalFormatting>
  <conditionalFormatting sqref="AN30">
    <cfRule type="cellIs" dxfId="211" priority="191" stopIfTrue="1" operator="lessThan">
      <formula>0</formula>
    </cfRule>
  </conditionalFormatting>
  <conditionalFormatting sqref="AN32">
    <cfRule type="cellIs" dxfId="210" priority="190" stopIfTrue="1" operator="lessThan">
      <formula>0</formula>
    </cfRule>
  </conditionalFormatting>
  <conditionalFormatting sqref="AN34">
    <cfRule type="cellIs" dxfId="209" priority="189" stopIfTrue="1" operator="lessThan">
      <formula>0</formula>
    </cfRule>
  </conditionalFormatting>
  <conditionalFormatting sqref="AN38">
    <cfRule type="cellIs" dxfId="208" priority="188" stopIfTrue="1" operator="lessThan">
      <formula>0</formula>
    </cfRule>
  </conditionalFormatting>
  <conditionalFormatting sqref="AN41">
    <cfRule type="cellIs" dxfId="207" priority="187" stopIfTrue="1" operator="lessThan">
      <formula>0</formula>
    </cfRule>
  </conditionalFormatting>
  <conditionalFormatting sqref="AN43">
    <cfRule type="cellIs" dxfId="206" priority="186" stopIfTrue="1" operator="lessThan">
      <formula>0</formula>
    </cfRule>
  </conditionalFormatting>
  <conditionalFormatting sqref="AN47">
    <cfRule type="cellIs" dxfId="205" priority="185" stopIfTrue="1" operator="lessThan">
      <formula>0</formula>
    </cfRule>
  </conditionalFormatting>
  <conditionalFormatting sqref="AN50">
    <cfRule type="cellIs" dxfId="204" priority="184" stopIfTrue="1" operator="lessThan">
      <formula>0</formula>
    </cfRule>
  </conditionalFormatting>
  <conditionalFormatting sqref="AO24:AR24">
    <cfRule type="cellIs" dxfId="203" priority="183" stopIfTrue="1" operator="lessThan">
      <formula>0</formula>
    </cfRule>
  </conditionalFormatting>
  <conditionalFormatting sqref="AO27:AR27">
    <cfRule type="cellIs" dxfId="202" priority="182" stopIfTrue="1" operator="lessThan">
      <formula>0</formula>
    </cfRule>
  </conditionalFormatting>
  <conditionalFormatting sqref="AO31:AR31">
    <cfRule type="cellIs" dxfId="201" priority="181" stopIfTrue="1" operator="lessThan">
      <formula>0</formula>
    </cfRule>
  </conditionalFormatting>
  <conditionalFormatting sqref="AO35:AR35">
    <cfRule type="cellIs" dxfId="200" priority="180" stopIfTrue="1" operator="lessThan">
      <formula>0</formula>
    </cfRule>
  </conditionalFormatting>
  <conditionalFormatting sqref="AO39:AR39">
    <cfRule type="cellIs" dxfId="199" priority="179" stopIfTrue="1" operator="lessThan">
      <formula>0</formula>
    </cfRule>
  </conditionalFormatting>
  <conditionalFormatting sqref="AO42:AR42">
    <cfRule type="cellIs" dxfId="198" priority="178" stopIfTrue="1" operator="lessThan">
      <formula>0</formula>
    </cfRule>
  </conditionalFormatting>
  <conditionalFormatting sqref="AN36">
    <cfRule type="cellIs" dxfId="197" priority="177" stopIfTrue="1" operator="lessThan">
      <formula>0</formula>
    </cfRule>
  </conditionalFormatting>
  <conditionalFormatting sqref="AO36:AR36">
    <cfRule type="cellIs" dxfId="196" priority="176" stopIfTrue="1" operator="lessThan">
      <formula>0</formula>
    </cfRule>
  </conditionalFormatting>
  <conditionalFormatting sqref="AN45">
    <cfRule type="cellIs" dxfId="195" priority="175" stopIfTrue="1" operator="lessThan">
      <formula>0</formula>
    </cfRule>
  </conditionalFormatting>
  <conditionalFormatting sqref="AO45:AR45">
    <cfRule type="cellIs" dxfId="194" priority="174" stopIfTrue="1" operator="lessThan">
      <formula>0</formula>
    </cfRule>
  </conditionalFormatting>
  <conditionalFormatting sqref="AN46">
    <cfRule type="cellIs" dxfId="193" priority="173" stopIfTrue="1" operator="lessThan">
      <formula>0</formula>
    </cfRule>
  </conditionalFormatting>
  <conditionalFormatting sqref="AO46:AR46">
    <cfRule type="cellIs" dxfId="192" priority="172" stopIfTrue="1" operator="lessThan">
      <formula>0</formula>
    </cfRule>
  </conditionalFormatting>
  <conditionalFormatting sqref="AN49">
    <cfRule type="cellIs" dxfId="191" priority="171" stopIfTrue="1" operator="lessThan">
      <formula>0</formula>
    </cfRule>
  </conditionalFormatting>
  <conditionalFormatting sqref="AO49:AR49">
    <cfRule type="cellIs" dxfId="190" priority="170" stopIfTrue="1" operator="lessThan">
      <formula>0</formula>
    </cfRule>
  </conditionalFormatting>
  <conditionalFormatting sqref="AN51">
    <cfRule type="cellIs" dxfId="189" priority="169" stopIfTrue="1" operator="lessThan">
      <formula>0</formula>
    </cfRule>
  </conditionalFormatting>
  <conditionalFormatting sqref="AO51:AR51">
    <cfRule type="cellIs" dxfId="188" priority="168" stopIfTrue="1" operator="lessThan">
      <formula>0</formula>
    </cfRule>
  </conditionalFormatting>
  <conditionalFormatting sqref="AN52">
    <cfRule type="cellIs" dxfId="187" priority="167" stopIfTrue="1" operator="lessThan">
      <formula>0</formula>
    </cfRule>
  </conditionalFormatting>
  <conditionalFormatting sqref="AO52:AR52">
    <cfRule type="cellIs" dxfId="186" priority="166" stopIfTrue="1" operator="lessThan">
      <formula>0</formula>
    </cfRule>
  </conditionalFormatting>
  <conditionalFormatting sqref="AN53">
    <cfRule type="cellIs" dxfId="185" priority="165" stopIfTrue="1" operator="lessThan">
      <formula>0</formula>
    </cfRule>
  </conditionalFormatting>
  <conditionalFormatting sqref="AO53:AR53">
    <cfRule type="cellIs" dxfId="184" priority="164" stopIfTrue="1" operator="lessThan">
      <formula>0</formula>
    </cfRule>
  </conditionalFormatting>
  <conditionalFormatting sqref="AD23">
    <cfRule type="cellIs" dxfId="183" priority="163" stopIfTrue="1" operator="lessThan">
      <formula>0</formula>
    </cfRule>
  </conditionalFormatting>
  <conditionalFormatting sqref="AD26">
    <cfRule type="cellIs" dxfId="182" priority="162" stopIfTrue="1" operator="lessThan">
      <formula>0</formula>
    </cfRule>
  </conditionalFormatting>
  <conditionalFormatting sqref="AD28">
    <cfRule type="cellIs" dxfId="181" priority="161" stopIfTrue="1" operator="lessThan">
      <formula>0</formula>
    </cfRule>
  </conditionalFormatting>
  <conditionalFormatting sqref="AD30">
    <cfRule type="cellIs" dxfId="180" priority="160" stopIfTrue="1" operator="lessThan">
      <formula>0</formula>
    </cfRule>
  </conditionalFormatting>
  <conditionalFormatting sqref="AD32">
    <cfRule type="cellIs" dxfId="179" priority="159" stopIfTrue="1" operator="lessThan">
      <formula>0</formula>
    </cfRule>
  </conditionalFormatting>
  <conditionalFormatting sqref="AD34">
    <cfRule type="cellIs" dxfId="178" priority="158" stopIfTrue="1" operator="lessThan">
      <formula>0</formula>
    </cfRule>
  </conditionalFormatting>
  <conditionalFormatting sqref="AD38">
    <cfRule type="cellIs" dxfId="177" priority="157" stopIfTrue="1" operator="lessThan">
      <formula>0</formula>
    </cfRule>
  </conditionalFormatting>
  <conditionalFormatting sqref="AD41">
    <cfRule type="cellIs" dxfId="176" priority="156" stopIfTrue="1" operator="lessThan">
      <formula>0</formula>
    </cfRule>
  </conditionalFormatting>
  <conditionalFormatting sqref="AD47">
    <cfRule type="cellIs" dxfId="175" priority="154" stopIfTrue="1" operator="lessThan">
      <formula>0</formula>
    </cfRule>
  </conditionalFormatting>
  <conditionalFormatting sqref="AD50">
    <cfRule type="cellIs" dxfId="174" priority="153" stopIfTrue="1" operator="lessThan">
      <formula>0</formula>
    </cfRule>
  </conditionalFormatting>
  <conditionalFormatting sqref="AD36">
    <cfRule type="cellIs" dxfId="173" priority="152" stopIfTrue="1" operator="lessThan">
      <formula>0</formula>
    </cfRule>
  </conditionalFormatting>
  <conditionalFormatting sqref="AD45">
    <cfRule type="cellIs" dxfId="172" priority="151" stopIfTrue="1" operator="lessThan">
      <formula>0</formula>
    </cfRule>
  </conditionalFormatting>
  <conditionalFormatting sqref="AD46">
    <cfRule type="cellIs" dxfId="171" priority="150" stopIfTrue="1" operator="lessThan">
      <formula>0</formula>
    </cfRule>
  </conditionalFormatting>
  <conditionalFormatting sqref="AD49">
    <cfRule type="cellIs" dxfId="170" priority="149" stopIfTrue="1" operator="lessThan">
      <formula>0</formula>
    </cfRule>
  </conditionalFormatting>
  <conditionalFormatting sqref="AD51">
    <cfRule type="cellIs" dxfId="169" priority="148" stopIfTrue="1" operator="lessThan">
      <formula>0</formula>
    </cfRule>
  </conditionalFormatting>
  <conditionalFormatting sqref="AD52">
    <cfRule type="cellIs" dxfId="168" priority="147" stopIfTrue="1" operator="lessThan">
      <formula>0</formula>
    </cfRule>
  </conditionalFormatting>
  <conditionalFormatting sqref="AD53">
    <cfRule type="cellIs" dxfId="167" priority="146" stopIfTrue="1" operator="lessThan">
      <formula>0</formula>
    </cfRule>
  </conditionalFormatting>
  <conditionalFormatting sqref="AD56">
    <cfRule type="cellIs" dxfId="166" priority="145" stopIfTrue="1" operator="lessThan">
      <formula>0</formula>
    </cfRule>
  </conditionalFormatting>
  <conditionalFormatting sqref="AD57">
    <cfRule type="cellIs" dxfId="165" priority="144" stopIfTrue="1" operator="lessThan">
      <formula>0</formula>
    </cfRule>
  </conditionalFormatting>
  <conditionalFormatting sqref="AI23">
    <cfRule type="cellIs" dxfId="164" priority="143" stopIfTrue="1" operator="lessThan">
      <formula>0</formula>
    </cfRule>
  </conditionalFormatting>
  <conditionalFormatting sqref="AI26">
    <cfRule type="cellIs" dxfId="163" priority="142" stopIfTrue="1" operator="lessThan">
      <formula>0</formula>
    </cfRule>
  </conditionalFormatting>
  <conditionalFormatting sqref="AI28">
    <cfRule type="cellIs" dxfId="162" priority="141" stopIfTrue="1" operator="lessThan">
      <formula>0</formula>
    </cfRule>
  </conditionalFormatting>
  <conditionalFormatting sqref="AI30">
    <cfRule type="cellIs" dxfId="161" priority="140" stopIfTrue="1" operator="lessThan">
      <formula>0</formula>
    </cfRule>
  </conditionalFormatting>
  <conditionalFormatting sqref="AI32">
    <cfRule type="cellIs" dxfId="160" priority="139" stopIfTrue="1" operator="lessThan">
      <formula>0</formula>
    </cfRule>
  </conditionalFormatting>
  <conditionalFormatting sqref="AI34">
    <cfRule type="cellIs" dxfId="159" priority="138" stopIfTrue="1" operator="lessThan">
      <formula>0</formula>
    </cfRule>
  </conditionalFormatting>
  <conditionalFormatting sqref="AI38">
    <cfRule type="cellIs" dxfId="158" priority="137" stopIfTrue="1" operator="lessThan">
      <formula>0</formula>
    </cfRule>
  </conditionalFormatting>
  <conditionalFormatting sqref="AI41">
    <cfRule type="cellIs" dxfId="157" priority="136" stopIfTrue="1" operator="lessThan">
      <formula>0</formula>
    </cfRule>
  </conditionalFormatting>
  <conditionalFormatting sqref="AI43">
    <cfRule type="cellIs" dxfId="156" priority="135" stopIfTrue="1" operator="lessThan">
      <formula>0</formula>
    </cfRule>
  </conditionalFormatting>
  <conditionalFormatting sqref="AI47">
    <cfRule type="cellIs" dxfId="155" priority="134" stopIfTrue="1" operator="lessThan">
      <formula>0</formula>
    </cfRule>
  </conditionalFormatting>
  <conditionalFormatting sqref="AI50">
    <cfRule type="cellIs" dxfId="154" priority="133" stopIfTrue="1" operator="lessThan">
      <formula>0</formula>
    </cfRule>
  </conditionalFormatting>
  <conditionalFormatting sqref="AI36">
    <cfRule type="cellIs" dxfId="153" priority="132" stopIfTrue="1" operator="lessThan">
      <formula>0</formula>
    </cfRule>
  </conditionalFormatting>
  <conditionalFormatting sqref="AI45">
    <cfRule type="cellIs" dxfId="152" priority="131" stopIfTrue="1" operator="lessThan">
      <formula>0</formula>
    </cfRule>
  </conditionalFormatting>
  <conditionalFormatting sqref="AI46">
    <cfRule type="cellIs" dxfId="151" priority="130" stopIfTrue="1" operator="lessThan">
      <formula>0</formula>
    </cfRule>
  </conditionalFormatting>
  <conditionalFormatting sqref="AI49">
    <cfRule type="cellIs" dxfId="150" priority="129" stopIfTrue="1" operator="lessThan">
      <formula>0</formula>
    </cfRule>
  </conditionalFormatting>
  <conditionalFormatting sqref="AI51">
    <cfRule type="cellIs" dxfId="149" priority="128" stopIfTrue="1" operator="lessThan">
      <formula>0</formula>
    </cfRule>
  </conditionalFormatting>
  <conditionalFormatting sqref="AI52">
    <cfRule type="cellIs" dxfId="148" priority="127" stopIfTrue="1" operator="lessThan">
      <formula>0</formula>
    </cfRule>
  </conditionalFormatting>
  <conditionalFormatting sqref="AI53">
    <cfRule type="cellIs" dxfId="147" priority="126" stopIfTrue="1" operator="lessThan">
      <formula>0</formula>
    </cfRule>
  </conditionalFormatting>
  <conditionalFormatting sqref="AI56">
    <cfRule type="cellIs" dxfId="146" priority="125" stopIfTrue="1" operator="lessThan">
      <formula>0</formula>
    </cfRule>
  </conditionalFormatting>
  <conditionalFormatting sqref="AI57">
    <cfRule type="cellIs" dxfId="145" priority="124" stopIfTrue="1" operator="lessThan">
      <formula>0</formula>
    </cfRule>
  </conditionalFormatting>
  <conditionalFormatting sqref="AN56">
    <cfRule type="cellIs" dxfId="144" priority="123" stopIfTrue="1" operator="lessThan">
      <formula>0</formula>
    </cfRule>
  </conditionalFormatting>
  <conditionalFormatting sqref="AO56:AR56">
    <cfRule type="cellIs" dxfId="143" priority="122" stopIfTrue="1" operator="lessThan">
      <formula>0</formula>
    </cfRule>
  </conditionalFormatting>
  <conditionalFormatting sqref="AN57">
    <cfRule type="cellIs" dxfId="142" priority="121" stopIfTrue="1" operator="lessThan">
      <formula>0</formula>
    </cfRule>
  </conditionalFormatting>
  <conditionalFormatting sqref="AO57:AR57">
    <cfRule type="cellIs" dxfId="141" priority="120" stopIfTrue="1" operator="lessThan">
      <formula>0</formula>
    </cfRule>
  </conditionalFormatting>
  <conditionalFormatting sqref="J56">
    <cfRule type="cellIs" dxfId="140" priority="119" stopIfTrue="1" operator="lessThan">
      <formula>0</formula>
    </cfRule>
  </conditionalFormatting>
  <conditionalFormatting sqref="K56:O56">
    <cfRule type="cellIs" dxfId="139" priority="118" stopIfTrue="1" operator="lessThan">
      <formula>0</formula>
    </cfRule>
  </conditionalFormatting>
  <conditionalFormatting sqref="J57">
    <cfRule type="cellIs" dxfId="138" priority="117" stopIfTrue="1" operator="lessThan">
      <formula>0</formula>
    </cfRule>
  </conditionalFormatting>
  <conditionalFormatting sqref="K57:O57">
    <cfRule type="cellIs" dxfId="137" priority="116" stopIfTrue="1" operator="lessThan">
      <formula>0</formula>
    </cfRule>
  </conditionalFormatting>
  <conditionalFormatting sqref="P56">
    <cfRule type="cellIs" dxfId="136" priority="115" stopIfTrue="1" operator="lessThan">
      <formula>0</formula>
    </cfRule>
  </conditionalFormatting>
  <conditionalFormatting sqref="Q56:W56">
    <cfRule type="cellIs" dxfId="135" priority="114" stopIfTrue="1" operator="lessThan">
      <formula>0</formula>
    </cfRule>
  </conditionalFormatting>
  <conditionalFormatting sqref="P57">
    <cfRule type="cellIs" dxfId="134" priority="113" stopIfTrue="1" operator="lessThan">
      <formula>0</formula>
    </cfRule>
  </conditionalFormatting>
  <conditionalFormatting sqref="Q57:W57">
    <cfRule type="cellIs" dxfId="133" priority="112" stopIfTrue="1" operator="lessThan">
      <formula>0</formula>
    </cfRule>
  </conditionalFormatting>
  <conditionalFormatting sqref="X56:Z56">
    <cfRule type="cellIs" dxfId="132" priority="111" stopIfTrue="1" operator="lessThan">
      <formula>0</formula>
    </cfRule>
  </conditionalFormatting>
  <conditionalFormatting sqref="X57:Z57">
    <cfRule type="cellIs" dxfId="131" priority="110" stopIfTrue="1" operator="lessThan">
      <formula>0</formula>
    </cfRule>
  </conditionalFormatting>
  <conditionalFormatting sqref="AA56:AC56">
    <cfRule type="cellIs" dxfId="130" priority="109" stopIfTrue="1" operator="lessThan">
      <formula>0</formula>
    </cfRule>
  </conditionalFormatting>
  <conditionalFormatting sqref="AA57:AC57">
    <cfRule type="cellIs" dxfId="129" priority="108" stopIfTrue="1" operator="lessThan">
      <formula>0</formula>
    </cfRule>
  </conditionalFormatting>
  <conditionalFormatting sqref="AV56">
    <cfRule type="cellIs" dxfId="128" priority="106" stopIfTrue="1" operator="lessThan">
      <formula>0</formula>
    </cfRule>
  </conditionalFormatting>
  <conditionalFormatting sqref="AV57">
    <cfRule type="cellIs" dxfId="127" priority="104" stopIfTrue="1" operator="lessThan">
      <formula>0</formula>
    </cfRule>
  </conditionalFormatting>
  <conditionalFormatting sqref="AU23">
    <cfRule type="cellIs" dxfId="126" priority="77" stopIfTrue="1" operator="lessThan">
      <formula>0</formula>
    </cfRule>
  </conditionalFormatting>
  <conditionalFormatting sqref="AT32">
    <cfRule type="cellIs" dxfId="125" priority="66" stopIfTrue="1" operator="lessThan">
      <formula>0</formula>
    </cfRule>
  </conditionalFormatting>
  <conditionalFormatting sqref="AU32">
    <cfRule type="cellIs" dxfId="124" priority="65" stopIfTrue="1" operator="lessThan">
      <formula>0</formula>
    </cfRule>
  </conditionalFormatting>
  <conditionalFormatting sqref="AS36">
    <cfRule type="cellIs" dxfId="123" priority="61" stopIfTrue="1" operator="lessThan">
      <formula>0</formula>
    </cfRule>
  </conditionalFormatting>
  <conditionalFormatting sqref="AT36">
    <cfRule type="cellIs" dxfId="122" priority="60" stopIfTrue="1" operator="lessThan">
      <formula>0</formula>
    </cfRule>
  </conditionalFormatting>
  <conditionalFormatting sqref="AU38">
    <cfRule type="cellIs" dxfId="121" priority="56" stopIfTrue="1" operator="lessThan">
      <formula>0</formula>
    </cfRule>
  </conditionalFormatting>
  <conditionalFormatting sqref="AS41">
    <cfRule type="cellIs" dxfId="120" priority="55" stopIfTrue="1" operator="lessThan">
      <formula>0</formula>
    </cfRule>
  </conditionalFormatting>
  <conditionalFormatting sqref="AT43">
    <cfRule type="cellIs" dxfId="119" priority="51" stopIfTrue="1" operator="lessThan">
      <formula>0</formula>
    </cfRule>
  </conditionalFormatting>
  <conditionalFormatting sqref="AU43">
    <cfRule type="cellIs" dxfId="118" priority="50" stopIfTrue="1" operator="lessThan">
      <formula>0</formula>
    </cfRule>
  </conditionalFormatting>
  <conditionalFormatting sqref="AS46">
    <cfRule type="cellIs" dxfId="117" priority="46" stopIfTrue="1" operator="lessThan">
      <formula>0</formula>
    </cfRule>
  </conditionalFormatting>
  <conditionalFormatting sqref="AT46">
    <cfRule type="cellIs" dxfId="116" priority="45" stopIfTrue="1" operator="lessThan">
      <formula>0</formula>
    </cfRule>
  </conditionalFormatting>
  <conditionalFormatting sqref="AS49">
    <cfRule type="cellIs" dxfId="115" priority="40" stopIfTrue="1" operator="lessThan">
      <formula>0</formula>
    </cfRule>
  </conditionalFormatting>
  <conditionalFormatting sqref="AT50">
    <cfRule type="cellIs" dxfId="114" priority="36" stopIfTrue="1" operator="lessThan">
      <formula>0</formula>
    </cfRule>
  </conditionalFormatting>
  <conditionalFormatting sqref="AU50">
    <cfRule type="cellIs" dxfId="113" priority="35" stopIfTrue="1" operator="lessThan">
      <formula>0</formula>
    </cfRule>
  </conditionalFormatting>
  <conditionalFormatting sqref="AS52">
    <cfRule type="cellIs" dxfId="112" priority="31" stopIfTrue="1" operator="lessThan">
      <formula>0</formula>
    </cfRule>
  </conditionalFormatting>
  <conditionalFormatting sqref="AU53">
    <cfRule type="cellIs" dxfId="111" priority="26" stopIfTrue="1" operator="lessThan">
      <formula>0</formula>
    </cfRule>
  </conditionalFormatting>
  <conditionalFormatting sqref="AS56">
    <cfRule type="cellIs" dxfId="110" priority="25" stopIfTrue="1" operator="lessThan">
      <formula>0</formula>
    </cfRule>
  </conditionalFormatting>
  <conditionalFormatting sqref="AS23">
    <cfRule type="cellIs" dxfId="109" priority="79" stopIfTrue="1" operator="lessThan">
      <formula>0</formula>
    </cfRule>
  </conditionalFormatting>
  <conditionalFormatting sqref="AT23">
    <cfRule type="cellIs" dxfId="108" priority="78" stopIfTrue="1" operator="lessThan">
      <formula>0</formula>
    </cfRule>
  </conditionalFormatting>
  <conditionalFormatting sqref="AU26">
    <cfRule type="cellIs" dxfId="107" priority="74" stopIfTrue="1" operator="lessThan">
      <formula>0</formula>
    </cfRule>
  </conditionalFormatting>
  <conditionalFormatting sqref="AS28">
    <cfRule type="cellIs" dxfId="106" priority="73" stopIfTrue="1" operator="lessThan">
      <formula>0</formula>
    </cfRule>
  </conditionalFormatting>
  <conditionalFormatting sqref="AT28">
    <cfRule type="cellIs" dxfId="105" priority="72" stopIfTrue="1" operator="lessThan">
      <formula>0</formula>
    </cfRule>
  </conditionalFormatting>
  <conditionalFormatting sqref="AU28">
    <cfRule type="cellIs" dxfId="104" priority="71" stopIfTrue="1" operator="lessThan">
      <formula>0</formula>
    </cfRule>
  </conditionalFormatting>
  <conditionalFormatting sqref="AS30">
    <cfRule type="cellIs" dxfId="103" priority="70" stopIfTrue="1" operator="lessThan">
      <formula>0</formula>
    </cfRule>
  </conditionalFormatting>
  <conditionalFormatting sqref="AT30">
    <cfRule type="cellIs" dxfId="102" priority="69" stopIfTrue="1" operator="lessThan">
      <formula>0</formula>
    </cfRule>
  </conditionalFormatting>
  <conditionalFormatting sqref="AU30">
    <cfRule type="cellIs" dxfId="101" priority="68" stopIfTrue="1" operator="lessThan">
      <formula>0</formula>
    </cfRule>
  </conditionalFormatting>
  <conditionalFormatting sqref="AS32">
    <cfRule type="cellIs" dxfId="100" priority="67" stopIfTrue="1" operator="lessThan">
      <formula>0</formula>
    </cfRule>
  </conditionalFormatting>
  <conditionalFormatting sqref="AS34">
    <cfRule type="cellIs" dxfId="99" priority="64" stopIfTrue="1" operator="lessThan">
      <formula>0</formula>
    </cfRule>
  </conditionalFormatting>
  <conditionalFormatting sqref="AT34">
    <cfRule type="cellIs" dxfId="98" priority="63" stopIfTrue="1" operator="lessThan">
      <formula>0</formula>
    </cfRule>
  </conditionalFormatting>
  <conditionalFormatting sqref="AU34">
    <cfRule type="cellIs" dxfId="97" priority="62" stopIfTrue="1" operator="lessThan">
      <formula>0</formula>
    </cfRule>
  </conditionalFormatting>
  <conditionalFormatting sqref="AU36">
    <cfRule type="cellIs" dxfId="96" priority="59" stopIfTrue="1" operator="lessThan">
      <formula>0</formula>
    </cfRule>
  </conditionalFormatting>
  <conditionalFormatting sqref="AS38">
    <cfRule type="cellIs" dxfId="95" priority="58" stopIfTrue="1" operator="lessThan">
      <formula>0</formula>
    </cfRule>
  </conditionalFormatting>
  <conditionalFormatting sqref="AT38">
    <cfRule type="cellIs" dxfId="94" priority="57" stopIfTrue="1" operator="lessThan">
      <formula>0</formula>
    </cfRule>
  </conditionalFormatting>
  <conditionalFormatting sqref="AT41">
    <cfRule type="cellIs" dxfId="93" priority="54" stopIfTrue="1" operator="lessThan">
      <formula>0</formula>
    </cfRule>
  </conditionalFormatting>
  <conditionalFormatting sqref="AU41">
    <cfRule type="cellIs" dxfId="92" priority="53" stopIfTrue="1" operator="lessThan">
      <formula>0</formula>
    </cfRule>
  </conditionalFormatting>
  <conditionalFormatting sqref="AS43">
    <cfRule type="cellIs" dxfId="91" priority="52" stopIfTrue="1" operator="lessThan">
      <formula>0</formula>
    </cfRule>
  </conditionalFormatting>
  <conditionalFormatting sqref="AU46">
    <cfRule type="cellIs" dxfId="90" priority="44" stopIfTrue="1" operator="lessThan">
      <formula>0</formula>
    </cfRule>
  </conditionalFormatting>
  <conditionalFormatting sqref="AS47">
    <cfRule type="cellIs" dxfId="89" priority="43" stopIfTrue="1" operator="lessThan">
      <formula>0</formula>
    </cfRule>
  </conditionalFormatting>
  <conditionalFormatting sqref="AT47">
    <cfRule type="cellIs" dxfId="88" priority="42" stopIfTrue="1" operator="lessThan">
      <formula>0</formula>
    </cfRule>
  </conditionalFormatting>
  <conditionalFormatting sqref="AT49">
    <cfRule type="cellIs" dxfId="87" priority="39" stopIfTrue="1" operator="lessThan">
      <formula>0</formula>
    </cfRule>
  </conditionalFormatting>
  <conditionalFormatting sqref="AU49">
    <cfRule type="cellIs" dxfId="86" priority="38" stopIfTrue="1" operator="lessThan">
      <formula>0</formula>
    </cfRule>
  </conditionalFormatting>
  <conditionalFormatting sqref="AS50">
    <cfRule type="cellIs" dxfId="85" priority="37" stopIfTrue="1" operator="lessThan">
      <formula>0</formula>
    </cfRule>
  </conditionalFormatting>
  <conditionalFormatting sqref="AS51">
    <cfRule type="cellIs" dxfId="84" priority="34" stopIfTrue="1" operator="lessThan">
      <formula>0</formula>
    </cfRule>
  </conditionalFormatting>
  <conditionalFormatting sqref="AT51">
    <cfRule type="cellIs" dxfId="83" priority="33" stopIfTrue="1" operator="lessThan">
      <formula>0</formula>
    </cfRule>
  </conditionalFormatting>
  <conditionalFormatting sqref="AU52">
    <cfRule type="cellIs" dxfId="82" priority="29" stopIfTrue="1" operator="lessThan">
      <formula>0</formula>
    </cfRule>
  </conditionalFormatting>
  <conditionalFormatting sqref="AS53">
    <cfRule type="cellIs" dxfId="81" priority="28" stopIfTrue="1" operator="lessThan">
      <formula>0</formula>
    </cfRule>
  </conditionalFormatting>
  <conditionalFormatting sqref="AT53">
    <cfRule type="cellIs" dxfId="80" priority="27" stopIfTrue="1" operator="lessThan">
      <formula>0</formula>
    </cfRule>
  </conditionalFormatting>
  <conditionalFormatting sqref="AT56">
    <cfRule type="cellIs" dxfId="79" priority="24" stopIfTrue="1" operator="lessThan">
      <formula>0</formula>
    </cfRule>
  </conditionalFormatting>
  <conditionalFormatting sqref="AU56">
    <cfRule type="cellIs" dxfId="78" priority="23" stopIfTrue="1" operator="lessThan">
      <formula>0</formula>
    </cfRule>
  </conditionalFormatting>
  <conditionalFormatting sqref="AS45">
    <cfRule type="cellIs" dxfId="77" priority="19" stopIfTrue="1" operator="lessThan">
      <formula>0</formula>
    </cfRule>
  </conditionalFormatting>
  <conditionalFormatting sqref="AT45">
    <cfRule type="cellIs" dxfId="76" priority="18" stopIfTrue="1" operator="lessThan">
      <formula>0</formula>
    </cfRule>
  </conditionalFormatting>
  <conditionalFormatting sqref="AU45">
    <cfRule type="cellIs" dxfId="75" priority="17" stopIfTrue="1" operator="lessThan">
      <formula>0</formula>
    </cfRule>
  </conditionalFormatting>
  <conditionalFormatting sqref="J5">
    <cfRule type="cellIs" dxfId="74" priority="16" stopIfTrue="1" operator="lessThan">
      <formula>0</formula>
    </cfRule>
  </conditionalFormatting>
  <conditionalFormatting sqref="J18">
    <cfRule type="cellIs" dxfId="73" priority="15" stopIfTrue="1" operator="lessThan">
      <formula>0</formula>
    </cfRule>
  </conditionalFormatting>
  <conditionalFormatting sqref="K18">
    <cfRule type="cellIs" dxfId="72" priority="14" stopIfTrue="1" operator="lessThan">
      <formula>0</formula>
    </cfRule>
  </conditionalFormatting>
  <conditionalFormatting sqref="J23">
    <cfRule type="cellIs" dxfId="71" priority="13" stopIfTrue="1" operator="lessThan">
      <formula>0</formula>
    </cfRule>
  </conditionalFormatting>
  <conditionalFormatting sqref="K24">
    <cfRule type="cellIs" dxfId="70" priority="12" stopIfTrue="1" operator="lessThan">
      <formula>0</formula>
    </cfRule>
  </conditionalFormatting>
  <conditionalFormatting sqref="J26">
    <cfRule type="cellIs" dxfId="69" priority="11" stopIfTrue="1" operator="lessThan">
      <formula>0</formula>
    </cfRule>
  </conditionalFormatting>
  <conditionalFormatting sqref="K27">
    <cfRule type="cellIs" dxfId="68" priority="10" stopIfTrue="1" operator="lessThan">
      <formula>0</formula>
    </cfRule>
  </conditionalFormatting>
  <conditionalFormatting sqref="J28">
    <cfRule type="cellIs" dxfId="67" priority="9" stopIfTrue="1" operator="lessThan">
      <formula>0</formula>
    </cfRule>
  </conditionalFormatting>
  <conditionalFormatting sqref="P5">
    <cfRule type="cellIs" dxfId="66" priority="8" stopIfTrue="1" operator="lessThan">
      <formula>0</formula>
    </cfRule>
  </conditionalFormatting>
  <conditionalFormatting sqref="P18">
    <cfRule type="cellIs" dxfId="65" priority="7" stopIfTrue="1" operator="lessThan">
      <formula>0</formula>
    </cfRule>
  </conditionalFormatting>
  <conditionalFormatting sqref="Q18">
    <cfRule type="cellIs" dxfId="64" priority="6" stopIfTrue="1" operator="lessThan">
      <formula>0</formula>
    </cfRule>
  </conditionalFormatting>
  <conditionalFormatting sqref="P23">
    <cfRule type="cellIs" dxfId="63" priority="5" stopIfTrue="1" operator="lessThan">
      <formula>0</formula>
    </cfRule>
  </conditionalFormatting>
  <conditionalFormatting sqref="Q24">
    <cfRule type="cellIs" dxfId="62" priority="4" stopIfTrue="1" operator="lessThan">
      <formula>0</formula>
    </cfRule>
  </conditionalFormatting>
  <conditionalFormatting sqref="P26">
    <cfRule type="cellIs" dxfId="61" priority="3" stopIfTrue="1" operator="lessThan">
      <formula>0</formula>
    </cfRule>
  </conditionalFormatting>
  <conditionalFormatting sqref="Q27">
    <cfRule type="cellIs" dxfId="60" priority="2" stopIfTrue="1" operator="lessThan">
      <formula>0</formula>
    </cfRule>
  </conditionalFormatting>
  <conditionalFormatting sqref="P2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9" activePane="bottomRight" state="frozen"/>
      <selection activeCell="B1" sqref="B1"/>
      <selection pane="topRight" activeCell="B1" sqref="B1"/>
      <selection pane="bottomLeft" activeCell="B1" sqref="B1"/>
      <selection pane="bottomRight" activeCell="J43" sqref="J43"/>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5"/>
      <c r="B5" s="412" t="s">
        <v>308</v>
      </c>
      <c r="C5" s="400"/>
      <c r="D5" s="401"/>
      <c r="E5" s="452"/>
      <c r="F5" s="452"/>
      <c r="G5" s="446"/>
      <c r="H5" s="97">
        <v>7631517</v>
      </c>
      <c r="I5" s="497">
        <v>8021451</v>
      </c>
      <c r="J5" s="452"/>
      <c r="K5" s="452"/>
      <c r="L5" s="446"/>
      <c r="M5" s="97">
        <v>7642577</v>
      </c>
      <c r="N5" s="497">
        <v>5741767</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5"/>
      <c r="B6" s="413" t="s">
        <v>309</v>
      </c>
      <c r="C6" s="395"/>
      <c r="D6" s="396"/>
      <c r="E6" s="398"/>
      <c r="F6" s="398"/>
      <c r="G6" s="399"/>
      <c r="H6" s="94">
        <f>7427515+8000</f>
        <v>7435515</v>
      </c>
      <c r="I6" s="489">
        <f>7944329+29000</f>
        <v>7973329</v>
      </c>
      <c r="J6" s="491">
        <f>SUM('Pt 1 Summary of Data'!K$12,'Pt 1 Summary of Data'!K$22)+SUM('Pt 1 Summary of Data'!M$12,'Pt 1 Summary of Data'!M$22)-SUM('Pt 1 Summary of Data'!N$12,'Pt 1 Summary of Data'!N$22)</f>
        <v>8232102</v>
      </c>
      <c r="K6" s="491">
        <f>SUM(H6:J6)</f>
        <v>23640946</v>
      </c>
      <c r="L6" s="399"/>
      <c r="M6" s="94">
        <f>7944282+7000</f>
        <v>7951282</v>
      </c>
      <c r="N6" s="489">
        <f>5415785+22000</f>
        <v>5437785</v>
      </c>
      <c r="O6" s="491">
        <f>SUM('Pt 1 Summary of Data'!Q$12,'Pt 1 Summary of Data'!Q$22)+SUM('Pt 1 Summary of Data'!S$12,'Pt 1 Summary of Data'!S$22)-SUM('Pt 1 Summary of Data'!T$12,'Pt 1 Summary of Data'!T$22)</f>
        <v>4481430</v>
      </c>
      <c r="P6" s="491">
        <f>SUM(M6:O6)</f>
        <v>17870497</v>
      </c>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94">
        <v>37368</v>
      </c>
      <c r="I7" s="489">
        <v>60984</v>
      </c>
      <c r="J7" s="491">
        <f>SUM('Pt 1 Summary of Data'!K$37:K$41)+SUM('Pt 1 Summary of Data'!M$37:M$41)-SUM('Pt 1 Summary of Data'!N$37:N$41)+MAX(0,MIN('Pt 1 Summary of Data'!K$42+'Pt 1 Summary of Data'!M$42-'Pt 1 Summary of Data'!N$42,0.3%*('Pt 1 Summary of Data'!K$5+'Pt 1 Summary of Data'!M$5-'Pt 1 Summary of Data'!N$5-SUM(J$10:J$11))))</f>
        <v>44376</v>
      </c>
      <c r="K7" s="491">
        <f>SUM(H7:J7)</f>
        <v>142728</v>
      </c>
      <c r="L7" s="399"/>
      <c r="M7" s="94">
        <v>34301</v>
      </c>
      <c r="N7" s="489">
        <v>30406</v>
      </c>
      <c r="O7" s="491">
        <f>SUM('Pt 1 Summary of Data'!Q$37:Q$41)+SUM('Pt 1 Summary of Data'!S$37:S$41)-SUM('Pt 1 Summary of Data'!T$37:T$41)+MAX(0,MIN('Pt 1 Summary of Data'!Q$42+'Pt 1 Summary of Data'!S$42-'Pt 1 Summary of Data'!T$42,0.3%*('Pt 1 Summary of Data'!Q$5+'Pt 1 Summary of Data'!S$5-'Pt 1 Summary of Data'!T$5)))</f>
        <v>24588</v>
      </c>
      <c r="P7" s="491">
        <f>SUM(M7:O7)</f>
        <v>89295</v>
      </c>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491">
        <f>'Pt 2 Premium and Claims'!K$16+'Pt 2 Premium and Claims'!M$16-'Pt 2 Premium and Claims'!N$16</f>
        <v>0</v>
      </c>
      <c r="K10" s="491">
        <f>SUM(H10:J10)</f>
        <v>0</v>
      </c>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491">
        <f>'Pt 2 Premium and Claims'!K$17+'Pt 2 Premium and Claims'!M$17-'Pt 2 Premium and Claims'!N$17</f>
        <v>0</v>
      </c>
      <c r="K11" s="491">
        <f>SUM(H11:J11)</f>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6"/>
      <c r="B12" s="414" t="s">
        <v>315</v>
      </c>
      <c r="C12" s="397"/>
      <c r="D12" s="398"/>
      <c r="E12" s="398"/>
      <c r="F12" s="398"/>
      <c r="G12" s="445"/>
      <c r="H12" s="485">
        <f>SUM(H$6:H$7)+IF(AND(OR('Company Information'!$C$12="District of Columbia",'Company Information'!$C$12="Massachusetts",'Company Information'!$C$12="Vermont"),SUM($H$6:$K$11,$H$15:$K$16,$H$38:$I$38)&lt;&gt;0),SUM(C$6:C$7),0)</f>
        <v>7472883</v>
      </c>
      <c r="I12" s="486">
        <f>SUM(I$6:I$7) - SUM(I$10:I$11)+IF(AND(OR('Company Information'!$C$12="District of Columbia",'Company Information'!$C$12="Massachusetts",'Company Information'!$C$12="Vermont"),SUM($H$6:$K$11,$H$15:$K$16,$H$38:$I$38)&lt;&gt;0),SUM(D$6:D$7) - SUM(D$8:D$11),0)</f>
        <v>8034313</v>
      </c>
      <c r="J12" s="486">
        <f>SUM(J$6:J$7)-SUM(J$10:J$11)+IF(AND(OR('Company Information'!$C$12="District of Columbia",'Company Information'!$C$12="Massachusetts",'Company Information'!$C$12="Vermont"),SUM($H$6:$K$11,$H$15:$K$16,$H$38:$I$38)&lt;&gt;0),SUM(E$6:E$7)-SUM(E$8:E$11),0)</f>
        <v>8276478</v>
      </c>
      <c r="K12" s="486">
        <f>IFERROR(SUM(H$12:J$12)+H$17*MAX(0,J$50-H$50)+I$17*MAX(0,J$50-I$50),0)</f>
        <v>23783674</v>
      </c>
      <c r="L12" s="445"/>
      <c r="M12" s="485">
        <f>SUM(M$6:M$7)</f>
        <v>7985583</v>
      </c>
      <c r="N12" s="486">
        <f>SUM(N$6:N$7)</f>
        <v>5468191</v>
      </c>
      <c r="O12" s="486">
        <f>SUM(O$6:O$7)</f>
        <v>4506018</v>
      </c>
      <c r="P12" s="486">
        <f>SUM(M$12:O$12)+M$17*MAX(0,O$50-M$50)+N$17*MAX(0,O$50-N$50)</f>
        <v>17959792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6"/>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97">
        <v>6543710</v>
      </c>
      <c r="I15" s="497">
        <v>10192406</v>
      </c>
      <c r="J15" s="488">
        <f>SUM('Pt 1 Summary of Data'!K$5:K$7)+SUM('Pt 1 Summary of Data'!M$5:M$7)-SUM('Pt 1 Summary of Data'!N$5:N$7)-SUM(J$10:J$11)</f>
        <v>9843892</v>
      </c>
      <c r="K15" s="488">
        <f>SUM(H15:J15)</f>
        <v>26580008</v>
      </c>
      <c r="L15" s="394"/>
      <c r="M15" s="97">
        <v>6006558</v>
      </c>
      <c r="N15" s="497">
        <v>5081918</v>
      </c>
      <c r="O15" s="488">
        <f>SUM('Pt 1 Summary of Data'!Q$5:Q$7)+SUM('Pt 1 Summary of Data'!S$5:S$7)-SUM('Pt 1 Summary of Data'!T$5:T$7)+N$56</f>
        <v>5454450</v>
      </c>
      <c r="P15" s="488">
        <f>SUM(M15:O15)</f>
        <v>16542926</v>
      </c>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94"/>
      <c r="I16" s="489"/>
      <c r="J16" s="49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636975</v>
      </c>
      <c r="K16" s="491">
        <f>SUM(H16:J16)</f>
        <v>636975</v>
      </c>
      <c r="L16" s="399"/>
      <c r="M16" s="94"/>
      <c r="N16" s="489"/>
      <c r="O16" s="49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352902</v>
      </c>
      <c r="P16" s="491">
        <f>SUM(M16:O16)</f>
        <v>352902</v>
      </c>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6"/>
      <c r="B17" s="414" t="s">
        <v>318</v>
      </c>
      <c r="C17" s="397"/>
      <c r="D17" s="398"/>
      <c r="E17" s="398"/>
      <c r="F17" s="398"/>
      <c r="G17" s="448"/>
      <c r="H17" s="485">
        <f>H$15-H$16+IF(AND(OR('Company Information'!$C$12="District of Columbia",'Company Information'!$C$12="Massachusetts",'Company Information'!$C$12="Vermont"),SUM($H$6:$K$11,$H$15:$K$16,$H$38:$I$38)&lt;&gt;0),C$15-C$16,0)</f>
        <v>6543710</v>
      </c>
      <c r="I17" s="486">
        <f>I$15-I$16+IF(AND(OR('Company Information'!$C$12="District of Columbia",'Company Information'!$C$12="Massachusetts",'Company Information'!$C$12="Vermont"),SUM($H$6:$K$11,$H$15:$K$16,$H$38:$I$38)&lt;&gt;0),D$15-D$16,0)</f>
        <v>10192406</v>
      </c>
      <c r="J17" s="486">
        <f>J$15-J$16+IF(AND(OR('Company Information'!$C$12="District of Columbia",'Company Information'!$C$12="Massachusetts",'Company Information'!$C$12="Vermont"),SUM($H$6:$K$11,$H$15:$K$16,$H$38:$I$38)&lt;&gt;0),E$15-E$16,0)</f>
        <v>9206917</v>
      </c>
      <c r="K17" s="486">
        <f>K$15-K$16+IF(AND(OR('[1]Company Information'!$C$12="District of Columbia",'[1]Company Information'!$C$12="Massachusetts",'[1]Company Information'!$C$12="Vermont"),SUM($H$6:$K$11,$H$15:$K$16,$H$38:$I$38)&lt;&gt;0),F$15-F$16,0)</f>
        <v>25943033</v>
      </c>
      <c r="L17" s="448"/>
      <c r="M17" s="485">
        <f>M$15-M$16</f>
        <v>6006558</v>
      </c>
      <c r="N17" s="486">
        <f>N$15-N$16</f>
        <v>5081918</v>
      </c>
      <c r="O17" s="486">
        <f>O$15-O$16</f>
        <v>5101548</v>
      </c>
      <c r="P17" s="486">
        <f>P$15-P$16</f>
        <v>16190024</v>
      </c>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92">
        <v>1608</v>
      </c>
      <c r="I38" s="495">
        <v>2379</v>
      </c>
      <c r="J38" s="49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2087.25</v>
      </c>
      <c r="K38" s="498">
        <f>SUM(H$38:J$38)+IF(AND(OR('Company Information'!$C$12="District of Columbia",'Company Information'!$C$12="Massachusetts",'Company Information'!$C$12="Vermont"),SUM($H$6:$K$11,$H$15:$K$16,$H$38:$I$38)&lt;&gt;0,SUM(H$38:I$38)&lt;&gt;SUM(C$38:D$38)),SUM(C$38:D$38),0)</f>
        <v>6074.25</v>
      </c>
      <c r="L38" s="446"/>
      <c r="M38" s="492">
        <v>1583</v>
      </c>
      <c r="N38" s="495">
        <v>1150</v>
      </c>
      <c r="O38" s="498">
        <f>('Pt 1 Summary of Data'!Q$59+'Pt 1 Summary of Data'!S$59-'Pt 1 Summary of Data'!T$59)/12</f>
        <v>1365.3333333333333</v>
      </c>
      <c r="P38" s="498">
        <f>SUM(M$38:O$38)</f>
        <v>4098.333333333333</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9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3.4636649999999998E-2</v>
      </c>
      <c r="L39" s="459"/>
      <c r="M39" s="457"/>
      <c r="N39" s="458"/>
      <c r="O39" s="458"/>
      <c r="P39" s="49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4.2410000000000003E-2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5"/>
      <c r="B40" s="419" t="s">
        <v>321</v>
      </c>
      <c r="C40" s="441"/>
      <c r="D40" s="439"/>
      <c r="E40" s="439"/>
      <c r="F40" s="396"/>
      <c r="G40" s="445"/>
      <c r="H40" s="441"/>
      <c r="I40" s="439"/>
      <c r="J40" s="439"/>
      <c r="K40" s="484"/>
      <c r="L40" s="445"/>
      <c r="M40" s="441"/>
      <c r="N40" s="439"/>
      <c r="O40" s="439"/>
      <c r="P40" s="484"/>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7"/>
      <c r="B41" s="413" t="s">
        <v>322</v>
      </c>
      <c r="C41" s="441"/>
      <c r="D41" s="439"/>
      <c r="E41" s="439"/>
      <c r="F41" s="432"/>
      <c r="G41" s="445"/>
      <c r="H41" s="441"/>
      <c r="I41" s="439"/>
      <c r="J41" s="439"/>
      <c r="K41" s="50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5"/>
      <c r="M41" s="441"/>
      <c r="N41" s="439"/>
      <c r="O41" s="439"/>
      <c r="P41" s="50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501">
        <f ca="1">IF(OR(K$38&lt;1000,K$38&gt;=75000),0,K$39*K$41)</f>
        <v>3.4636649999999998E-2</v>
      </c>
      <c r="L42" s="445"/>
      <c r="M42" s="441"/>
      <c r="N42" s="439"/>
      <c r="O42" s="439"/>
      <c r="P42" s="501">
        <f ca="1">IF(OR(P$38&lt;1000,P$38&gt;=75000),0,P$39*P$41)</f>
        <v>4.2410000000000003E-2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502">
        <f>IF(OR(H$38&lt;1000,H$17&lt;=0),"",H$12/H$17)</f>
        <v>1.1419948316780542</v>
      </c>
      <c r="I45" s="501">
        <f>IF(OR(I$38&lt;1000,I$17&lt;=0),"",I$12/I$17)</f>
        <v>0.78826461583261109</v>
      </c>
      <c r="J45" s="501">
        <f>IF(OR(J$38&lt;1000,J$17&lt;=0),"",J$12/J$17)</f>
        <v>0.89894130684571172</v>
      </c>
      <c r="K45" s="501">
        <f>IF(OR(K$38&lt;1000,K$17&lt;=0),"",K$12/K$17)</f>
        <v>0.91676536047269419</v>
      </c>
      <c r="L45" s="445"/>
      <c r="M45" s="502">
        <f>IF(OR(M$38&lt;1000,M$17&lt;=0),"",M$12/M$17)</f>
        <v>1.329477381222324</v>
      </c>
      <c r="N45" s="501">
        <f>IF(OR(N$38&lt;1000,N$17&lt;=0),"",N$12/N$17)</f>
        <v>1.0760092941287127</v>
      </c>
      <c r="O45" s="501">
        <f>IF(OR(O$38&lt;1000,O$17&lt;=0),"",O$12/O$17)</f>
        <v>0.88326484431784236</v>
      </c>
      <c r="P45" s="501">
        <f>IF(OR(P$38&lt;1000,P$17&lt;=0),"",P$12/P$17)</f>
        <v>1.1093122530269257</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5"/>
      <c r="B47" s="419" t="s">
        <v>328</v>
      </c>
      <c r="C47" s="441"/>
      <c r="D47" s="439"/>
      <c r="E47" s="439"/>
      <c r="F47" s="434"/>
      <c r="G47" s="445"/>
      <c r="H47" s="441"/>
      <c r="I47" s="439"/>
      <c r="J47" s="439"/>
      <c r="K47" s="501">
        <f ca="1">IF(K$45="","",K$42)</f>
        <v>3.4636649999999998E-2</v>
      </c>
      <c r="L47" s="445"/>
      <c r="M47" s="441"/>
      <c r="N47" s="439"/>
      <c r="O47" s="439"/>
      <c r="P47" s="501">
        <f ca="1">IF(P$45="","",P$42)</f>
        <v>4.2410000000000003E-2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6"/>
      <c r="B48" s="421" t="s">
        <v>327</v>
      </c>
      <c r="C48" s="441"/>
      <c r="D48" s="439"/>
      <c r="E48" s="439"/>
      <c r="F48" s="434"/>
      <c r="G48" s="445"/>
      <c r="H48" s="441"/>
      <c r="I48" s="439"/>
      <c r="J48" s="439"/>
      <c r="K48" s="501">
        <f ca="1">IF(K$45="","",ROUND(K$45+MAX(0,K$47),3))</f>
        <v>0.95099999999999996</v>
      </c>
      <c r="L48" s="445"/>
      <c r="M48" s="441"/>
      <c r="N48" s="439"/>
      <c r="O48" s="439"/>
      <c r="P48" s="501">
        <f ca="1">IF(P$45="","",ROUND(P$45+MAX(0,P$47),3))</f>
        <v>1.1519999999999999</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5"/>
      <c r="B50" s="412" t="s">
        <v>330</v>
      </c>
      <c r="C50" s="404"/>
      <c r="D50" s="405"/>
      <c r="E50" s="405"/>
      <c r="F50" s="405"/>
      <c r="G50" s="446"/>
      <c r="H50" s="503">
        <v>0.8</v>
      </c>
      <c r="I50" s="504">
        <v>0.8</v>
      </c>
      <c r="J50" s="504">
        <v>0.8</v>
      </c>
      <c r="K50" s="504">
        <v>0.8</v>
      </c>
      <c r="L50" s="446"/>
      <c r="M50" s="506">
        <v>0.85</v>
      </c>
      <c r="N50" s="507">
        <v>0.85</v>
      </c>
      <c r="O50" s="507">
        <v>0.85</v>
      </c>
      <c r="P50" s="507">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505">
        <f ca="1">K$48</f>
        <v>0.95099999999999996</v>
      </c>
      <c r="L51" s="445"/>
      <c r="M51" s="442"/>
      <c r="N51" s="440"/>
      <c r="O51" s="440"/>
      <c r="P51" s="505">
        <f ca="1">P$48</f>
        <v>1.1519999999999999</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5"/>
      <c r="B52" s="417" t="s">
        <v>332</v>
      </c>
      <c r="C52" s="441"/>
      <c r="D52" s="439"/>
      <c r="E52" s="439"/>
      <c r="F52" s="398"/>
      <c r="G52" s="445"/>
      <c r="H52" s="441"/>
      <c r="I52" s="439"/>
      <c r="J52" s="439"/>
      <c r="K52" s="491">
        <f>IF(K$38&lt;1000,"",MAX(0,J$15-J$16))</f>
        <v>9206917</v>
      </c>
      <c r="L52" s="445"/>
      <c r="M52" s="441"/>
      <c r="N52" s="439"/>
      <c r="O52" s="439"/>
      <c r="P52" s="491">
        <f>IF(P$38&lt;1000,"",MAX(0,O$15-O$16))</f>
        <v>5101548</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6"/>
      <c r="B53" s="414" t="s">
        <v>333</v>
      </c>
      <c r="C53" s="441"/>
      <c r="D53" s="439"/>
      <c r="E53" s="439"/>
      <c r="F53" s="398"/>
      <c r="G53" s="445"/>
      <c r="H53" s="441"/>
      <c r="I53" s="439"/>
      <c r="J53" s="439"/>
      <c r="K53" s="486">
        <f ca="1">IF(OR(K$38&lt;1000,K$17&lt;=0),0,MAX(0,K$50-K$51)*K$52)</f>
        <v>0</v>
      </c>
      <c r="L53" s="445"/>
      <c r="M53" s="441"/>
      <c r="N53" s="439"/>
      <c r="O53" s="439"/>
      <c r="P53" s="486">
        <f ca="1">IF(OR(P$38&lt;1000,P$17&lt;=0),0,MAX(0,P$50-P$51)*P$52)</f>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7" stopIfTrue="1" operator="lessThan">
      <formula>0</formula>
    </cfRule>
  </conditionalFormatting>
  <conditionalFormatting sqref="C15:C16">
    <cfRule type="cellIs" dxfId="57" priority="70" stopIfTrue="1" operator="lessThan">
      <formula>0</formula>
    </cfRule>
  </conditionalFormatting>
  <conditionalFormatting sqref="C5:C7">
    <cfRule type="cellIs" dxfId="56" priority="71" stopIfTrue="1" operator="lessThan">
      <formula>0</formula>
    </cfRule>
  </conditionalFormatting>
  <conditionalFormatting sqref="Q38">
    <cfRule type="cellIs" dxfId="55" priority="44" stopIfTrue="1" operator="lessThan">
      <formula>0</formula>
    </cfRule>
  </conditionalFormatting>
  <conditionalFormatting sqref="Q50:T50">
    <cfRule type="cellIs" dxfId="54" priority="43" stopIfTrue="1" operator="lessThan">
      <formula>0</formula>
    </cfRule>
  </conditionalFormatting>
  <conditionalFormatting sqref="C50:F50">
    <cfRule type="cellIs" dxfId="53" priority="56" stopIfTrue="1" operator="lessThan">
      <formula>0</formula>
    </cfRule>
  </conditionalFormatting>
  <conditionalFormatting sqref="Q5:Q7">
    <cfRule type="cellIs" dxfId="52" priority="46" stopIfTrue="1" operator="lessThan">
      <formula>0</formula>
    </cfRule>
  </conditionalFormatting>
  <conditionalFormatting sqref="Q15:Q16">
    <cfRule type="cellIs" dxfId="51" priority="45" stopIfTrue="1" operator="lessThan">
      <formula>0</formula>
    </cfRule>
  </conditionalFormatting>
  <conditionalFormatting sqref="U5:U7">
    <cfRule type="cellIs" dxfId="50" priority="42" stopIfTrue="1" operator="lessThan">
      <formula>0</formula>
    </cfRule>
  </conditionalFormatting>
  <conditionalFormatting sqref="U15:U16">
    <cfRule type="cellIs" dxfId="49" priority="41" stopIfTrue="1" operator="lessThan">
      <formula>0</formula>
    </cfRule>
  </conditionalFormatting>
  <conditionalFormatting sqref="U38">
    <cfRule type="cellIs" dxfId="48" priority="40" stopIfTrue="1" operator="lessThan">
      <formula>0</formula>
    </cfRule>
  </conditionalFormatting>
  <conditionalFormatting sqref="U50:X50">
    <cfRule type="cellIs" dxfId="47" priority="39" stopIfTrue="1" operator="lessThan">
      <formula>0</formula>
    </cfRule>
  </conditionalFormatting>
  <conditionalFormatting sqref="Y5:Y7">
    <cfRule type="cellIs" dxfId="46" priority="38" stopIfTrue="1" operator="lessThan">
      <formula>0</formula>
    </cfRule>
  </conditionalFormatting>
  <conditionalFormatting sqref="Y15:Y16">
    <cfRule type="cellIs" dxfId="45" priority="37" stopIfTrue="1" operator="lessThan">
      <formula>0</formula>
    </cfRule>
  </conditionalFormatting>
  <conditionalFormatting sqref="Y38">
    <cfRule type="cellIs" dxfId="44" priority="36" stopIfTrue="1" operator="lessThan">
      <formula>0</formula>
    </cfRule>
  </conditionalFormatting>
  <conditionalFormatting sqref="Y50:AB50">
    <cfRule type="cellIs" dxfId="43" priority="35" stopIfTrue="1" operator="lessThan">
      <formula>0</formula>
    </cfRule>
  </conditionalFormatting>
  <conditionalFormatting sqref="AL50:AN50">
    <cfRule type="cellIs" dxfId="42" priority="31" stopIfTrue="1" operator="lessThan">
      <formula>0</formula>
    </cfRule>
  </conditionalFormatting>
  <conditionalFormatting sqref="G35">
    <cfRule type="cellIs" dxfId="41" priority="30" stopIfTrue="1" operator="lessThan">
      <formula>0</formula>
    </cfRule>
  </conditionalFormatting>
  <conditionalFormatting sqref="G36">
    <cfRule type="cellIs" dxfId="40" priority="29" stopIfTrue="1" operator="lessThan">
      <formula>0</formula>
    </cfRule>
  </conditionalFormatting>
  <conditionalFormatting sqref="C56">
    <cfRule type="cellIs" dxfId="39" priority="28" stopIfTrue="1" operator="lessThan">
      <formula>0</formula>
    </cfRule>
  </conditionalFormatting>
  <conditionalFormatting sqref="C57">
    <cfRule type="cellIs" dxfId="38" priority="27" stopIfTrue="1" operator="lessThan">
      <formula>0</formula>
    </cfRule>
  </conditionalFormatting>
  <conditionalFormatting sqref="AK5:AK7">
    <cfRule type="cellIs" dxfId="37" priority="26" stopIfTrue="1" operator="lessThan">
      <formula>0</formula>
    </cfRule>
  </conditionalFormatting>
  <conditionalFormatting sqref="AK15:AK16">
    <cfRule type="cellIs" dxfId="36" priority="25" stopIfTrue="1" operator="lessThan">
      <formula>0</formula>
    </cfRule>
  </conditionalFormatting>
  <conditionalFormatting sqref="AK38">
    <cfRule type="cellIs" dxfId="35" priority="24" stopIfTrue="1" operator="lessThan">
      <formula>0</formula>
    </cfRule>
  </conditionalFormatting>
  <conditionalFormatting sqref="AK50">
    <cfRule type="cellIs" dxfId="34" priority="23"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H5:H7">
    <cfRule type="cellIs" dxfId="19" priority="8" stopIfTrue="1" operator="lessThan">
      <formula>0</formula>
    </cfRule>
  </conditionalFormatting>
  <conditionalFormatting sqref="H15:H16">
    <cfRule type="cellIs" dxfId="18" priority="7" stopIfTrue="1" operator="lessThan">
      <formula>0</formula>
    </cfRule>
  </conditionalFormatting>
  <conditionalFormatting sqref="H38">
    <cfRule type="cellIs" dxfId="17" priority="6" stopIfTrue="1" operator="lessThan">
      <formula>0</formula>
    </cfRule>
  </conditionalFormatting>
  <conditionalFormatting sqref="H50:K50">
    <cfRule type="cellIs" dxfId="16" priority="5" stopIfTrue="1" operator="lessThan">
      <formula>0</formula>
    </cfRule>
  </conditionalFormatting>
  <conditionalFormatting sqref="M5:M7">
    <cfRule type="cellIs" dxfId="15" priority="4" stopIfTrue="1" operator="lessThan">
      <formula>0</formula>
    </cfRule>
  </conditionalFormatting>
  <conditionalFormatting sqref="M15:M16">
    <cfRule type="cellIs" dxfId="14" priority="3" stopIfTrue="1" operator="lessThan">
      <formula>0</formula>
    </cfRule>
  </conditionalFormatting>
  <conditionalFormatting sqref="M38">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508">
        <f>'Pt 1 Summary of Data'!$E$56+'Pt 1 Summary of Data'!$G$56-'Pt 1 Summary of Data'!$H$56</f>
        <v>0</v>
      </c>
      <c r="D4" s="509">
        <f>'Pt 1 Summary of Data'!$K$56+'Pt 1 Summary of Data'!$M$56-'Pt 1 Summary of Data'!$N$56</f>
        <v>1250</v>
      </c>
      <c r="E4" s="509">
        <f>'Pt 1 Summary of Data'!$Q$56+'Pt 1 Summary of Data'!$S$56-'Pt 1 Summary of Data'!$T$56</f>
        <v>1090</v>
      </c>
      <c r="F4" s="102"/>
      <c r="G4" s="102"/>
      <c r="H4" s="102"/>
      <c r="I4" s="183"/>
      <c r="J4" s="183"/>
      <c r="K4" s="189"/>
    </row>
    <row r="5" spans="2:11" ht="16.5" x14ac:dyDescent="0.25">
      <c r="B5" s="120" t="s">
        <v>342</v>
      </c>
      <c r="C5" s="161"/>
      <c r="D5" s="162"/>
      <c r="E5" s="162"/>
      <c r="F5" s="162"/>
      <c r="G5" s="162"/>
      <c r="H5" s="162"/>
      <c r="I5" s="162"/>
      <c r="J5" s="162"/>
      <c r="K5" s="190"/>
    </row>
    <row r="6" spans="2:11" x14ac:dyDescent="0.2">
      <c r="B6" s="121" t="s">
        <v>101</v>
      </c>
      <c r="C6" s="181"/>
      <c r="D6" s="99"/>
      <c r="E6" s="99"/>
      <c r="F6" s="182"/>
      <c r="G6" s="99"/>
      <c r="H6" s="99"/>
      <c r="I6" s="182"/>
      <c r="J6" s="182"/>
      <c r="K6" s="187"/>
    </row>
    <row r="7" spans="2:11" x14ac:dyDescent="0.2">
      <c r="B7" s="114" t="s">
        <v>102</v>
      </c>
      <c r="C7" s="100"/>
      <c r="D7" s="101"/>
      <c r="E7" s="101"/>
      <c r="F7" s="101"/>
      <c r="G7" s="101"/>
      <c r="H7" s="101"/>
      <c r="I7" s="188"/>
      <c r="J7" s="188"/>
      <c r="K7" s="191"/>
    </row>
    <row r="8" spans="2:11" x14ac:dyDescent="0.2">
      <c r="B8" s="114" t="s">
        <v>103</v>
      </c>
      <c r="C8" s="180"/>
      <c r="D8" s="101"/>
      <c r="E8" s="101"/>
      <c r="F8" s="183"/>
      <c r="G8" s="101"/>
      <c r="H8" s="101"/>
      <c r="I8" s="188"/>
      <c r="J8" s="188"/>
      <c r="K8" s="192"/>
    </row>
    <row r="9" spans="2:11" ht="13.15" customHeight="1" x14ac:dyDescent="0.2">
      <c r="B9" s="114" t="s">
        <v>104</v>
      </c>
      <c r="C9" s="100"/>
      <c r="D9" s="101"/>
      <c r="E9" s="101"/>
      <c r="F9" s="101"/>
      <c r="G9" s="101"/>
      <c r="H9" s="101"/>
      <c r="I9" s="188"/>
      <c r="J9" s="188"/>
      <c r="K9" s="191"/>
    </row>
    <row r="10" spans="2:11" ht="17.25" thickBot="1" x14ac:dyDescent="0.3">
      <c r="B10" s="120" t="s">
        <v>343</v>
      </c>
      <c r="C10" s="63"/>
      <c r="D10" s="64"/>
      <c r="E10" s="64"/>
      <c r="F10" s="64"/>
      <c r="G10" s="64"/>
      <c r="H10" s="64"/>
      <c r="I10" s="64"/>
      <c r="J10" s="64"/>
      <c r="K10" s="193"/>
    </row>
    <row r="11" spans="2:11" s="5" customFormat="1" ht="13.5" thickTop="1" x14ac:dyDescent="0.2">
      <c r="B11" s="121" t="s">
        <v>417</v>
      </c>
      <c r="C11" s="510">
        <f>'Pt 3 MLR and Rebate Calculation'!$F$53</f>
        <v>0</v>
      </c>
      <c r="D11" s="511">
        <f ca="1">'Pt 3 MLR and Rebate Calculation'!$K$53</f>
        <v>0</v>
      </c>
      <c r="E11" s="512">
        <f ca="1">'Pt 3 MLR and Rebate Calculation'!$P$53</f>
        <v>0</v>
      </c>
      <c r="F11" s="96"/>
      <c r="G11" s="96"/>
      <c r="H11" s="96"/>
      <c r="I11" s="176"/>
      <c r="J11" s="176"/>
      <c r="K11" s="194"/>
    </row>
    <row r="12" spans="2:11" x14ac:dyDescent="0.2">
      <c r="B12" s="122" t="s">
        <v>93</v>
      </c>
      <c r="C12" s="94"/>
      <c r="D12" s="95"/>
      <c r="E12" s="95"/>
      <c r="F12" s="95"/>
      <c r="G12" s="95"/>
      <c r="H12" s="95"/>
      <c r="I12" s="175"/>
      <c r="J12" s="175"/>
      <c r="K12" s="195"/>
    </row>
    <row r="13" spans="2:11" x14ac:dyDescent="0.2">
      <c r="B13" s="122" t="s">
        <v>94</v>
      </c>
      <c r="C13" s="94"/>
      <c r="D13" s="95"/>
      <c r="E13" s="95"/>
      <c r="F13" s="95"/>
      <c r="G13" s="95"/>
      <c r="H13" s="95"/>
      <c r="I13" s="175"/>
      <c r="J13" s="175"/>
      <c r="K13" s="195"/>
    </row>
    <row r="14" spans="2:11" x14ac:dyDescent="0.2">
      <c r="B14" s="122" t="s">
        <v>95</v>
      </c>
      <c r="C14" s="94"/>
      <c r="D14" s="95"/>
      <c r="E14" s="95"/>
      <c r="F14" s="95"/>
      <c r="G14" s="95"/>
      <c r="H14" s="95"/>
      <c r="I14" s="175"/>
      <c r="J14" s="175"/>
      <c r="K14" s="195"/>
    </row>
    <row r="15" spans="2:11" ht="16.5" x14ac:dyDescent="0.25">
      <c r="B15" s="120" t="s">
        <v>344</v>
      </c>
      <c r="C15" s="63"/>
      <c r="D15" s="64"/>
      <c r="E15" s="64"/>
      <c r="F15" s="64"/>
      <c r="G15" s="64"/>
      <c r="H15" s="64"/>
      <c r="I15" s="64"/>
      <c r="J15" s="64"/>
      <c r="K15" s="193"/>
    </row>
    <row r="16" spans="2:11" s="5" customFormat="1" x14ac:dyDescent="0.2">
      <c r="B16" s="121" t="s">
        <v>206</v>
      </c>
      <c r="C16" s="97"/>
      <c r="D16" s="98"/>
      <c r="E16" s="98"/>
      <c r="F16" s="98"/>
      <c r="G16" s="98"/>
      <c r="H16" s="98"/>
      <c r="I16" s="176"/>
      <c r="J16" s="176"/>
      <c r="K16" s="184"/>
    </row>
    <row r="17" spans="2:12" s="5" customFormat="1" x14ac:dyDescent="0.2">
      <c r="B17" s="122" t="s">
        <v>203</v>
      </c>
      <c r="C17" s="94"/>
      <c r="D17" s="95"/>
      <c r="E17" s="95"/>
      <c r="F17" s="95"/>
      <c r="G17" s="95"/>
      <c r="H17" s="95"/>
      <c r="I17" s="175"/>
      <c r="J17" s="175"/>
      <c r="K17" s="195"/>
    </row>
    <row r="18" spans="2:12" ht="25.5" x14ac:dyDescent="0.2">
      <c r="B18" s="114" t="s">
        <v>207</v>
      </c>
      <c r="C18" s="185"/>
      <c r="D18" s="104"/>
      <c r="E18" s="104"/>
      <c r="F18" s="104"/>
      <c r="G18" s="104"/>
      <c r="H18" s="104"/>
      <c r="I18" s="178"/>
      <c r="J18" s="178"/>
      <c r="K18" s="196"/>
    </row>
    <row r="19" spans="2:12" ht="25.5" x14ac:dyDescent="0.2">
      <c r="B19" s="114" t="s">
        <v>208</v>
      </c>
      <c r="C19" s="177"/>
      <c r="D19" s="104"/>
      <c r="E19" s="104"/>
      <c r="F19" s="186"/>
      <c r="G19" s="104"/>
      <c r="H19" s="104"/>
      <c r="I19" s="178"/>
      <c r="J19" s="178"/>
      <c r="K19" s="197"/>
    </row>
    <row r="20" spans="2:12" ht="25.5" x14ac:dyDescent="0.2">
      <c r="B20" s="114" t="s">
        <v>209</v>
      </c>
      <c r="C20" s="185"/>
      <c r="D20" s="104"/>
      <c r="E20" s="104"/>
      <c r="F20" s="104"/>
      <c r="G20" s="104"/>
      <c r="H20" s="104"/>
      <c r="I20" s="178"/>
      <c r="J20" s="178"/>
      <c r="K20" s="196"/>
    </row>
    <row r="21" spans="2:12" ht="25.5" x14ac:dyDescent="0.2">
      <c r="B21" s="114" t="s">
        <v>210</v>
      </c>
      <c r="C21" s="177"/>
      <c r="D21" s="104"/>
      <c r="E21" s="104"/>
      <c r="F21" s="186"/>
      <c r="G21" s="104"/>
      <c r="H21" s="104"/>
      <c r="I21" s="178"/>
      <c r="J21" s="178"/>
      <c r="K21" s="197"/>
    </row>
    <row r="22" spans="2:12" s="5" customFormat="1" x14ac:dyDescent="0.2">
      <c r="B22" s="124" t="s">
        <v>211</v>
      </c>
      <c r="C22" s="119"/>
      <c r="D22" s="125"/>
      <c r="E22" s="125"/>
      <c r="F22" s="125"/>
      <c r="G22" s="125"/>
      <c r="H22" s="125"/>
      <c r="I22" s="179"/>
      <c r="J22" s="179"/>
      <c r="K22" s="198"/>
    </row>
    <row r="23" spans="2:12" s="5" customFormat="1" ht="100.15" customHeight="1" x14ac:dyDescent="0.2">
      <c r="B23" s="91" t="s">
        <v>212</v>
      </c>
      <c r="C23" s="513"/>
      <c r="D23" s="514"/>
      <c r="E23" s="514"/>
      <c r="F23" s="514"/>
      <c r="G23" s="514"/>
      <c r="H23" s="514"/>
      <c r="I23" s="514"/>
      <c r="J23" s="514"/>
      <c r="K23" s="515"/>
    </row>
    <row r="24" spans="2:12" s="5" customFormat="1" ht="100.15" customHeight="1" x14ac:dyDescent="0.2">
      <c r="B24" s="90" t="s">
        <v>213</v>
      </c>
      <c r="C24" s="516"/>
      <c r="D24" s="517"/>
      <c r="E24" s="517"/>
      <c r="F24" s="517"/>
      <c r="G24" s="517"/>
      <c r="H24" s="517"/>
      <c r="I24" s="517"/>
      <c r="J24" s="517"/>
      <c r="K24" s="51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2"/>
      <c r="C5" s="111"/>
      <c r="D5" s="134"/>
      <c r="E5" s="7"/>
    </row>
    <row r="6" spans="1:5" ht="35.25" customHeight="1" x14ac:dyDescent="0.2">
      <c r="B6" s="132"/>
      <c r="C6" s="111"/>
      <c r="D6" s="135"/>
      <c r="E6" s="7"/>
    </row>
    <row r="7" spans="1:5" ht="35.25" customHeight="1" x14ac:dyDescent="0.2">
      <c r="B7" s="132"/>
      <c r="C7" s="111"/>
      <c r="D7" s="135"/>
      <c r="E7" s="7"/>
    </row>
    <row r="8" spans="1:5" ht="35.25" customHeight="1" x14ac:dyDescent="0.2">
      <c r="B8" s="132"/>
      <c r="C8" s="111"/>
      <c r="D8" s="135"/>
      <c r="E8" s="7"/>
    </row>
    <row r="9" spans="1:5" ht="35.25" customHeight="1" x14ac:dyDescent="0.2">
      <c r="B9" s="132"/>
      <c r="C9" s="111"/>
      <c r="D9" s="135"/>
      <c r="E9" s="7"/>
    </row>
    <row r="10" spans="1:5" ht="35.25" customHeight="1" x14ac:dyDescent="0.2">
      <c r="B10" s="132"/>
      <c r="C10" s="111"/>
      <c r="D10" s="135"/>
      <c r="E10" s="7"/>
    </row>
    <row r="11" spans="1:5" ht="35.25" customHeight="1" x14ac:dyDescent="0.2">
      <c r="B11" s="132"/>
      <c r="C11" s="111"/>
      <c r="D11" s="135"/>
      <c r="E11" s="7"/>
    </row>
    <row r="12" spans="1:5" ht="35.25" customHeight="1" x14ac:dyDescent="0.2">
      <c r="B12" s="133"/>
      <c r="C12" s="111"/>
      <c r="D12" s="135"/>
      <c r="E12" s="7"/>
    </row>
    <row r="13" spans="1:5" ht="35.25" customHeight="1" x14ac:dyDescent="0.2">
      <c r="B13" s="132"/>
      <c r="C13" s="111"/>
      <c r="D13" s="135"/>
      <c r="E13" s="7"/>
    </row>
    <row r="14" spans="1:5" ht="35.25" customHeight="1" x14ac:dyDescent="0.2">
      <c r="B14" s="132"/>
      <c r="C14" s="111"/>
      <c r="D14" s="135"/>
      <c r="E14" s="7"/>
    </row>
    <row r="15" spans="1:5" ht="35.25" customHeight="1" x14ac:dyDescent="0.2">
      <c r="B15" s="132"/>
      <c r="C15" s="111"/>
      <c r="D15" s="135"/>
      <c r="E15" s="7"/>
    </row>
    <row r="16" spans="1:5" ht="35.25" customHeight="1" x14ac:dyDescent="0.2">
      <c r="B16" s="132"/>
      <c r="C16" s="111"/>
      <c r="D16" s="135"/>
      <c r="E16" s="7"/>
    </row>
    <row r="17" spans="2:5" ht="35.25" customHeight="1" x14ac:dyDescent="0.2">
      <c r="B17" s="132"/>
      <c r="C17" s="111"/>
      <c r="D17" s="135"/>
      <c r="E17" s="7"/>
    </row>
    <row r="18" spans="2:5" ht="35.25" customHeight="1" x14ac:dyDescent="0.2">
      <c r="B18" s="132"/>
      <c r="C18" s="111"/>
      <c r="D18" s="135"/>
      <c r="E18" s="7"/>
    </row>
    <row r="19" spans="2:5" ht="35.25" customHeight="1" x14ac:dyDescent="0.2">
      <c r="B19" s="132"/>
      <c r="C19" s="111"/>
      <c r="D19" s="135"/>
      <c r="E19" s="7"/>
    </row>
    <row r="20" spans="2:5" ht="35.25" customHeight="1" x14ac:dyDescent="0.2">
      <c r="B20" s="132"/>
      <c r="C20" s="111"/>
      <c r="D20" s="135"/>
      <c r="E20" s="7"/>
    </row>
    <row r="21" spans="2:5" ht="35.25" customHeight="1" x14ac:dyDescent="0.2">
      <c r="B21" s="132"/>
      <c r="C21" s="111"/>
      <c r="D21" s="135"/>
      <c r="E21" s="7"/>
    </row>
    <row r="22" spans="2:5" ht="35.25" customHeight="1" x14ac:dyDescent="0.2">
      <c r="B22" s="132"/>
      <c r="C22" s="111"/>
      <c r="D22" s="135"/>
      <c r="E22" s="7"/>
    </row>
    <row r="23" spans="2:5" ht="35.25" customHeight="1" x14ac:dyDescent="0.2">
      <c r="B23" s="132"/>
      <c r="C23" s="111"/>
      <c r="D23" s="135"/>
      <c r="E23" s="7"/>
    </row>
    <row r="24" spans="2:5" ht="35.25" customHeight="1" x14ac:dyDescent="0.2">
      <c r="B24" s="132"/>
      <c r="C24" s="112"/>
      <c r="D24" s="135"/>
      <c r="E24" s="7"/>
    </row>
    <row r="25" spans="2:5" ht="16.5" x14ac:dyDescent="0.25">
      <c r="B25" s="166" t="s">
        <v>55</v>
      </c>
      <c r="C25" s="167"/>
      <c r="D25" s="168"/>
      <c r="E25" s="7"/>
    </row>
    <row r="26" spans="2:5" ht="15" x14ac:dyDescent="0.25">
      <c r="B26" s="169" t="s">
        <v>67</v>
      </c>
      <c r="C26" s="170"/>
      <c r="D26" s="171"/>
      <c r="E26" s="7"/>
    </row>
    <row r="27" spans="2:5" ht="35.25" customHeight="1" x14ac:dyDescent="0.2">
      <c r="B27" s="132"/>
      <c r="C27" s="111"/>
      <c r="D27" s="136"/>
      <c r="E27" s="7"/>
    </row>
    <row r="28" spans="2:5" ht="35.25" customHeight="1" x14ac:dyDescent="0.2">
      <c r="B28" s="132"/>
      <c r="C28" s="111"/>
      <c r="D28" s="135"/>
      <c r="E28" s="7"/>
    </row>
    <row r="29" spans="2:5" ht="35.25" customHeight="1" x14ac:dyDescent="0.2">
      <c r="B29" s="132"/>
      <c r="C29" s="111"/>
      <c r="D29" s="135"/>
      <c r="E29" s="7"/>
    </row>
    <row r="30" spans="2:5" ht="35.25" customHeight="1" x14ac:dyDescent="0.2">
      <c r="B30" s="132"/>
      <c r="C30" s="111"/>
      <c r="D30" s="135"/>
      <c r="E30" s="7"/>
    </row>
    <row r="31" spans="2:5" ht="35.25" customHeight="1" x14ac:dyDescent="0.2">
      <c r="B31" s="132"/>
      <c r="C31" s="111"/>
      <c r="D31" s="135"/>
      <c r="E31" s="7"/>
    </row>
    <row r="32" spans="2:5" ht="35.25" customHeight="1" x14ac:dyDescent="0.2">
      <c r="B32" s="132"/>
      <c r="C32" s="111"/>
      <c r="D32" s="135"/>
      <c r="E32" s="7"/>
    </row>
    <row r="33" spans="2:5" ht="15" x14ac:dyDescent="0.25">
      <c r="B33" s="172" t="s">
        <v>68</v>
      </c>
      <c r="C33" s="173"/>
      <c r="D33" s="174"/>
      <c r="E33" s="7"/>
    </row>
    <row r="34" spans="2:5" ht="35.25" customHeight="1" x14ac:dyDescent="0.2">
      <c r="B34" s="132"/>
      <c r="C34" s="111"/>
      <c r="D34" s="135"/>
      <c r="E34" s="7"/>
    </row>
    <row r="35" spans="2:5" ht="35.25" customHeight="1" x14ac:dyDescent="0.2">
      <c r="B35" s="132"/>
      <c r="C35" s="111"/>
      <c r="D35" s="135"/>
      <c r="E35" s="7"/>
    </row>
    <row r="36" spans="2:5" ht="35.25" customHeight="1" x14ac:dyDescent="0.2">
      <c r="B36" s="132"/>
      <c r="C36" s="111"/>
      <c r="D36" s="135"/>
      <c r="E36" s="7"/>
    </row>
    <row r="37" spans="2:5" ht="35.25" customHeight="1" x14ac:dyDescent="0.2">
      <c r="B37" s="132"/>
      <c r="C37" s="111"/>
      <c r="D37" s="135"/>
      <c r="E37" s="7"/>
    </row>
    <row r="38" spans="2:5" ht="35.25" customHeight="1" x14ac:dyDescent="0.2">
      <c r="B38" s="132"/>
      <c r="C38" s="111"/>
      <c r="D38" s="135"/>
      <c r="E38" s="7"/>
    </row>
    <row r="39" spans="2:5" ht="35.25" customHeight="1" x14ac:dyDescent="0.2">
      <c r="B39" s="132"/>
      <c r="C39" s="112"/>
      <c r="D39" s="135"/>
      <c r="E39" s="7"/>
    </row>
    <row r="40" spans="2:5" ht="15" x14ac:dyDescent="0.25">
      <c r="B40" s="172" t="s">
        <v>126</v>
      </c>
      <c r="C40" s="173"/>
      <c r="D40" s="174"/>
      <c r="E40" s="7"/>
    </row>
    <row r="41" spans="2:5" ht="35.25" customHeight="1" x14ac:dyDescent="0.2">
      <c r="B41" s="132"/>
      <c r="C41" s="111"/>
      <c r="D41" s="135"/>
      <c r="E41" s="7"/>
    </row>
    <row r="42" spans="2:5" ht="35.25" customHeight="1" x14ac:dyDescent="0.2">
      <c r="B42" s="132"/>
      <c r="C42" s="111"/>
      <c r="D42" s="135"/>
      <c r="E42" s="7"/>
    </row>
    <row r="43" spans="2:5" ht="35.25" customHeight="1" x14ac:dyDescent="0.2">
      <c r="B43" s="132"/>
      <c r="C43" s="111"/>
      <c r="D43" s="135"/>
      <c r="E43" s="7"/>
    </row>
    <row r="44" spans="2:5" ht="35.25" customHeight="1" x14ac:dyDescent="0.2">
      <c r="B44" s="132"/>
      <c r="C44" s="111"/>
      <c r="D44" s="135"/>
      <c r="E44" s="7"/>
    </row>
    <row r="45" spans="2:5" ht="35.25" customHeight="1" x14ac:dyDescent="0.2">
      <c r="B45" s="132"/>
      <c r="C45" s="111"/>
      <c r="D45" s="135"/>
      <c r="E45" s="7"/>
    </row>
    <row r="46" spans="2:5" ht="35.25" customHeight="1" x14ac:dyDescent="0.2">
      <c r="B46" s="132"/>
      <c r="C46" s="112"/>
      <c r="D46" s="135"/>
      <c r="E46" s="7"/>
    </row>
    <row r="47" spans="2:5" ht="15" x14ac:dyDescent="0.25">
      <c r="B47" s="172" t="s">
        <v>69</v>
      </c>
      <c r="C47" s="173"/>
      <c r="D47" s="174"/>
      <c r="E47" s="7"/>
    </row>
    <row r="48" spans="2:5" ht="35.25" customHeight="1" x14ac:dyDescent="0.2">
      <c r="B48" s="132"/>
      <c r="C48" s="111"/>
      <c r="D48" s="135"/>
      <c r="E48" s="7"/>
    </row>
    <row r="49" spans="2:5" ht="35.25" customHeight="1" x14ac:dyDescent="0.2">
      <c r="B49" s="132"/>
      <c r="C49" s="111"/>
      <c r="D49" s="135"/>
      <c r="E49" s="7"/>
    </row>
    <row r="50" spans="2:5" ht="35.25" customHeight="1" x14ac:dyDescent="0.2">
      <c r="B50" s="132"/>
      <c r="C50" s="111"/>
      <c r="D50" s="135"/>
      <c r="E50" s="7"/>
    </row>
    <row r="51" spans="2:5" ht="35.25" customHeight="1" x14ac:dyDescent="0.2">
      <c r="B51" s="132"/>
      <c r="C51" s="111"/>
      <c r="D51" s="135"/>
      <c r="E51" s="7"/>
    </row>
    <row r="52" spans="2:5" ht="35.25" customHeight="1" x14ac:dyDescent="0.2">
      <c r="B52" s="132"/>
      <c r="C52" s="111"/>
      <c r="D52" s="135"/>
      <c r="E52" s="7"/>
    </row>
    <row r="53" spans="2:5" ht="35.25" customHeight="1" x14ac:dyDescent="0.2">
      <c r="B53" s="132"/>
      <c r="C53" s="112"/>
      <c r="D53" s="135"/>
      <c r="E53" s="7"/>
    </row>
    <row r="54" spans="2:5" ht="16.5" x14ac:dyDescent="0.25">
      <c r="B54" s="166" t="s">
        <v>56</v>
      </c>
      <c r="C54" s="167"/>
      <c r="D54" s="168"/>
      <c r="E54" s="7"/>
    </row>
    <row r="55" spans="2:5" ht="15" x14ac:dyDescent="0.25">
      <c r="B55" s="169" t="s">
        <v>127</v>
      </c>
      <c r="C55" s="170"/>
      <c r="D55" s="171"/>
      <c r="E55" s="7"/>
    </row>
    <row r="56" spans="2:5" ht="35.25" customHeight="1" x14ac:dyDescent="0.2">
      <c r="B56" s="132"/>
      <c r="C56" s="113"/>
      <c r="D56" s="135"/>
      <c r="E56" s="7"/>
    </row>
    <row r="57" spans="2:5" ht="35.25" customHeight="1" x14ac:dyDescent="0.2">
      <c r="B57" s="132"/>
      <c r="C57" s="113"/>
      <c r="D57" s="135"/>
      <c r="E57" s="7"/>
    </row>
    <row r="58" spans="2:5" ht="35.25" customHeight="1" x14ac:dyDescent="0.2">
      <c r="B58" s="132"/>
      <c r="C58" s="113"/>
      <c r="D58" s="135"/>
      <c r="E58" s="7"/>
    </row>
    <row r="59" spans="2:5" ht="35.25" customHeight="1" x14ac:dyDescent="0.2">
      <c r="B59" s="132"/>
      <c r="C59" s="113"/>
      <c r="D59" s="135"/>
      <c r="E59" s="7"/>
    </row>
    <row r="60" spans="2:5" ht="35.25" customHeight="1" x14ac:dyDescent="0.2">
      <c r="B60" s="132"/>
      <c r="C60" s="113"/>
      <c r="D60" s="135"/>
      <c r="E60" s="7"/>
    </row>
    <row r="61" spans="2:5" ht="35.25" customHeight="1" x14ac:dyDescent="0.2">
      <c r="B61" s="132"/>
      <c r="C61" s="113"/>
      <c r="D61" s="135"/>
      <c r="E61" s="7"/>
    </row>
    <row r="62" spans="2:5" ht="35.25" customHeight="1" x14ac:dyDescent="0.2">
      <c r="B62" s="132"/>
      <c r="C62" s="113"/>
      <c r="D62" s="135"/>
      <c r="E62" s="7"/>
    </row>
    <row r="63" spans="2:5" ht="35.25" customHeight="1" x14ac:dyDescent="0.2">
      <c r="B63" s="132"/>
      <c r="C63" s="113"/>
      <c r="D63" s="135"/>
      <c r="E63" s="7"/>
    </row>
    <row r="64" spans="2:5" ht="35.25" customHeight="1" x14ac:dyDescent="0.2">
      <c r="B64" s="132"/>
      <c r="C64" s="113"/>
      <c r="D64" s="135"/>
      <c r="E64" s="7"/>
    </row>
    <row r="65" spans="2:5" ht="35.25" customHeight="1" x14ac:dyDescent="0.2">
      <c r="B65" s="132"/>
      <c r="C65" s="113"/>
      <c r="D65" s="135"/>
      <c r="E65" s="7"/>
    </row>
    <row r="66" spans="2:5" ht="15" x14ac:dyDescent="0.25">
      <c r="B66" s="172" t="s">
        <v>113</v>
      </c>
      <c r="C66" s="173"/>
      <c r="D66" s="174"/>
      <c r="E66" s="7"/>
    </row>
    <row r="67" spans="2:5" ht="35.25" customHeight="1" x14ac:dyDescent="0.2">
      <c r="B67" s="132"/>
      <c r="C67" s="113"/>
      <c r="D67" s="135"/>
      <c r="E67" s="7"/>
    </row>
    <row r="68" spans="2:5" ht="35.25" customHeight="1" x14ac:dyDescent="0.2">
      <c r="B68" s="132"/>
      <c r="C68" s="113"/>
      <c r="D68" s="135"/>
      <c r="E68" s="7"/>
    </row>
    <row r="69" spans="2:5" ht="35.25" customHeight="1" x14ac:dyDescent="0.2">
      <c r="B69" s="132"/>
      <c r="C69" s="113"/>
      <c r="D69" s="135"/>
      <c r="E69" s="7"/>
    </row>
    <row r="70" spans="2:5" ht="35.25" customHeight="1" x14ac:dyDescent="0.2">
      <c r="B70" s="132"/>
      <c r="C70" s="113"/>
      <c r="D70" s="135"/>
      <c r="E70" s="7"/>
    </row>
    <row r="71" spans="2:5" ht="35.25" customHeight="1" x14ac:dyDescent="0.2">
      <c r="B71" s="132"/>
      <c r="C71" s="113"/>
      <c r="D71" s="135"/>
      <c r="E71" s="7"/>
    </row>
    <row r="72" spans="2:5" ht="35.25" customHeight="1" x14ac:dyDescent="0.2">
      <c r="B72" s="132"/>
      <c r="C72" s="113"/>
      <c r="D72" s="135"/>
      <c r="E72" s="7"/>
    </row>
    <row r="73" spans="2:5" ht="35.25" customHeight="1" x14ac:dyDescent="0.2">
      <c r="B73" s="132"/>
      <c r="C73" s="113"/>
      <c r="D73" s="135"/>
      <c r="E73" s="7"/>
    </row>
    <row r="74" spans="2:5" ht="35.25" customHeight="1" x14ac:dyDescent="0.2">
      <c r="B74" s="132"/>
      <c r="C74" s="113"/>
      <c r="D74" s="135"/>
      <c r="E74" s="7"/>
    </row>
    <row r="75" spans="2:5" ht="35.25" customHeight="1" x14ac:dyDescent="0.2">
      <c r="B75" s="132"/>
      <c r="C75" s="113"/>
      <c r="D75" s="135"/>
      <c r="E75" s="7"/>
    </row>
    <row r="76" spans="2:5" ht="35.25" customHeight="1" x14ac:dyDescent="0.2">
      <c r="B76" s="132"/>
      <c r="C76" s="113"/>
      <c r="D76" s="135"/>
      <c r="E76" s="7"/>
    </row>
    <row r="77" spans="2:5" ht="15" x14ac:dyDescent="0.25">
      <c r="B77" s="172" t="s">
        <v>70</v>
      </c>
      <c r="C77" s="173"/>
      <c r="D77" s="174"/>
      <c r="E77" s="7"/>
    </row>
    <row r="78" spans="2:5" ht="35.25" customHeight="1" x14ac:dyDescent="0.2">
      <c r="B78" s="132"/>
      <c r="C78" s="113"/>
      <c r="D78" s="135"/>
      <c r="E78" s="7"/>
    </row>
    <row r="79" spans="2:5" ht="35.25" customHeight="1" x14ac:dyDescent="0.2">
      <c r="B79" s="132"/>
      <c r="C79" s="113"/>
      <c r="D79" s="135"/>
      <c r="E79" s="7"/>
    </row>
    <row r="80" spans="2:5" ht="35.25" customHeight="1" x14ac:dyDescent="0.2">
      <c r="B80" s="132"/>
      <c r="C80" s="113"/>
      <c r="D80" s="135"/>
      <c r="E80" s="7"/>
    </row>
    <row r="81" spans="2:5" ht="35.25" customHeight="1" x14ac:dyDescent="0.2">
      <c r="B81" s="132"/>
      <c r="C81" s="113"/>
      <c r="D81" s="135"/>
      <c r="E81" s="7"/>
    </row>
    <row r="82" spans="2:5" ht="35.25" customHeight="1" x14ac:dyDescent="0.2">
      <c r="B82" s="132"/>
      <c r="C82" s="113"/>
      <c r="D82" s="135"/>
      <c r="E82" s="7"/>
    </row>
    <row r="83" spans="2:5" ht="35.25" customHeight="1" x14ac:dyDescent="0.2">
      <c r="B83" s="132"/>
      <c r="C83" s="113"/>
      <c r="D83" s="135"/>
      <c r="E83" s="7"/>
    </row>
    <row r="84" spans="2:5" ht="35.25" customHeight="1" x14ac:dyDescent="0.2">
      <c r="B84" s="132"/>
      <c r="C84" s="113"/>
      <c r="D84" s="135"/>
      <c r="E84" s="7"/>
    </row>
    <row r="85" spans="2:5" ht="35.25" customHeight="1" x14ac:dyDescent="0.2">
      <c r="B85" s="132"/>
      <c r="C85" s="113"/>
      <c r="D85" s="135"/>
      <c r="E85" s="7"/>
    </row>
    <row r="86" spans="2:5" ht="35.25" customHeight="1" x14ac:dyDescent="0.2">
      <c r="B86" s="132"/>
      <c r="C86" s="113"/>
      <c r="D86" s="135"/>
      <c r="E86" s="7"/>
    </row>
    <row r="87" spans="2:5" ht="35.25" customHeight="1" x14ac:dyDescent="0.2">
      <c r="B87" s="132"/>
      <c r="C87" s="113"/>
      <c r="D87" s="135"/>
      <c r="E87" s="7"/>
    </row>
    <row r="88" spans="2:5" ht="15" x14ac:dyDescent="0.25">
      <c r="B88" s="172" t="s">
        <v>71</v>
      </c>
      <c r="C88" s="173"/>
      <c r="D88" s="174"/>
      <c r="E88" s="7"/>
    </row>
    <row r="89" spans="2:5" ht="35.25" customHeight="1" x14ac:dyDescent="0.2">
      <c r="B89" s="132"/>
      <c r="C89" s="113"/>
      <c r="D89" s="135"/>
      <c r="E89" s="7"/>
    </row>
    <row r="90" spans="2:5" ht="35.25" customHeight="1" x14ac:dyDescent="0.2">
      <c r="B90" s="132"/>
      <c r="C90" s="113"/>
      <c r="D90" s="135"/>
      <c r="E90" s="7"/>
    </row>
    <row r="91" spans="2:5" ht="35.25" customHeight="1" x14ac:dyDescent="0.2">
      <c r="B91" s="132"/>
      <c r="C91" s="113"/>
      <c r="D91" s="135"/>
      <c r="E91" s="7"/>
    </row>
    <row r="92" spans="2:5" ht="35.25" customHeight="1" x14ac:dyDescent="0.2">
      <c r="B92" s="132"/>
      <c r="C92" s="113"/>
      <c r="D92" s="135"/>
      <c r="E92" s="7"/>
    </row>
    <row r="93" spans="2:5" ht="35.25" customHeight="1" x14ac:dyDescent="0.2">
      <c r="B93" s="132"/>
      <c r="C93" s="113"/>
      <c r="D93" s="135"/>
      <c r="E93" s="7"/>
    </row>
    <row r="94" spans="2:5" ht="35.25" customHeight="1" x14ac:dyDescent="0.2">
      <c r="B94" s="132"/>
      <c r="C94" s="113"/>
      <c r="D94" s="135"/>
      <c r="E94" s="7"/>
    </row>
    <row r="95" spans="2:5" ht="35.25" customHeight="1" x14ac:dyDescent="0.2">
      <c r="B95" s="132"/>
      <c r="C95" s="113"/>
      <c r="D95" s="135"/>
      <c r="E95" s="7"/>
    </row>
    <row r="96" spans="2:5" ht="35.25" customHeight="1" x14ac:dyDescent="0.2">
      <c r="B96" s="132"/>
      <c r="C96" s="113"/>
      <c r="D96" s="135"/>
      <c r="E96" s="7"/>
    </row>
    <row r="97" spans="2:5" ht="35.25" customHeight="1" x14ac:dyDescent="0.2">
      <c r="B97" s="132"/>
      <c r="C97" s="113"/>
      <c r="D97" s="135"/>
      <c r="E97" s="7"/>
    </row>
    <row r="98" spans="2:5" ht="35.25" customHeight="1" x14ac:dyDescent="0.2">
      <c r="B98" s="132"/>
      <c r="C98" s="113"/>
      <c r="D98" s="135"/>
      <c r="E98" s="7"/>
    </row>
    <row r="99" spans="2:5" ht="15" x14ac:dyDescent="0.25">
      <c r="B99" s="172" t="s">
        <v>199</v>
      </c>
      <c r="C99" s="173"/>
      <c r="D99" s="174"/>
      <c r="E99" s="7"/>
    </row>
    <row r="100" spans="2:5" ht="35.25" customHeight="1" x14ac:dyDescent="0.2">
      <c r="B100" s="132"/>
      <c r="C100" s="113"/>
      <c r="D100" s="135"/>
      <c r="E100" s="7"/>
    </row>
    <row r="101" spans="2:5" ht="35.25" customHeight="1" x14ac:dyDescent="0.2">
      <c r="B101" s="132"/>
      <c r="C101" s="113"/>
      <c r="D101" s="135"/>
      <c r="E101" s="7"/>
    </row>
    <row r="102" spans="2:5" ht="35.25" customHeight="1" x14ac:dyDescent="0.2">
      <c r="B102" s="132"/>
      <c r="C102" s="113"/>
      <c r="D102" s="135"/>
      <c r="E102" s="7"/>
    </row>
    <row r="103" spans="2:5" ht="35.25" customHeight="1" x14ac:dyDescent="0.2">
      <c r="B103" s="132"/>
      <c r="C103" s="113"/>
      <c r="D103" s="135"/>
      <c r="E103" s="7"/>
    </row>
    <row r="104" spans="2:5" ht="35.25" customHeight="1" x14ac:dyDescent="0.2">
      <c r="B104" s="132"/>
      <c r="C104" s="113"/>
      <c r="D104" s="135"/>
      <c r="E104" s="7"/>
    </row>
    <row r="105" spans="2:5" ht="35.25" customHeight="1" x14ac:dyDescent="0.2">
      <c r="B105" s="132"/>
      <c r="C105" s="113"/>
      <c r="D105" s="135"/>
      <c r="E105" s="7"/>
    </row>
    <row r="106" spans="2:5" ht="35.25" customHeight="1" x14ac:dyDescent="0.2">
      <c r="B106" s="132"/>
      <c r="C106" s="113"/>
      <c r="D106" s="135"/>
      <c r="E106" s="7"/>
    </row>
    <row r="107" spans="2:5" ht="35.25" customHeight="1" x14ac:dyDescent="0.2">
      <c r="B107" s="132"/>
      <c r="C107" s="113"/>
      <c r="D107" s="135"/>
      <c r="E107" s="7"/>
    </row>
    <row r="108" spans="2:5" ht="35.25" customHeight="1" x14ac:dyDescent="0.2">
      <c r="B108" s="132"/>
      <c r="C108" s="113"/>
      <c r="D108" s="135"/>
      <c r="E108" s="7"/>
    </row>
    <row r="109" spans="2:5" ht="35.25" customHeight="1" x14ac:dyDescent="0.2">
      <c r="B109" s="132"/>
      <c r="C109" s="113"/>
      <c r="D109" s="135"/>
      <c r="E109" s="7"/>
    </row>
    <row r="110" spans="2:5" s="5" customFormat="1" ht="15" x14ac:dyDescent="0.25">
      <c r="B110" s="172" t="s">
        <v>100</v>
      </c>
      <c r="C110" s="173"/>
      <c r="D110" s="174"/>
      <c r="E110" s="27"/>
    </row>
    <row r="111" spans="2:5" s="5" customFormat="1" ht="35.25" customHeight="1" x14ac:dyDescent="0.2">
      <c r="B111" s="132"/>
      <c r="C111" s="113"/>
      <c r="D111" s="135"/>
      <c r="E111" s="27"/>
    </row>
    <row r="112" spans="2:5" s="5" customFormat="1" ht="35.25" customHeight="1" x14ac:dyDescent="0.2">
      <c r="B112" s="132"/>
      <c r="C112" s="113"/>
      <c r="D112" s="135"/>
      <c r="E112" s="27"/>
    </row>
    <row r="113" spans="2:5" s="5" customFormat="1" ht="35.25" customHeight="1" x14ac:dyDescent="0.2">
      <c r="B113" s="132"/>
      <c r="C113" s="113"/>
      <c r="D113" s="135"/>
      <c r="E113" s="27"/>
    </row>
    <row r="114" spans="2:5" s="5" customFormat="1" ht="35.25" customHeight="1" x14ac:dyDescent="0.2">
      <c r="B114" s="132"/>
      <c r="C114" s="113"/>
      <c r="D114" s="135"/>
      <c r="E114" s="27"/>
    </row>
    <row r="115" spans="2:5" s="5" customFormat="1" ht="35.25" customHeight="1" x14ac:dyDescent="0.2">
      <c r="B115" s="132"/>
      <c r="C115" s="113"/>
      <c r="D115" s="135"/>
      <c r="E115" s="27"/>
    </row>
    <row r="116" spans="2:5" s="5" customFormat="1" ht="35.25" customHeight="1" x14ac:dyDescent="0.2">
      <c r="B116" s="132"/>
      <c r="C116" s="113"/>
      <c r="D116" s="135"/>
      <c r="E116" s="27"/>
    </row>
    <row r="117" spans="2:5" s="5" customFormat="1" ht="35.25" customHeight="1" x14ac:dyDescent="0.2">
      <c r="B117" s="132"/>
      <c r="C117" s="113"/>
      <c r="D117" s="135"/>
      <c r="E117" s="27"/>
    </row>
    <row r="118" spans="2:5" s="5" customFormat="1" ht="35.25" customHeight="1" x14ac:dyDescent="0.2">
      <c r="B118" s="132"/>
      <c r="C118" s="113"/>
      <c r="D118" s="135"/>
      <c r="E118" s="27"/>
    </row>
    <row r="119" spans="2:5" s="5" customFormat="1" ht="35.25" customHeight="1" x14ac:dyDescent="0.2">
      <c r="B119" s="132"/>
      <c r="C119" s="113"/>
      <c r="D119" s="135"/>
      <c r="E119" s="27"/>
    </row>
    <row r="120" spans="2:5" s="5" customFormat="1" ht="35.25" customHeight="1" x14ac:dyDescent="0.2">
      <c r="B120" s="132"/>
      <c r="C120" s="113"/>
      <c r="D120" s="135"/>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2"/>
      <c r="C123" s="111"/>
      <c r="D123" s="135"/>
      <c r="E123" s="7"/>
    </row>
    <row r="124" spans="2:5" s="5" customFormat="1" ht="35.25" customHeight="1" x14ac:dyDescent="0.2">
      <c r="B124" s="132"/>
      <c r="C124" s="111"/>
      <c r="D124" s="135"/>
      <c r="E124" s="27"/>
    </row>
    <row r="125" spans="2:5" s="5" customFormat="1" ht="35.25" customHeight="1" x14ac:dyDescent="0.2">
      <c r="B125" s="132"/>
      <c r="C125" s="111"/>
      <c r="D125" s="135"/>
      <c r="E125" s="27"/>
    </row>
    <row r="126" spans="2:5" s="5" customFormat="1" ht="35.25" customHeight="1" x14ac:dyDescent="0.2">
      <c r="B126" s="132"/>
      <c r="C126" s="111"/>
      <c r="D126" s="135"/>
      <c r="E126" s="27"/>
    </row>
    <row r="127" spans="2:5" s="5" customFormat="1" ht="35.25" customHeight="1" x14ac:dyDescent="0.2">
      <c r="B127" s="132"/>
      <c r="C127" s="111"/>
      <c r="D127" s="135"/>
      <c r="E127" s="27"/>
    </row>
    <row r="128" spans="2:5" s="5" customFormat="1" ht="35.25" customHeight="1" x14ac:dyDescent="0.2">
      <c r="B128" s="132"/>
      <c r="C128" s="111"/>
      <c r="D128" s="135"/>
      <c r="E128" s="27"/>
    </row>
    <row r="129" spans="2:5" s="5" customFormat="1" ht="35.25" customHeight="1" x14ac:dyDescent="0.2">
      <c r="B129" s="132"/>
      <c r="C129" s="111"/>
      <c r="D129" s="135"/>
      <c r="E129" s="27"/>
    </row>
    <row r="130" spans="2:5" s="5" customFormat="1" ht="35.25" customHeight="1" x14ac:dyDescent="0.2">
      <c r="B130" s="132"/>
      <c r="C130" s="111"/>
      <c r="D130" s="135"/>
      <c r="E130" s="27"/>
    </row>
    <row r="131" spans="2:5" s="5" customFormat="1" ht="35.25" customHeight="1" x14ac:dyDescent="0.2">
      <c r="B131" s="132"/>
      <c r="C131" s="111"/>
      <c r="D131" s="135"/>
      <c r="E131" s="27"/>
    </row>
    <row r="132" spans="2:5" s="5" customFormat="1" ht="35.25" customHeight="1" x14ac:dyDescent="0.2">
      <c r="B132" s="132"/>
      <c r="C132" s="112"/>
      <c r="D132" s="135"/>
      <c r="E132" s="27"/>
    </row>
    <row r="133" spans="2:5" ht="15" x14ac:dyDescent="0.25">
      <c r="B133" s="172" t="s">
        <v>73</v>
      </c>
      <c r="C133" s="173"/>
      <c r="D133" s="174"/>
      <c r="E133" s="7"/>
    </row>
    <row r="134" spans="2:5" s="5" customFormat="1" ht="35.25" customHeight="1" x14ac:dyDescent="0.2">
      <c r="B134" s="132"/>
      <c r="C134" s="111"/>
      <c r="D134" s="135"/>
      <c r="E134" s="27"/>
    </row>
    <row r="135" spans="2:5" s="5" customFormat="1" ht="35.25" customHeight="1" x14ac:dyDescent="0.2">
      <c r="B135" s="132"/>
      <c r="C135" s="111"/>
      <c r="D135" s="135"/>
      <c r="E135" s="27"/>
    </row>
    <row r="136" spans="2:5" s="5" customFormat="1" ht="35.25" customHeight="1" x14ac:dyDescent="0.2">
      <c r="B136" s="132"/>
      <c r="C136" s="111"/>
      <c r="D136" s="135"/>
      <c r="E136" s="27"/>
    </row>
    <row r="137" spans="2:5" s="5" customFormat="1" ht="35.25" customHeight="1" x14ac:dyDescent="0.2">
      <c r="B137" s="132"/>
      <c r="C137" s="111"/>
      <c r="D137" s="135"/>
      <c r="E137" s="27"/>
    </row>
    <row r="138" spans="2:5" s="5" customFormat="1" ht="35.25" customHeight="1" x14ac:dyDescent="0.2">
      <c r="B138" s="132"/>
      <c r="C138" s="111"/>
      <c r="D138" s="135"/>
      <c r="E138" s="27"/>
    </row>
    <row r="139" spans="2:5" s="5" customFormat="1" ht="35.25" customHeight="1" x14ac:dyDescent="0.2">
      <c r="B139" s="132"/>
      <c r="C139" s="111"/>
      <c r="D139" s="135"/>
      <c r="E139" s="27"/>
    </row>
    <row r="140" spans="2:5" s="5" customFormat="1" ht="35.25" customHeight="1" x14ac:dyDescent="0.2">
      <c r="B140" s="132"/>
      <c r="C140" s="111"/>
      <c r="D140" s="135"/>
      <c r="E140" s="27"/>
    </row>
    <row r="141" spans="2:5" s="5" customFormat="1" ht="35.25" customHeight="1" x14ac:dyDescent="0.2">
      <c r="B141" s="132"/>
      <c r="C141" s="111"/>
      <c r="D141" s="135"/>
      <c r="E141" s="27"/>
    </row>
    <row r="142" spans="2:5" s="5" customFormat="1" ht="35.25" customHeight="1" x14ac:dyDescent="0.2">
      <c r="B142" s="132"/>
      <c r="C142" s="111"/>
      <c r="D142" s="135"/>
      <c r="E142" s="27"/>
    </row>
    <row r="143" spans="2:5" s="5" customFormat="1" ht="35.25" customHeight="1" x14ac:dyDescent="0.2">
      <c r="B143" s="132"/>
      <c r="C143" s="112"/>
      <c r="D143" s="135"/>
      <c r="E143" s="27"/>
    </row>
    <row r="144" spans="2:5" ht="15" x14ac:dyDescent="0.25">
      <c r="B144" s="172" t="s">
        <v>74</v>
      </c>
      <c r="C144" s="173"/>
      <c r="D144" s="174"/>
      <c r="E144" s="7"/>
    </row>
    <row r="145" spans="2:5" s="5" customFormat="1" ht="35.25" customHeight="1" x14ac:dyDescent="0.2">
      <c r="B145" s="132"/>
      <c r="C145" s="111"/>
      <c r="D145" s="135"/>
      <c r="E145" s="27"/>
    </row>
    <row r="146" spans="2:5" s="5" customFormat="1" ht="35.25" customHeight="1" x14ac:dyDescent="0.2">
      <c r="B146" s="132"/>
      <c r="C146" s="111"/>
      <c r="D146" s="135"/>
      <c r="E146" s="27"/>
    </row>
    <row r="147" spans="2:5" s="5" customFormat="1" ht="35.25" customHeight="1" x14ac:dyDescent="0.2">
      <c r="B147" s="132"/>
      <c r="C147" s="111"/>
      <c r="D147" s="135"/>
      <c r="E147" s="27"/>
    </row>
    <row r="148" spans="2:5" s="5" customFormat="1" ht="35.25" customHeight="1" x14ac:dyDescent="0.2">
      <c r="B148" s="132"/>
      <c r="C148" s="111"/>
      <c r="D148" s="135"/>
      <c r="E148" s="27"/>
    </row>
    <row r="149" spans="2:5" s="5" customFormat="1" ht="35.25" customHeight="1" x14ac:dyDescent="0.2">
      <c r="B149" s="132"/>
      <c r="C149" s="111"/>
      <c r="D149" s="135"/>
      <c r="E149" s="27"/>
    </row>
    <row r="150" spans="2:5" s="5" customFormat="1" ht="35.25" customHeight="1" x14ac:dyDescent="0.2">
      <c r="B150" s="132"/>
      <c r="C150" s="111"/>
      <c r="D150" s="135"/>
      <c r="E150" s="27"/>
    </row>
    <row r="151" spans="2:5" s="5" customFormat="1" ht="35.25" customHeight="1" x14ac:dyDescent="0.2">
      <c r="B151" s="132"/>
      <c r="C151" s="111"/>
      <c r="D151" s="135"/>
      <c r="E151" s="27"/>
    </row>
    <row r="152" spans="2:5" s="5" customFormat="1" ht="35.25" customHeight="1" x14ac:dyDescent="0.2">
      <c r="B152" s="132"/>
      <c r="C152" s="111"/>
      <c r="D152" s="135"/>
      <c r="E152" s="27"/>
    </row>
    <row r="153" spans="2:5" s="5" customFormat="1" ht="35.25" customHeight="1" x14ac:dyDescent="0.2">
      <c r="B153" s="132"/>
      <c r="C153" s="111"/>
      <c r="D153" s="135"/>
      <c r="E153" s="27"/>
    </row>
    <row r="154" spans="2:5" s="5" customFormat="1" ht="35.25" customHeight="1" x14ac:dyDescent="0.2">
      <c r="B154" s="132"/>
      <c r="C154" s="112"/>
      <c r="D154" s="135"/>
      <c r="E154" s="27"/>
    </row>
    <row r="155" spans="2:5" ht="15" x14ac:dyDescent="0.25">
      <c r="B155" s="172" t="s">
        <v>75</v>
      </c>
      <c r="C155" s="173"/>
      <c r="D155" s="174"/>
      <c r="E155" s="7"/>
    </row>
    <row r="156" spans="2:5" s="5" customFormat="1" ht="35.25" customHeight="1" x14ac:dyDescent="0.2">
      <c r="B156" s="132"/>
      <c r="C156" s="111"/>
      <c r="D156" s="135"/>
      <c r="E156" s="27"/>
    </row>
    <row r="157" spans="2:5" s="5" customFormat="1" ht="35.25" customHeight="1" x14ac:dyDescent="0.2">
      <c r="B157" s="132"/>
      <c r="C157" s="111"/>
      <c r="D157" s="135"/>
      <c r="E157" s="27"/>
    </row>
    <row r="158" spans="2:5" s="5" customFormat="1" ht="35.25" customHeight="1" x14ac:dyDescent="0.2">
      <c r="B158" s="132"/>
      <c r="C158" s="111"/>
      <c r="D158" s="135"/>
      <c r="E158" s="27"/>
    </row>
    <row r="159" spans="2:5" s="5" customFormat="1" ht="35.25" customHeight="1" x14ac:dyDescent="0.2">
      <c r="B159" s="132"/>
      <c r="C159" s="111"/>
      <c r="D159" s="135"/>
      <c r="E159" s="27"/>
    </row>
    <row r="160" spans="2:5" s="5" customFormat="1" ht="35.25" customHeight="1" x14ac:dyDescent="0.2">
      <c r="B160" s="132"/>
      <c r="C160" s="111"/>
      <c r="D160" s="135"/>
      <c r="E160" s="27"/>
    </row>
    <row r="161" spans="2:5" s="5" customFormat="1" ht="35.25" customHeight="1" x14ac:dyDescent="0.2">
      <c r="B161" s="132"/>
      <c r="C161" s="111"/>
      <c r="D161" s="135"/>
      <c r="E161" s="27"/>
    </row>
    <row r="162" spans="2:5" s="5" customFormat="1" ht="35.25" customHeight="1" x14ac:dyDescent="0.2">
      <c r="B162" s="132"/>
      <c r="C162" s="111"/>
      <c r="D162" s="135"/>
      <c r="E162" s="27"/>
    </row>
    <row r="163" spans="2:5" s="5" customFormat="1" ht="35.25" customHeight="1" x14ac:dyDescent="0.2">
      <c r="B163" s="132"/>
      <c r="C163" s="111"/>
      <c r="D163" s="135"/>
      <c r="E163" s="27"/>
    </row>
    <row r="164" spans="2:5" s="5" customFormat="1" ht="35.25" customHeight="1" x14ac:dyDescent="0.2">
      <c r="B164" s="132"/>
      <c r="C164" s="111"/>
      <c r="D164" s="135"/>
      <c r="E164" s="27"/>
    </row>
    <row r="165" spans="2:5" s="5" customFormat="1" ht="35.25" customHeight="1" x14ac:dyDescent="0.2">
      <c r="B165" s="132"/>
      <c r="C165" s="112"/>
      <c r="D165" s="135"/>
      <c r="E165" s="27"/>
    </row>
    <row r="166" spans="2:5" ht="15" x14ac:dyDescent="0.25">
      <c r="B166" s="172" t="s">
        <v>76</v>
      </c>
      <c r="C166" s="173"/>
      <c r="D166" s="174"/>
      <c r="E166" s="7"/>
    </row>
    <row r="167" spans="2:5" s="5" customFormat="1" ht="35.25" customHeight="1" x14ac:dyDescent="0.2">
      <c r="B167" s="132"/>
      <c r="C167" s="111"/>
      <c r="D167" s="135"/>
      <c r="E167" s="27"/>
    </row>
    <row r="168" spans="2:5" s="5" customFormat="1" ht="35.25" customHeight="1" x14ac:dyDescent="0.2">
      <c r="B168" s="132"/>
      <c r="C168" s="111"/>
      <c r="D168" s="135"/>
      <c r="E168" s="27"/>
    </row>
    <row r="169" spans="2:5" s="5" customFormat="1" ht="35.25" customHeight="1" x14ac:dyDescent="0.2">
      <c r="B169" s="132"/>
      <c r="C169" s="111"/>
      <c r="D169" s="135"/>
      <c r="E169" s="27"/>
    </row>
    <row r="170" spans="2:5" s="5" customFormat="1" ht="35.25" customHeight="1" x14ac:dyDescent="0.2">
      <c r="B170" s="132"/>
      <c r="C170" s="111"/>
      <c r="D170" s="135"/>
      <c r="E170" s="27"/>
    </row>
    <row r="171" spans="2:5" s="5" customFormat="1" ht="35.25" customHeight="1" x14ac:dyDescent="0.2">
      <c r="B171" s="132"/>
      <c r="C171" s="111"/>
      <c r="D171" s="135"/>
      <c r="E171" s="27"/>
    </row>
    <row r="172" spans="2:5" s="5" customFormat="1" ht="35.25" customHeight="1" x14ac:dyDescent="0.2">
      <c r="B172" s="132"/>
      <c r="C172" s="111"/>
      <c r="D172" s="135"/>
      <c r="E172" s="27"/>
    </row>
    <row r="173" spans="2:5" s="5" customFormat="1" ht="35.25" customHeight="1" x14ac:dyDescent="0.2">
      <c r="B173" s="132"/>
      <c r="C173" s="111"/>
      <c r="D173" s="135"/>
      <c r="E173" s="27"/>
    </row>
    <row r="174" spans="2:5" s="5" customFormat="1" ht="35.25" customHeight="1" x14ac:dyDescent="0.2">
      <c r="B174" s="132"/>
      <c r="C174" s="111"/>
      <c r="D174" s="135"/>
      <c r="E174" s="27"/>
    </row>
    <row r="175" spans="2:5" s="5" customFormat="1" ht="35.25" customHeight="1" x14ac:dyDescent="0.2">
      <c r="B175" s="132"/>
      <c r="C175" s="111"/>
      <c r="D175" s="135"/>
      <c r="E175" s="27"/>
    </row>
    <row r="176" spans="2:5" s="5" customFormat="1" ht="35.25" customHeight="1" x14ac:dyDescent="0.2">
      <c r="B176" s="132"/>
      <c r="C176" s="112"/>
      <c r="D176" s="135"/>
      <c r="E176" s="27"/>
    </row>
    <row r="177" spans="2:5" ht="15" x14ac:dyDescent="0.25">
      <c r="B177" s="172" t="s">
        <v>78</v>
      </c>
      <c r="C177" s="173"/>
      <c r="D177" s="174"/>
      <c r="E177" s="1"/>
    </row>
    <row r="178" spans="2:5" s="5" customFormat="1" ht="35.25" customHeight="1" x14ac:dyDescent="0.2">
      <c r="B178" s="132"/>
      <c r="C178" s="111"/>
      <c r="D178" s="135"/>
      <c r="E178" s="27"/>
    </row>
    <row r="179" spans="2:5" s="5" customFormat="1" ht="35.25" customHeight="1" x14ac:dyDescent="0.2">
      <c r="B179" s="132"/>
      <c r="C179" s="111"/>
      <c r="D179" s="135"/>
      <c r="E179" s="27"/>
    </row>
    <row r="180" spans="2:5" s="5" customFormat="1" ht="35.25" customHeight="1" x14ac:dyDescent="0.2">
      <c r="B180" s="132"/>
      <c r="C180" s="111"/>
      <c r="D180" s="135"/>
      <c r="E180" s="27"/>
    </row>
    <row r="181" spans="2:5" s="5" customFormat="1" ht="35.25" customHeight="1" x14ac:dyDescent="0.2">
      <c r="B181" s="132"/>
      <c r="C181" s="111"/>
      <c r="D181" s="135"/>
      <c r="E181" s="27"/>
    </row>
    <row r="182" spans="2:5" s="5" customFormat="1" ht="35.25" customHeight="1" x14ac:dyDescent="0.2">
      <c r="B182" s="132"/>
      <c r="C182" s="111"/>
      <c r="D182" s="135"/>
      <c r="E182" s="27"/>
    </row>
    <row r="183" spans="2:5" s="5" customFormat="1" ht="35.25" customHeight="1" x14ac:dyDescent="0.2">
      <c r="B183" s="132"/>
      <c r="C183" s="111"/>
      <c r="D183" s="135"/>
      <c r="E183" s="27"/>
    </row>
    <row r="184" spans="2:5" s="5" customFormat="1" ht="35.25" customHeight="1" x14ac:dyDescent="0.2">
      <c r="B184" s="132"/>
      <c r="C184" s="111"/>
      <c r="D184" s="135"/>
      <c r="E184" s="27"/>
    </row>
    <row r="185" spans="2:5" s="5" customFormat="1" ht="35.25" customHeight="1" x14ac:dyDescent="0.2">
      <c r="B185" s="132"/>
      <c r="C185" s="111"/>
      <c r="D185" s="135"/>
      <c r="E185" s="27"/>
    </row>
    <row r="186" spans="2:5" s="5" customFormat="1" ht="35.25" customHeight="1" x14ac:dyDescent="0.2">
      <c r="B186" s="132"/>
      <c r="C186" s="111"/>
      <c r="D186" s="135"/>
      <c r="E186" s="27"/>
    </row>
    <row r="187" spans="2:5" s="5" customFormat="1" ht="35.25" customHeight="1" x14ac:dyDescent="0.2">
      <c r="B187" s="132"/>
      <c r="C187" s="112"/>
      <c r="D187" s="135"/>
    </row>
    <row r="188" spans="2:5" ht="15" x14ac:dyDescent="0.25">
      <c r="B188" s="172" t="s">
        <v>79</v>
      </c>
      <c r="C188" s="173"/>
      <c r="D188" s="174"/>
      <c r="E188" s="1"/>
    </row>
    <row r="189" spans="2:5" s="5" customFormat="1" ht="35.25" customHeight="1" x14ac:dyDescent="0.2">
      <c r="B189" s="132"/>
      <c r="C189" s="111"/>
      <c r="D189" s="135"/>
      <c r="E189" s="27"/>
    </row>
    <row r="190" spans="2:5" s="5" customFormat="1" ht="35.25" customHeight="1" x14ac:dyDescent="0.2">
      <c r="B190" s="132"/>
      <c r="C190" s="111"/>
      <c r="D190" s="135"/>
      <c r="E190" s="27"/>
    </row>
    <row r="191" spans="2:5" s="5" customFormat="1" ht="35.25" customHeight="1" x14ac:dyDescent="0.2">
      <c r="B191" s="132"/>
      <c r="C191" s="111"/>
      <c r="D191" s="135"/>
      <c r="E191" s="27"/>
    </row>
    <row r="192" spans="2:5" s="5" customFormat="1" ht="35.25" customHeight="1" x14ac:dyDescent="0.2">
      <c r="B192" s="132"/>
      <c r="C192" s="111"/>
      <c r="D192" s="135"/>
      <c r="E192" s="27"/>
    </row>
    <row r="193" spans="2:5" s="5" customFormat="1" ht="35.25" customHeight="1" x14ac:dyDescent="0.2">
      <c r="B193" s="132"/>
      <c r="C193" s="111"/>
      <c r="D193" s="135"/>
      <c r="E193" s="27"/>
    </row>
    <row r="194" spans="2:5" s="5" customFormat="1" ht="35.25" customHeight="1" x14ac:dyDescent="0.2">
      <c r="B194" s="132"/>
      <c r="C194" s="111"/>
      <c r="D194" s="135"/>
      <c r="E194" s="27"/>
    </row>
    <row r="195" spans="2:5" s="5" customFormat="1" ht="35.25" customHeight="1" x14ac:dyDescent="0.2">
      <c r="B195" s="132"/>
      <c r="C195" s="111"/>
      <c r="D195" s="135"/>
      <c r="E195" s="27"/>
    </row>
    <row r="196" spans="2:5" s="5" customFormat="1" ht="35.25" customHeight="1" x14ac:dyDescent="0.2">
      <c r="B196" s="132"/>
      <c r="C196" s="111"/>
      <c r="D196" s="135"/>
      <c r="E196" s="27"/>
    </row>
    <row r="197" spans="2:5" s="5" customFormat="1" ht="35.25" customHeight="1" x14ac:dyDescent="0.2">
      <c r="B197" s="132"/>
      <c r="C197" s="111"/>
      <c r="D197" s="135"/>
      <c r="E197" s="27"/>
    </row>
    <row r="198" spans="2:5" s="5" customFormat="1" ht="35.25" customHeight="1" x14ac:dyDescent="0.2">
      <c r="B198" s="132"/>
      <c r="C198" s="112"/>
      <c r="D198" s="135"/>
    </row>
    <row r="199" spans="2:5" ht="15" x14ac:dyDescent="0.25">
      <c r="B199" s="172" t="s">
        <v>81</v>
      </c>
      <c r="C199" s="173"/>
      <c r="D199" s="174"/>
      <c r="E199" s="1"/>
    </row>
    <row r="200" spans="2:5" s="5" customFormat="1" ht="35.25" customHeight="1" x14ac:dyDescent="0.2">
      <c r="B200" s="132"/>
      <c r="C200" s="111"/>
      <c r="D200" s="135"/>
      <c r="E200" s="27"/>
    </row>
    <row r="201" spans="2:5" s="5" customFormat="1" ht="35.25" customHeight="1" x14ac:dyDescent="0.2">
      <c r="B201" s="132"/>
      <c r="C201" s="111"/>
      <c r="D201" s="135"/>
      <c r="E201" s="27"/>
    </row>
    <row r="202" spans="2:5" s="5" customFormat="1" ht="35.25" customHeight="1" x14ac:dyDescent="0.2">
      <c r="B202" s="132"/>
      <c r="C202" s="111"/>
      <c r="D202" s="135"/>
      <c r="E202" s="27"/>
    </row>
    <row r="203" spans="2:5" s="5" customFormat="1" ht="35.25" customHeight="1" x14ac:dyDescent="0.2">
      <c r="B203" s="132"/>
      <c r="C203" s="111"/>
      <c r="D203" s="135"/>
      <c r="E203" s="27"/>
    </row>
    <row r="204" spans="2:5" s="5" customFormat="1" ht="35.25" customHeight="1" x14ac:dyDescent="0.2">
      <c r="B204" s="132"/>
      <c r="C204" s="111"/>
      <c r="D204" s="135"/>
      <c r="E204" s="27"/>
    </row>
    <row r="205" spans="2:5" s="5" customFormat="1" ht="35.25" customHeight="1" x14ac:dyDescent="0.2">
      <c r="B205" s="132"/>
      <c r="C205" s="111"/>
      <c r="D205" s="135"/>
      <c r="E205" s="27"/>
    </row>
    <row r="206" spans="2:5" s="5" customFormat="1" ht="35.25" customHeight="1" x14ac:dyDescent="0.2">
      <c r="B206" s="132"/>
      <c r="C206" s="111"/>
      <c r="D206" s="135"/>
      <c r="E206" s="27"/>
    </row>
    <row r="207" spans="2:5" s="5" customFormat="1" ht="35.25" customHeight="1" x14ac:dyDescent="0.2">
      <c r="B207" s="132"/>
      <c r="C207" s="111"/>
      <c r="D207" s="135"/>
      <c r="E207" s="27"/>
    </row>
    <row r="208" spans="2:5" s="5" customFormat="1" ht="35.25" customHeight="1" x14ac:dyDescent="0.2">
      <c r="B208" s="132"/>
      <c r="C208" s="111"/>
      <c r="D208" s="135"/>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José A. Díaz Cruz</cp:lastModifiedBy>
  <cp:lastPrinted>2016-07-28T18:29:19Z</cp:lastPrinted>
  <dcterms:created xsi:type="dcterms:W3CDTF">2012-03-15T16:14:51Z</dcterms:created>
  <dcterms:modified xsi:type="dcterms:W3CDTF">2016-07-29T18:11:53Z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