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NEC\"/>
    </mc:Choice>
  </mc:AlternateContent>
  <workbookProtection lockStructure="1"/>
  <bookViews>
    <workbookView xWindow="0" yWindow="0" windowWidth="28800" windowHeight="12645"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AT60" i="4" l="1"/>
  <c r="F38" i="10" l="1"/>
  <c r="F17" i="10"/>
  <c r="F16" i="10"/>
  <c r="F15" i="10"/>
  <c r="F12" i="10"/>
  <c r="F6" i="10"/>
  <c r="E17" i="10"/>
  <c r="D17" i="10"/>
  <c r="C17" i="10"/>
  <c r="E12" i="10"/>
  <c r="D12" i="10"/>
  <c r="C12" i="10"/>
  <c r="E38" i="10"/>
  <c r="E16" i="10"/>
  <c r="E60" i="4"/>
  <c r="E59" i="4"/>
  <c r="E57" i="4"/>
  <c r="E56" i="4"/>
  <c r="E51" i="4"/>
  <c r="E49" i="4"/>
  <c r="E47" i="4"/>
  <c r="E46" i="4"/>
  <c r="E35" i="4"/>
  <c r="E31" i="4"/>
  <c r="E25" i="4"/>
  <c r="D60" i="4"/>
  <c r="E15" i="10"/>
  <c r="E6" i="10"/>
  <c r="AT5" i="4" l="1"/>
  <c r="E5" i="4"/>
  <c r="D5" i="4"/>
  <c r="AT12" i="4"/>
  <c r="E12" i="4"/>
  <c r="D12" i="4"/>
  <c r="AT54" i="18"/>
  <c r="E6" i="18"/>
  <c r="E5" i="18"/>
  <c r="E54" i="18"/>
  <c r="D54"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<sst xmlns="http://schemas.openxmlformats.org/spreadsheetml/2006/main" count="575" uniqueCount="507">
  <si>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</si>
  <si>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</si>
  <si>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</si>
  <si>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</si>
  <si>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</si>
  <si>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</si>
  <si>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</si>
  <si>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</si>
  <si>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</si>
  <si>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</si>
  <si>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</si>
  <si>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</si>
  <si>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</si>
  <si>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</si>
  <si>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</si>
  <si>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</si>
  <si>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</si>
  <si>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</si>
  <si>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</si>
  <si>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</si>
  <si>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</si>
  <si>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</si>
  <si>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</si>
  <si>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</si>
  <si>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</si>
  <si>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</si>
  <si>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</si>
  <si>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</si>
  <si>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</si>
  <si>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</si>
  <si>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</si>
  <si>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</si>
  <si>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</si>
  <si>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</si>
  <si>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</si>
  <si>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</si>
  <si>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</si>
  <si>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</si>
  <si>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</si>
  <si>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</si>
  <si>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</si>
  <si>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</si>
  <si>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</si>
  <si>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</si>
  <si>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</si>
  <si>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</si>
  <si>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</si>
  <si>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</si>
  <si>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</si>
  <si>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</si>
  <si>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</si>
  <si>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</si>
  <si>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</si>
  <si>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</si>
  <si>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</si>
  <si>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</si>
  <si>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</si>
  <si>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</si>
  <si>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</si>
  <si>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</si>
  <si>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</si>
  <si>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</si>
  <si>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</si>
  <si>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</si>
  <si>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</si>
  <si>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</si>
  <si>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</si>
  <si>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</si>
  <si>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</si>
  <si>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</si>
  <si>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</si>
  <si>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</si>
  <si>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</si>
  <si>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</si>
  <si>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</si>
  <si>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</si>
  <si>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</si>
  <si>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</si>
  <si>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</si>
  <si>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</si>
  <si>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</si>
  <si>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</si>
  <si>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</si>
  <si>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</si>
  <si>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</si>
  <si>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</si>
  <si>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</si>
  <si>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</si>
  <si>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</si>
  <si>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</si>
  <si>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</si>
  <si>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</si>
  <si>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</si>
  <si>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</si>
  <si>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</si>
  <si>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</si>
  <si>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</si>
  <si>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</si>
  <si>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</si>
  <si>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</si>
  <si>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</si>
  <si>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</si>
  <si>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</si>
  <si>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</si>
  <si>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</si>
  <si>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</si>
  <si>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</si>
  <si>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</si>
  <si>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</si>
  <si>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</si>
  <si>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</si>
  <si>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</si>
  <si>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</si>
  <si>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</si>
  <si>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</si>
  <si>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</si>
  <si>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</si>
  <si>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</si>
  <si>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</si>
  <si>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</si>
  <si>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</si>
  <si>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</si>
  <si>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</si>
  <si>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</si>
  <si>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</si>
  <si>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</si>
  <si>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</si>
  <si>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</si>
  <si>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</si>
  <si>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</si>
  <si>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</si>
  <si>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</si>
  <si>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</si>
  <si>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</si>
  <si>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</si>
  <si>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</si>
  <si>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</si>
  <si>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</si>
  <si>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</si>
  <si>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</si>
  <si>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</si>
  <si>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</si>
  <si>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</si>
  <si>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</si>
  <si>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</si>
  <si>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</si>
  <si>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</si>
  <si>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</si>
  <si>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</si>
  <si>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</si>
  <si>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</si>
  <si>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</si>
  <si>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</si>
  <si>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</si>
  <si>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</si>
  <si>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</si>
  <si>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</si>
  <si>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</si>
  <si>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</si>
  <si>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</si>
  <si>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</si>
  <si>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</si>
  <si>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</si>
  <si>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</si>
  <si>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</si>
  <si>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</si>
  <si>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</si>
  <si>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</si>
  <si>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</si>
  <si>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</si>
  <si>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</si>
  <si>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</si>
  <si>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</si>
  <si>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</si>
  <si>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</si>
  <si>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</si>
  <si>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</si>
  <si>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</si>
  <si>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</si>
  <si>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</si>
  <si>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</si>
  <si>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</si>
  <si>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</si>
  <si>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</si>
  <si>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</si>
  <si>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</si>
  <si>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</si>
  <si>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</si>
  <si>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</si>
  <si>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</si>
  <si>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</si>
  <si>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</si>
  <si>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</si>
  <si>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</si>
  <si>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</si>
  <si>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</si>
  <si>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</si>
  <si>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</si>
  <si>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</si>
  <si>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</si>
  <si>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</si>
  <si>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</si>
  <si>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</si>
  <si>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</si>
  <si>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</si>
  <si>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</si>
  <si>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</si>
  <si>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</si>
  <si>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</si>
  <si>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</si>
  <si>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</si>
  <si>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</si>
  <si>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</si>
  <si>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</si>
  <si>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</si>
  <si>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</si>
  <si>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</si>
  <si>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</si>
  <si>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</si>
  <si>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</si>
  <si>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</si>
  <si>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</si>
  <si>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</si>
  <si>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</si>
  <si>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</si>
  <si>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</si>
  <si>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</si>
  <si>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</si>
  <si>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</si>
  <si>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</si>
  <si>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</si>
  <si>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</si>
  <si>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</si>
  <si>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</si>
  <si>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</si>
  <si>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</si>
  <si>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</si>
  <si>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</si>
  <si>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</si>
  <si>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</si>
  <si>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</si>
  <si>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</si>
  <si>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</si>
  <si>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</si>
  <si>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</si>
  <si>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</si>
  <si>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</si>
  <si>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</si>
  <si>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</si>
  <si>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</si>
  <si>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</si>
  <si>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</si>
  <si>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</si>
  <si>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</si>
  <si>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</si>
  <si>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</si>
  <si>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</si>
  <si>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</si>
  <si>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</si>
  <si>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</si>
  <si>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</si>
  <si>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</si>
  <si>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</si>
  <si>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</si>
  <si>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</si>
  <si>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</si>
  <si>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</si>
  <si>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</si>
  <si>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</si>
  <si>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</si>
  <si>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</si>
  <si>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</si>
  <si>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</si>
  <si>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</si>
  <si>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</si>
  <si>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</si>
  <si>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</si>
  <si>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</si>
  <si>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</si>
  <si>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</si>
  <si>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</si>
  <si>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</si>
  <si>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</si>
  <si>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</si>
  <si>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</si>
  <si>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</si>
  <si>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</si>
  <si>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</si>
  <si>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</si>
  <si>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</si>
  <si>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</si>
  <si>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</si>
  <si>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</si>
  <si>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</si>
  <si>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</si>
  <si>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</si>
  <si>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</si>
  <si>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</si>
  <si>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</si>
  <si>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</si>
  <si>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</si>
  <si>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</si>
  <si>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</si>
  <si>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</si>
  <si>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</si>
  <si>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</si>
  <si>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</si>
  <si>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</si>
  <si>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</si>
  <si>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</si>
  <si>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</si>
  <si>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</si>
  <si>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</si>
  <si>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</si>
  <si>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</si>
  <si>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</si>
  <si>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</si>
  <si>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</si>
  <si>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</si>
  <si>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</si>
  <si>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</si>
  <si>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</si>
  <si>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</si>
  <si>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</si>
  <si>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</si>
  <si>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</si>
  <si>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</si>
  <si>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</si>
  <si>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</si>
  <si>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</si>
  <si>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</si>
  <si>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</si>
  <si>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</si>
  <si>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</si>
  <si>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</si>
  <si>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</si>
  <si>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</si>
  <si>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</si>
  <si>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</si>
  <si>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</si>
  <si>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</si>
  <si>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</si>
  <si>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</si>
  <si>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</si>
  <si>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</si>
  <si>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</si>
  <si>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</si>
  <si>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</si>
  <si>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</si>
  <si>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</si>
  <si>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</si>
  <si>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</si>
  <si>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</si>
  <si>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</si>
  <si>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</si>
  <si>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</si>
  <si>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</si>
  <si>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</si>
  <si>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</si>
  <si>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</si>
  <si>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</si>
  <si>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</si>
  <si>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</si>
  <si>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</si>
  <si>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</si>
  <si>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</si>
  <si>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</si>
  <si>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</si>
  <si>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</si>
  <si>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</si>
  <si>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</si>
  <si>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</si>
  <si>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</si>
  <si>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</si>
  <si>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</si>
  <si>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</si>
  <si>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</si>
  <si>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</si>
  <si>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</si>
  <si>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</si>
  <si>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</si>
  <si>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</si>
  <si>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</si>
  <si>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</si>
  <si>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</si>
  <si>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</si>
  <si>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</si>
  <si>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</si>
  <si>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</si>
  <si>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</si>
  <si>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</si>
  <si>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</si>
  <si>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</si>
  <si>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</si>
  <si>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</si>
  <si>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</si>
  <si>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</si>
  <si>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</si>
  <si>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</si>
  <si>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</si>
  <si>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</si>
  <si>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</si>
  <si>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</si>
  <si>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</si>
  <si>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</si>
  <si>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</si>
  <si>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</si>
  <si>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</si>
  <si>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</si>
  <si>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</si>
  <si>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</si>
  <si>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</si>
  <si>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</si>
  <si>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</si>
  <si>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</si>
  <si>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</si>
  <si>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</si>
  <si>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</si>
  <si>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</si>
  <si>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</si>
  <si>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</si>
  <si>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</si>
  <si>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</si>
  <si>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</si>
  <si>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</si>
  <si>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</si>
  <si>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</si>
  <si>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</si>
  <si>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</si>
  <si>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</si>
  <si>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</si>
  <si>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</si>
  <si>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</si>
  <si>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</si>
  <si>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</si>
  <si>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</si>
  <si>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</si>
  <si>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</si>
  <si>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</si>
  <si>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</si>
  <si>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</si>
  <si>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</si>
  <si>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</si>
  <si>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</si>
  <si>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</si>
  <si>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</si>
  <si>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</si>
  <si>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</si>
  <si>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</si>
  <si>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</si>
  <si>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</si>
  <si>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</si>
  <si>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</si>
  <si>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</si>
  <si>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</si>
  <si>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</si>
  <si>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</si>
  <si>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</si>
  <si>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</si>
  <si>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</si>
  <si>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</si>
  <si>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</si>
  <si>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</si>
  <si>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</si>
  <si>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</si>
  <si>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</si>
  <si>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</si>
  <si>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</si>
  <si>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</si>
  <si>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</si>
  <si>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</si>
  <si>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</si>
  <si>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</si>
  <si>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</si>
  <si>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</si>
  <si>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</si>
  <si>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</si>
  <si>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</si>
  <si>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</si>
  <si>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</si>
  <si>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</si>
  <si>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</si>
  <si>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</si>
  <si>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</si>
  <si>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</si>
  <si>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</si>
  <si>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</si>
  <si>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</si>
  <si>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</si>
  <si>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</si>
  <si>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</si>
  <si>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</si>
  <si>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</si>
  <si>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</si>
  <si>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</si>
  <si>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</si>
  <si>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Era Life Insurance Company</t>
  </si>
  <si>
    <t>NEW ERA LIFE GRP</t>
  </si>
  <si>
    <t>00520</t>
  </si>
  <si>
    <t>2015</t>
  </si>
  <si>
    <t>11720 Katy Freeway Suite 1700 Houston, TX 77079</t>
  </si>
  <si>
    <t>742552025</t>
  </si>
  <si>
    <t>007087</t>
  </si>
  <si>
    <t>78743</t>
  </si>
  <si>
    <t>82811</t>
  </si>
  <si>
    <t>279</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</si>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</sst>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f>+'Pt 2 Premium and Claims'!D5+'Pt 2 Premium and Claims'!D6-'Pt 2 Premium and Claims'!D7</f>
        <v>893</v>
      </c>
      <c r="E5" s="213">
        <f>+'Pt 2 Premium and Claims'!E5+'Pt 2 Premium and Claims'!E6-'Pt 2 Premium and Claims'!E7</f>
        <v>893</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f>+'Pt 2 Premium and Claims'!AT5+'Pt 2 Premium and Claims'!AT6-'Pt 2 Premium and Claims'!AT7</f>
        <v>1208</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20403</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f>+'Pt 2 Premium and Claims'!D54</f>
        <v>-464</v>
      </c>
      <c r="E12" s="213">
        <f>+'Pt 2 Premium and Claims'!E54</f>
        <v>-47</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f>+'Pt 2 Premium and Claims'!AT54</f>
        <v>-1352</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3523</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0</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v>
      </c>
      <c r="E25" s="217">
        <f>+D25</f>
        <v>1</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9</v>
      </c>
      <c r="E31" s="217">
        <f>+D31</f>
        <v>9</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v>
      </c>
      <c r="E35" s="217">
        <f>+D35</f>
        <v>1</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14</v>
      </c>
      <c r="E46" s="217">
        <f>+D46</f>
        <v>14</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20</v>
      </c>
      <c r="AU46" s="220"/>
      <c r="AV46" s="220"/>
      <c r="AW46" s="297"/>
    </row>
    <row r="47" spans="1:49" x14ac:dyDescent="0.2">
      <c r="B47" s="245" t="s">
        <v>263</v>
      </c>
      <c r="C47" s="203" t="s">
        <v>21</v>
      </c>
      <c r="D47" s="216">
        <v>1124</v>
      </c>
      <c r="E47" s="217">
        <f>+D47</f>
        <v>1124</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2</v>
      </c>
      <c r="E49" s="217">
        <f>+D49</f>
        <v>2</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85</v>
      </c>
      <c r="E51" s="217">
        <f>+D51</f>
        <v>85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f>+D56</f>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23</v>
      </c>
      <c r="AU56" s="230"/>
      <c r="AV56" s="230"/>
      <c r="AW56" s="288"/>
    </row>
    <row r="57" spans="2:49" x14ac:dyDescent="0.2">
      <c r="B57" s="245" t="s">
        <v>272</v>
      </c>
      <c r="C57" s="203" t="s">
        <v>25</v>
      </c>
      <c r="D57" s="231">
        <v>1</v>
      </c>
      <c r="E57" s="232">
        <f>+D57</f>
        <v>1</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23</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16</v>
      </c>
      <c r="E59" s="232">
        <f>+D59</f>
        <v>16</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295</v>
      </c>
      <c r="AU59" s="233"/>
      <c r="AV59" s="233"/>
      <c r="AW59" s="289"/>
    </row>
    <row r="60" spans="2:49" x14ac:dyDescent="0.2">
      <c r="B60" s="245" t="s">
        <v>275</v>
      </c>
      <c r="C60" s="203"/>
      <c r="D60" s="234">
        <f>+D59/12</f>
        <v>1.3333333333333333</v>
      </c>
      <c r="E60" s="235">
        <f>+D60</f>
        <v>1.3333333333333333</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24.583333333333332</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54" sqref="AT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713</v>
      </c>
      <c r="E5" s="326">
        <f>+D5-D7</f>
        <v>712</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1182</v>
      </c>
      <c r="AU5" s="327"/>
      <c r="AV5" s="369"/>
      <c r="AW5" s="373"/>
    </row>
    <row r="6" spans="2:49" x14ac:dyDescent="0.2">
      <c r="B6" s="343" t="s">
        <v>278</v>
      </c>
      <c r="C6" s="331" t="s">
        <v>8</v>
      </c>
      <c r="D6" s="318">
        <v>181</v>
      </c>
      <c r="E6" s="319">
        <f>+D6</f>
        <v>181</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210</v>
      </c>
      <c r="AU6" s="321"/>
      <c r="AV6" s="368"/>
      <c r="AW6" s="374"/>
    </row>
    <row r="7" spans="2:49" x14ac:dyDescent="0.2">
      <c r="B7" s="343" t="s">
        <v>279</v>
      </c>
      <c r="C7" s="331" t="s">
        <v>9</v>
      </c>
      <c r="D7" s="318">
        <v>1</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184</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121</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323</v>
      </c>
      <c r="AU30" s="321"/>
      <c r="AV30" s="368"/>
      <c r="AW30" s="374"/>
    </row>
    <row r="31" spans="2:49" s="5" customFormat="1" ht="25.5" x14ac:dyDescent="0.2">
      <c r="B31" s="345" t="s">
        <v>84</v>
      </c>
      <c r="C31" s="331"/>
      <c r="D31" s="365"/>
      <c r="E31" s="319">
        <v>80</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452</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349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852</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1200</v>
      </c>
      <c r="AU34" s="321"/>
      <c r="AV34" s="368"/>
      <c r="AW34" s="374"/>
    </row>
    <row r="35" spans="2:49" s="5" customFormat="1" x14ac:dyDescent="0.2">
      <c r="B35" s="345" t="s">
        <v>91</v>
      </c>
      <c r="C35" s="331"/>
      <c r="D35" s="365"/>
      <c r="E35" s="319">
        <v>858</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985</v>
      </c>
      <c r="E36" s="319">
        <v>985</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2526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-464</v>
      </c>
      <c r="E54" s="323">
        <f>+E24+E27+E31+E35-E36</f>
        <v>-47</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-1352</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53" sqref="E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-337</v>
      </c>
      <c r="D5" s="403">
        <v>-263</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339</v>
      </c>
      <c r="D6" s="398">
        <v>46</v>
      </c>
      <c r="E6" s="400">
        <f>+'Pt 1 Summary of Data'!E12</f>
        <v>-47</v>
      </c>
      <c r="F6" s="400">
        <f>+E6+D6+C6</f>
        <v>338</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339</v>
      </c>
      <c r="D12" s="400">
        <f t="shared" ref="D12:E12" si="0">+D6</f>
        <v>46</v>
      </c>
      <c r="E12" s="400">
        <f t="shared" si="0"/>
        <v>-47</v>
      </c>
      <c r="F12" s="400">
        <f>+E12+D12+C12</f>
        <v>338</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1910</v>
      </c>
      <c r="D15" s="403">
        <v>1910</v>
      </c>
      <c r="E15" s="395">
        <f>+'Pt 1 Summary of Data'!E5</f>
        <v>893</v>
      </c>
      <c r="F15" s="395">
        <f>+E15+D15+C15</f>
        <v>4713</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25</v>
      </c>
      <c r="D16" s="398">
        <v>25</v>
      </c>
      <c r="E16" s="400">
        <f>+'Pt 1 Summary of Data'!E25+'Pt 1 Summary of Data'!E31+'Pt 1 Summary of Data'!E35</f>
        <v>11</v>
      </c>
      <c r="F16" s="400">
        <f>+E16+D16+C16</f>
        <v>61</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f>+C15-C16</f>
        <v>1885</v>
      </c>
      <c r="D17" s="400">
        <f t="shared" ref="D17:E17" si="1">+D15-D16</f>
        <v>1885</v>
      </c>
      <c r="E17" s="400">
        <f t="shared" si="1"/>
        <v>882</v>
      </c>
      <c r="F17" s="400">
        <f>+E17+D17+C17</f>
        <v>4652</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f>+'Pt 1 Summary of Data'!E60</f>
        <v>1.3333333333333333</v>
      </c>
      <c r="F38" s="432">
        <f>+E38+D38+C38</f>
        <v>5.333333333333333</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3" activePane="bottomRight" state="frozen"/>
      <selection activeCell="B1" sqref="B1"/>
      <selection pane="topRight" activeCell="B1" sqref="B1"/>
      <selection pane="bottomLeft" activeCell="B1" sqref="B1"/>
      <selection pane="bottomRight" activeCell="D178" activeCellId="6" sqref="D27 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2016-07-27T15:30:15Z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