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Draft\"/>
    </mc:Choice>
  </mc:AlternateContent>
  <workbookProtection workbookPassword="D429" lockStructure="1"/>
  <bookViews>
    <workbookView xWindow="0" yWindow="0" windowWidth="19200" windowHeight="1117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P12" i="10" l="1"/>
  <c r="P6" i="10"/>
  <c r="O12" i="10" l="1"/>
  <c r="O6" i="10"/>
  <c r="Q54" i="18"/>
  <c r="P17" i="10" l="1"/>
  <c r="O17" i="10"/>
  <c r="K17" i="10"/>
  <c r="J17" i="10"/>
  <c r="P16" i="10"/>
  <c r="O16" i="10"/>
  <c r="K16" i="10"/>
  <c r="J16" i="10"/>
  <c r="Q12" i="4"/>
  <c r="N17" i="10" l="1"/>
  <c r="Q15" i="4" l="1"/>
  <c r="Q14" i="4"/>
  <c r="Q13" i="4"/>
  <c r="P54" i="18" l="1"/>
  <c r="P12" i="4" s="1"/>
  <c r="P23" i="18"/>
  <c r="Q24" i="18" s="1"/>
  <c r="Q35" i="4" l="1"/>
  <c r="Q31" i="4"/>
  <c r="Q25" i="4"/>
  <c r="K35" i="4"/>
  <c r="K34" i="4"/>
  <c r="K31" i="4"/>
  <c r="K27" i="4"/>
  <c r="K25" i="4"/>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<sst xmlns="http://schemas.openxmlformats.org/spreadsheetml/2006/main" count="565" uniqueCount="503">
  <si>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</si>
  <si>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</si>
  <si>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</si>
  <si>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</si>
  <si>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</si>
  <si>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</si>
  <si>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</si>
  <si>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</si>
  <si>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</si>
  <si>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</si>
  <si>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</si>
  <si>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</si>
  <si>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</si>
  <si>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</si>
  <si>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</si>
  <si>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</si>
  <si>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</si>
  <si>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</si>
  <si>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</si>
  <si>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</si>
  <si>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</si>
  <si>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</si>
  <si>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</si>
  <si>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</si>
  <si>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</si>
  <si>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</si>
  <si>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</si>
  <si>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</si>
  <si>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</si>
  <si>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</si>
  <si>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</si>
  <si>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</si>
  <si>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</si>
  <si>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</si>
  <si>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</si>
  <si>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</si>
  <si>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</si>
  <si>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</si>
  <si>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</si>
  <si>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</si>
  <si>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</si>
  <si>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</si>
  <si>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</si>
  <si>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</si>
  <si>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</si>
  <si>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</si>
  <si>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</si>
  <si>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</si>
  <si>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</si>
  <si>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</si>
  <si>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</si>
  <si>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</si>
  <si>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</si>
  <si>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</si>
  <si>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</si>
  <si>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</si>
  <si>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</si>
  <si>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</si>
  <si>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</si>
  <si>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</si>
  <si>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</si>
  <si>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</si>
  <si>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</si>
  <si>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</si>
  <si>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</si>
  <si>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</si>
  <si>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</si>
  <si>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</si>
  <si>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</si>
  <si>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</si>
  <si>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</si>
  <si>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</si>
  <si>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</si>
  <si>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</si>
  <si>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</si>
  <si>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</si>
  <si>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</si>
  <si>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</si>
  <si>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</si>
  <si>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</si>
  <si>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</si>
  <si>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</si>
  <si>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</si>
  <si>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</si>
  <si>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</si>
  <si>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</si>
  <si>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</si>
  <si>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</si>
  <si>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</si>
  <si>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</si>
  <si>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</si>
  <si>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</si>
  <si>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</si>
  <si>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</si>
  <si>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</si>
  <si>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</si>
  <si>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</si>
  <si>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</si>
  <si>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</si>
  <si>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</si>
  <si>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</si>
  <si>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</si>
  <si>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</si>
  <si>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</si>
  <si>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</si>
  <si>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</si>
  <si>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</si>
  <si>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</si>
  <si>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</si>
  <si>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</si>
  <si>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</si>
  <si>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</si>
  <si>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</si>
  <si>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</si>
  <si>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</si>
  <si>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</si>
  <si>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</si>
  <si>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</si>
  <si>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</si>
  <si>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</si>
  <si>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</si>
  <si>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</si>
  <si>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</si>
  <si>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</si>
  <si>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</si>
  <si>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</si>
  <si>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</si>
  <si>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</si>
  <si>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</si>
  <si>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</si>
  <si>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</si>
  <si>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</si>
  <si>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</si>
  <si>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</si>
  <si>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</si>
  <si>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</si>
  <si>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</si>
  <si>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</si>
  <si>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</si>
  <si>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</si>
  <si>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</si>
  <si>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</si>
  <si>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</si>
  <si>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</si>
  <si>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</si>
  <si>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</si>
  <si>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</si>
  <si>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</si>
  <si>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</si>
  <si>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</si>
  <si>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</si>
  <si>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</si>
  <si>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</si>
  <si>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</si>
  <si>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</si>
  <si>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</si>
  <si>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</si>
  <si>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</si>
  <si>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</si>
  <si>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</si>
  <si>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</si>
  <si>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</si>
  <si>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</si>
  <si>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</si>
  <si>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</si>
  <si>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</si>
  <si>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</si>
  <si>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</si>
  <si>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</si>
  <si>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</si>
  <si>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</si>
  <si>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</si>
  <si>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</si>
  <si>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</si>
  <si>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</si>
  <si>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</si>
  <si>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</si>
  <si>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</si>
  <si>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</si>
  <si>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</si>
  <si>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</si>
  <si>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</si>
  <si>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</si>
  <si>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</si>
  <si>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</si>
  <si>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</si>
  <si>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</si>
  <si>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</si>
  <si>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</si>
  <si>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</si>
  <si>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</si>
  <si>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</si>
  <si>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</si>
  <si>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</si>
  <si>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</si>
  <si>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</si>
  <si>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</si>
  <si>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</si>
  <si>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</si>
  <si>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</si>
  <si>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</si>
  <si>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</si>
  <si>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</si>
  <si>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</si>
  <si>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</si>
  <si>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</si>
  <si>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</si>
  <si>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</si>
  <si>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</si>
  <si>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</si>
  <si>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</si>
  <si>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</si>
  <si>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</si>
  <si>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</si>
  <si>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</si>
  <si>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</si>
  <si>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</si>
  <si>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</si>
  <si>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</si>
  <si>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</si>
  <si>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</si>
  <si>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</si>
  <si>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</si>
  <si>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</si>
  <si>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</si>
  <si>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</si>
  <si>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</si>
  <si>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</si>
  <si>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</si>
  <si>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</si>
  <si>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</si>
  <si>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</si>
  <si>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</si>
  <si>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</si>
  <si>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</si>
  <si>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</si>
  <si>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</si>
  <si>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</si>
  <si>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</si>
  <si>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</si>
  <si>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</si>
  <si>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</si>
  <si>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</si>
  <si>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</si>
  <si>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</si>
  <si>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</si>
  <si>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</si>
  <si>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</si>
  <si>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</si>
  <si>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</si>
  <si>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</si>
  <si>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</si>
  <si>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</si>
  <si>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</si>
  <si>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</si>
  <si>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</si>
  <si>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</si>
  <si>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</si>
  <si>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</si>
  <si>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</si>
  <si>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</si>
  <si>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</si>
  <si>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</si>
  <si>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</si>
  <si>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</si>
  <si>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</si>
  <si>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</si>
  <si>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</si>
  <si>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</si>
  <si>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</si>
  <si>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</si>
  <si>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</si>
  <si>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</si>
  <si>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</si>
  <si>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</si>
  <si>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</si>
  <si>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</si>
  <si>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</si>
  <si>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</si>
  <si>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</si>
  <si>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</si>
  <si>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</si>
  <si>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</si>
  <si>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</si>
  <si>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</si>
  <si>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</si>
  <si>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</si>
  <si>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</si>
  <si>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</si>
  <si>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</si>
  <si>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</si>
  <si>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</si>
  <si>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</si>
  <si>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</si>
  <si>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</si>
  <si>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</si>
  <si>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</si>
  <si>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</si>
  <si>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</si>
  <si>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</si>
  <si>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</si>
  <si>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</si>
  <si>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</si>
  <si>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</si>
  <si>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</si>
  <si>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</si>
  <si>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</si>
  <si>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</si>
  <si>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</si>
  <si>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</si>
  <si>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</si>
  <si>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</si>
  <si>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</si>
  <si>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</si>
  <si>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</si>
  <si>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</si>
  <si>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</si>
  <si>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</si>
  <si>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</si>
  <si>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</si>
  <si>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</si>
  <si>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</si>
  <si>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</si>
  <si>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</si>
  <si>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</si>
  <si>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</si>
  <si>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</si>
  <si>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</si>
  <si>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</si>
  <si>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</si>
  <si>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</si>
  <si>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</si>
  <si>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</si>
  <si>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</si>
  <si>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</si>
  <si>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</si>
  <si>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</si>
  <si>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</si>
  <si>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</si>
  <si>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</si>
  <si>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</si>
  <si>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</si>
  <si>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</si>
  <si>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</si>
  <si>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</si>
  <si>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</si>
  <si>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</si>
  <si>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</si>
  <si>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</si>
  <si>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</si>
  <si>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</si>
  <si>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</si>
  <si>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</si>
  <si>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</si>
  <si>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</si>
  <si>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</si>
  <si>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</si>
  <si>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</si>
  <si>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</si>
  <si>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</si>
  <si>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</si>
  <si>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</si>
  <si>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</si>
  <si>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</si>
  <si>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</si>
  <si>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</si>
  <si>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</si>
  <si>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</si>
  <si>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</si>
  <si>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</si>
  <si>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</si>
  <si>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</si>
  <si>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</si>
  <si>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</si>
  <si>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</si>
  <si>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</si>
  <si>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</si>
  <si>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</si>
  <si>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</si>
  <si>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</si>
  <si>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</si>
  <si>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</si>
  <si>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</si>
  <si>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</si>
  <si>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</si>
  <si>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</si>
  <si>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</si>
  <si>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</si>
  <si>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</si>
  <si>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</si>
  <si>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</si>
  <si>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</si>
  <si>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</si>
  <si>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</si>
  <si>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</si>
  <si>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</si>
  <si>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</si>
  <si>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</si>
  <si>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</si>
  <si>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</si>
  <si>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</si>
  <si>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</si>
  <si>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</si>
  <si>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</si>
  <si>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</si>
  <si>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</si>
  <si>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</si>
  <si>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</si>
  <si>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</si>
  <si>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</si>
  <si>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</si>
  <si>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</si>
  <si>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</si>
  <si>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</si>
  <si>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</si>
  <si>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</si>
  <si>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</si>
  <si>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</si>
  <si>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</si>
  <si>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</si>
  <si>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</si>
  <si>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</si>
  <si>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</si>
  <si>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</si>
  <si>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</si>
  <si>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</si>
  <si>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</si>
  <si>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</si>
  <si>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</si>
  <si>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</si>
  <si>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</si>
  <si>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</si>
  <si>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</si>
  <si>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</si>
  <si>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</si>
  <si>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</si>
  <si>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</si>
  <si>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</si>
  <si>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</si>
  <si>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</si>
  <si>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</si>
  <si>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</si>
  <si>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</si>
  <si>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</si>
  <si>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</si>
  <si>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</si>
  <si>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</si>
  <si>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</si>
  <si>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</si>
  <si>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</si>
  <si>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</si>
  <si>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</si>
  <si>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</si>
  <si>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</si>
  <si>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</si>
  <si>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</si>
  <si>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</si>
  <si>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</si>
  <si>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</si>
  <si>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</si>
  <si>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</si>
  <si>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</si>
  <si>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</si>
  <si>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</si>
  <si>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</si>
  <si>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</si>
  <si>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</si>
  <si>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</si>
  <si>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</si>
  <si>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</si>
  <si>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</si>
  <si>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</si>
  <si>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</si>
  <si>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</si>
  <si>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</si>
  <si>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</si>
  <si>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</si>
  <si>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</si>
  <si>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</si>
  <si>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</si>
  <si>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</si>
  <si>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</si>
  <si>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</si>
  <si>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</si>
  <si>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</si>
  <si>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</si>
  <si>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</si>
  <si>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</si>
  <si>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</si>
  <si>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</si>
  <si>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</si>
  <si>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</si>
  <si>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</si>
  <si>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</si>
  <si>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Nippon Life Insurance Company of America</t>
  </si>
  <si>
    <t>2014</t>
  </si>
  <si>
    <t>7115 Vista Drive West Des Moines, IA 50266</t>
  </si>
  <si>
    <t>042509896</t>
  </si>
  <si>
    <t>81264</t>
  </si>
  <si>
    <t>97399</t>
  </si>
  <si>
    <t>283</t>
  </si>
  <si>
    <t>Rebate checks were mailed to all applicable groups using the most recent address on file. The Company made good faith efforts to locate these policyholders including internet queries,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</si>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</sst>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0" xfId="128" applyFont="1" applyAlignment="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E/2014/4Q14/SHE/Supp%20Health%20Exhibit%20Template-ALL%20STATES_4Q14%20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rintable"/>
      <sheetName val="States"/>
      <sheetName val="MacroOld"/>
      <sheetName val="Macro"/>
      <sheetName val="Sheet2"/>
      <sheetName val="Compr. Health Cov. - Total"/>
      <sheetName val="Compr. Health Cov. - Small Grp"/>
      <sheetName val="Compr. Health Cov. - Large Grp"/>
      <sheetName val="Compr. Health Cov. - Expat"/>
      <sheetName val="Compr. Health Cov. - Other"/>
      <sheetName val="Compr. Health Cov. - Imp Health"/>
      <sheetName val="Compr. Health Cov. - Prev Readm"/>
      <sheetName val="Compr. Health Cov. - Pat Safety"/>
      <sheetName val="Compr. Health Cov. - Wellness"/>
      <sheetName val="Compr. Health Cov. - HIT Expens"/>
      <sheetName val="Compr. Health Cov. - Cost Conta"/>
      <sheetName val="Compr. Health Cov. - ClmAdj Exp"/>
      <sheetName val="Compr. Health Cov. - Admin Exp"/>
    </sheetNames>
    <sheetDataSet>
      <sheetData sheetId="0"/>
      <sheetData sheetId="1"/>
      <sheetData sheetId="2"/>
      <sheetData sheetId="3"/>
      <sheetData sheetId="4"/>
      <sheetData sheetId="5"/>
      <sheetData sheetId="6"/>
      <sheetData sheetId="7">
        <row r="5">
          <cell r="C5">
            <v>56365013.292142957</v>
          </cell>
        </row>
      </sheetData>
      <sheetData sheetId="8">
        <row r="5">
          <cell r="C5">
            <v>234984584.29678065</v>
          </cell>
        </row>
        <row r="82">
          <cell r="BA82">
            <v>-6.62</v>
          </cell>
        </row>
        <row r="101">
          <cell r="BA101">
            <v>-6.6518109670048453</v>
          </cell>
        </row>
      </sheetData>
      <sheetData sheetId="9">
        <row r="5">
          <cell r="C5">
            <v>12273889.357020065</v>
          </cell>
        </row>
      </sheetData>
      <sheetData sheetId="10">
        <row r="5">
          <cell r="C5">
            <v>13631418.989712575</v>
          </cell>
        </row>
      </sheetData>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192</v>
      </c>
    </row>
    <row r="13" spans="1:6" x14ac:dyDescent="0.2">
      <c r="B13" s="232" t="s">
        <v>50</v>
      </c>
      <c r="C13" s="378" t="s">
        <v>152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T4" activePane="bottomRight" state="frozen"/>
      <selection activeCell="B1" sqref="B1"/>
      <selection pane="topRight" activeCell="B1" sqref="B1"/>
      <selection pane="bottomLeft" activeCell="B1" sqref="B1"/>
      <selection pane="bottomRight" activeCell="Z13" sqref="Z1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f>'Pt 2 Premium and Claims'!P54</f>
        <v>-6.6518109670048453</v>
      </c>
      <c r="Q12" s="106">
        <f>'Pt 2 Premium and Claims'!Q54</f>
        <v>-6.62</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v>-6.62</v>
      </c>
      <c r="Q13" s="110">
        <f>P13</f>
        <v>-6.62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v>0</v>
      </c>
      <c r="Q14" s="110">
        <f>P14</f>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v>0</v>
      </c>
      <c r="Q15" s="110">
        <f>P15</f>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61.884715087971365</v>
      </c>
      <c r="K25" s="110">
        <f>J25</f>
        <v>61.884715087971365</v>
      </c>
      <c r="L25" s="110"/>
      <c r="M25" s="110"/>
      <c r="N25" s="110"/>
      <c r="O25" s="109"/>
      <c r="P25" s="109">
        <v>259.86457867137989</v>
      </c>
      <c r="Q25" s="110">
        <f>P25</f>
        <v>259.86457867137989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-18.863014225326438</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f>J27</f>
        <v>0</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-274.0001451299475</v>
      </c>
      <c r="K31" s="110">
        <f>J31</f>
        <v>-274.0001451299475</v>
      </c>
      <c r="L31" s="110"/>
      <c r="M31" s="110"/>
      <c r="N31" s="110"/>
      <c r="O31" s="109"/>
      <c r="P31" s="109">
        <v>-1142.3009849550303</v>
      </c>
      <c r="Q31" s="110">
        <f>P31</f>
        <v>-1142.3009849550303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51.918604289803966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0</v>
      </c>
      <c r="K34" s="110">
        <f>J34</f>
        <v>0</v>
      </c>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53.115667411502052</v>
      </c>
      <c r="K35" s="110">
        <f>J35</f>
        <v>53.115667411502052</v>
      </c>
      <c r="L35" s="110"/>
      <c r="M35" s="110"/>
      <c r="N35" s="110"/>
      <c r="O35" s="109"/>
      <c r="P35" s="109">
        <v>221.43812796860846</v>
      </c>
      <c r="Q35" s="110">
        <f>P35</f>
        <v>221.43812796860846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10.993902273969503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669" yWindow="83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13" activePane="bottomRight" state="frozen"/>
      <selection activeCell="B1" sqref="B1"/>
      <selection pane="topRight" activeCell="B1" sqref="B1"/>
      <selection pane="bottomLeft" activeCell="B1" sqref="B1"/>
      <selection pane="bottomRight" activeCell="Q54" sqref="Q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f>+'[1]Compr. Health Cov. - Large Grp'!$BA$82</f>
        <v>-6.62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f>P23</f>
        <v>-6.62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f>+'[1]Compr. Health Cov. - Large Grp'!$BA$101</f>
        <v>-6.6518109670048453</v>
      </c>
      <c r="Q54" s="114">
        <f>Q24+Q27+Q31+Q35-Q36+Q39+Q42+Q45+Q46-Q49+Q51+Q52+Q53</f>
        <v>-6.62</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K4" activePane="bottomRight" state="frozen"/>
      <selection activeCell="B1" sqref="B1"/>
      <selection pane="topRight" activeCell="B1" sqref="B1"/>
      <selection pane="bottomLeft" activeCell="B1" sqref="B1"/>
      <selection pane="bottomRight" activeCell="N17" sqref="N17:O1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v>0</v>
      </c>
      <c r="O6" s="115">
        <f>'Pt 2 Premium and Claims'!Q54</f>
        <v>-6.62</v>
      </c>
      <c r="P6" s="115">
        <f>SUM(M6:O6)</f>
        <v>-6.62</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v>0</v>
      </c>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f>O6</f>
        <v>-6.62</v>
      </c>
      <c r="P12" s="115">
        <f>SUM(M12:O12)</f>
        <v>-6.62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v>0</v>
      </c>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f>'Pt 1 Summary of Data'!K25+'Pt 1 Summary of Data'!K26+'Pt 1 Summary of Data'!K27+'Pt 1 Summary of Data'!K28+'Pt 1 Summary of Data'!K30+'Pt 1 Summary of Data'!K31+'Pt 1 Summary of Data'!K32+'Pt 1 Summary of Data'!K34+'Pt 1 Summary of Data'!K35</f>
        <v>-158.99976263047409</v>
      </c>
      <c r="K16" s="115">
        <f>SUM(H16:J16)</f>
        <v>-158.99976263047409</v>
      </c>
      <c r="L16" s="116"/>
      <c r="M16" s="109"/>
      <c r="N16" s="110">
        <v>3390.2529578248091</v>
      </c>
      <c r="O16" s="115">
        <f>'Pt 1 Summary of Data'!Q25+'Pt 1 Summary of Data'!Q26+'Pt 1 Summary of Data'!Q27+'Pt 1 Summary of Data'!Q28+'Pt 1 Summary of Data'!Q30+'Pt 1 Summary of Data'!Q31+'Pt 1 Summary of Data'!Q32+'Pt 1 Summary of Data'!Q34+'Pt 1 Summary of Data'!Q35</f>
        <v>-660.99827831504206</v>
      </c>
      <c r="P16" s="115">
        <f>SUM(M16:O16)</f>
        <v>2729.2546795097669</v>
      </c>
      <c r="Q16" s="109"/>
      <c r="R16" s="110"/>
      <c r="S16" s="115"/>
      <c r="T16" s="115"/>
      <c r="U16" s="109"/>
      <c r="V16" s="110"/>
      <c r="W16" s="115"/>
      <c r="X16" s="115"/>
      <c r="Y16" s="109"/>
      <c r="Z16" s="381"/>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f>J15-J16</f>
        <v>158.99976263047409</v>
      </c>
      <c r="K17" s="115">
        <f>K15-K16</f>
        <v>158.99976263047409</v>
      </c>
      <c r="L17" s="314"/>
      <c r="M17" s="114"/>
      <c r="N17" s="115">
        <f>+N15-N16</f>
        <v>-3390.2529578248091</v>
      </c>
      <c r="O17" s="115">
        <f>O15-O16</f>
        <v>660.99827831504206</v>
      </c>
      <c r="P17" s="115">
        <f>P15-P16</f>
        <v>-2729.2546795097669</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4">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5:M56 Y50:AA54 M46:O48 P48 M50:O54 P53:P63 P42:P43 S5:T5 Q57:R63 Q55:Q56 Q46:S48 T48 Q50:S54 T53:T63 C13:P14 Q14:AB14 X42:X43 W5:X5 U57:V63 U55:U56 U46:W48 X48 U50:W54 X53:X63 AB42:AB43 AA5:AB5 AA55:AA56 AB53:AB56 Y55:Y56 Y46:AA48 AB48 M45:P45 AL14:AN14 AL46:AM48 AL4:AN4 AN48 AN42:AN43 AM5:AN5 AL50:AM54 J8:L9 AC4:AK63 Q44:AB44 AL44:AN44 Y57:AB63 AL57:AL63 AN53:AN63 AM55:AM57 Q12:AB12 M38:O43 Q38:S43 U38:W43 Y38:AA43 AL38:AM43 M8:AB11 M18:AB36 AL8:AN12 AL18:AN36 M57:O63 S55:S57 W55:W57"/>
    <dataValidation allowBlank="1" showInputMessage="1" showErrorMessage="1" prompt="Requires calculation from user" sqref="C12:F12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L10 J6:L7 E6:G7 E9:G10 Q45:AB45 AL45:AN45 Q13:AB13 AL13:AN13"/>
    <dataValidation showInputMessage="1" showErrorMessage="1" prompt="Accepts input from user" sqref="C5:D7 C15:D16 G22 C37:D37 F39 C49:F49 D55:D56 E58:E63 H5:I7 H15:I16 L22 H37:I37 K39 H49:K49 I55:I56 J58:J63 M5:N7 AL55:AL56 M37:N37 P39 M49:AB49 N55:N56 Q5:R7 Q15:R16 Q37:R37 T39 R55:R56 U5:V7 U15:V16 U37:V37 X39 V55:V56 Y5:Z7 Y37:Z37 AB39 Z55:Z56 AL5:AL7 AL15:AL16 AL37 AL49:AN49 AN39 M15:N16 Y15:Z15 Y16 AM58:AM63 S58:S63 W58:W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v>0</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v>0</v>
      </c>
      <c r="E22" s="212">
        <v>0</v>
      </c>
      <c r="F22" s="212"/>
      <c r="G22" s="212"/>
      <c r="H22" s="212"/>
      <c r="I22" s="359"/>
      <c r="J22" s="359"/>
      <c r="K22" s="368"/>
    </row>
    <row r="23" spans="2:12" s="5" customFormat="1" ht="100.15" customHeight="1" x14ac:dyDescent="0.2">
      <c r="B23" s="102" t="s">
        <v>212</v>
      </c>
      <c r="C23" s="382" t="s">
        <v>501</v>
      </c>
      <c r="D23" s="383"/>
      <c r="E23" s="383"/>
      <c r="F23" s="383"/>
      <c r="G23" s="383"/>
      <c r="H23" s="383"/>
      <c r="I23" s="383"/>
      <c r="J23" s="383"/>
      <c r="K23" s="384"/>
    </row>
    <row r="24" spans="2:12" s="5" customFormat="1" ht="100.15" customHeight="1" x14ac:dyDescent="0.2">
      <c r="B24" s="101" t="s">
        <v>213</v>
      </c>
      <c r="C24" s="385" t="s">
        <v>502</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Errazo, Cristela (NY)</cp:lastModifiedBy>
  <cp:lastPrinted>2014-12-18T11:24:00Z</cp:lastPrinted>
  <dcterms:created xsi:type="dcterms:W3CDTF">2012-03-15T16:14:51Z</dcterms:created>
  <dcterms:modified xsi:type="dcterms:W3CDTF">2015-07-31T16:10:01Z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