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CDPHP\2015\Year End\Federal MLR\submission\"/>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38" i="10" l="1"/>
  <c r="D45" i="10"/>
  <c r="C45" i="10"/>
  <c r="E38" i="10"/>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<sst xmlns="http://schemas.openxmlformats.org/spreadsheetml/2006/main" count="568" uniqueCount="506">
  <si>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</si>
  <si>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</si>
  <si>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</si>
  <si>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</si>
  <si>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</si>
  <si>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</si>
  <si>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</si>
  <si>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</si>
  <si>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</si>
  <si>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</si>
  <si>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</si>
  <si>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</si>
  <si>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</si>
  <si>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</si>
  <si>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</si>
  <si>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</si>
  <si>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</si>
  <si>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</si>
  <si>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</si>
  <si>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</si>
  <si>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</si>
  <si>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</si>
  <si>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</si>
  <si>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</si>
  <si>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</si>
  <si>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</si>
  <si>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</si>
  <si>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</si>
  <si>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</si>
  <si>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</si>
  <si>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</si>
  <si>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</si>
  <si>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</si>
  <si>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</si>
  <si>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</si>
  <si>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</si>
  <si>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</si>
  <si>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</si>
  <si>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</si>
  <si>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</si>
  <si>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</si>
  <si>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</si>
  <si>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</si>
  <si>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</si>
  <si>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</si>
  <si>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</si>
  <si>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</si>
  <si>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</si>
  <si>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</si>
  <si>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</si>
  <si>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</si>
  <si>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</si>
  <si>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</si>
  <si>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</si>
  <si>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</si>
  <si>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</si>
  <si>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</si>
  <si>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</si>
  <si>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</si>
  <si>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</si>
  <si>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</si>
  <si>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</si>
  <si>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</si>
  <si>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</si>
  <si>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</si>
  <si>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</si>
  <si>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</si>
  <si>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</si>
  <si>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</si>
  <si>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</si>
  <si>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</si>
  <si>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</si>
  <si>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</si>
  <si>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</si>
  <si>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</si>
  <si>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</si>
  <si>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</si>
  <si>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</si>
  <si>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</si>
  <si>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</si>
  <si>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</si>
  <si>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</si>
  <si>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</si>
  <si>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</si>
  <si>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</si>
  <si>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</si>
  <si>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</si>
  <si>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</si>
  <si>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</si>
  <si>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</si>
  <si>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</si>
  <si>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</si>
  <si>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</si>
  <si>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</si>
  <si>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</si>
  <si>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</si>
  <si>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</si>
  <si>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</si>
  <si>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</si>
  <si>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</si>
  <si>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</si>
  <si>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</si>
  <si>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</si>
  <si>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</si>
  <si>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</si>
  <si>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</si>
  <si>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</si>
  <si>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</si>
  <si>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</si>
  <si>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</si>
  <si>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</si>
  <si>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</si>
  <si>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</si>
  <si>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</si>
  <si>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</si>
  <si>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</si>
  <si>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</si>
  <si>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</si>
  <si>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</si>
  <si>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</si>
  <si>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</si>
  <si>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</si>
  <si>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</si>
  <si>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</si>
  <si>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</si>
  <si>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</si>
  <si>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</si>
  <si>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</si>
  <si>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</si>
  <si>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</si>
  <si>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</si>
  <si>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</si>
  <si>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</si>
  <si>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</si>
  <si>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</si>
  <si>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</si>
  <si>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</si>
  <si>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</si>
  <si>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</si>
  <si>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</si>
  <si>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</si>
  <si>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</si>
  <si>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</si>
  <si>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</si>
  <si>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</si>
  <si>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</si>
  <si>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</si>
  <si>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</si>
  <si>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</si>
  <si>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</si>
  <si>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</si>
  <si>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</si>
  <si>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</si>
  <si>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</si>
  <si>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</si>
  <si>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</si>
  <si>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</si>
  <si>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</si>
  <si>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</si>
  <si>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</si>
  <si>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</si>
  <si>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</si>
  <si>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</si>
  <si>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</si>
  <si>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</si>
  <si>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</si>
  <si>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</si>
  <si>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</si>
  <si>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</si>
  <si>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</si>
  <si>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</si>
  <si>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</si>
  <si>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</si>
  <si>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</si>
  <si>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</si>
  <si>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</si>
  <si>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</si>
  <si>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</si>
  <si>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</si>
  <si>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</si>
  <si>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</si>
  <si>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</si>
  <si>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</si>
  <si>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</si>
  <si>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</si>
  <si>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</si>
  <si>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</si>
  <si>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</si>
  <si>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</si>
  <si>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</si>
  <si>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</si>
  <si>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</si>
  <si>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</si>
  <si>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</si>
  <si>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</si>
  <si>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</si>
  <si>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</si>
  <si>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</si>
  <si>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</si>
  <si>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</si>
  <si>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</si>
  <si>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</si>
  <si>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</si>
  <si>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</si>
  <si>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</si>
  <si>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</si>
  <si>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</si>
  <si>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</si>
  <si>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</si>
  <si>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</si>
  <si>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</si>
  <si>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</si>
  <si>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</si>
  <si>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</si>
  <si>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</si>
  <si>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</si>
  <si>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</si>
  <si>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</si>
  <si>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</si>
  <si>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</si>
  <si>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</si>
  <si>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</si>
  <si>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</si>
  <si>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</si>
  <si>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</si>
  <si>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</si>
  <si>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</si>
  <si>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</si>
  <si>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</si>
  <si>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</si>
  <si>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</si>
  <si>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</si>
  <si>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</si>
  <si>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</si>
  <si>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</si>
  <si>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</si>
  <si>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</si>
  <si>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</si>
  <si>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</si>
  <si>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</si>
  <si>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</si>
  <si>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</si>
  <si>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</si>
  <si>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</si>
  <si>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</si>
  <si>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</si>
  <si>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</si>
  <si>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</si>
  <si>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</si>
  <si>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</si>
  <si>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</si>
  <si>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</si>
  <si>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</si>
  <si>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</si>
  <si>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</si>
  <si>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</si>
  <si>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</si>
  <si>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</si>
  <si>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</si>
  <si>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</si>
  <si>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</si>
  <si>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</si>
  <si>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</si>
  <si>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</si>
  <si>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</si>
  <si>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</si>
  <si>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</si>
  <si>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</si>
  <si>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</si>
  <si>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</si>
  <si>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</si>
  <si>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</si>
  <si>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</si>
  <si>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</si>
  <si>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</si>
  <si>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</si>
  <si>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</si>
  <si>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</si>
  <si>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</si>
  <si>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</si>
  <si>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</si>
  <si>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</si>
  <si>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</si>
  <si>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</si>
  <si>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</si>
  <si>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</si>
  <si>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</si>
  <si>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</si>
  <si>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</si>
  <si>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</si>
  <si>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</si>
  <si>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</si>
  <si>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</si>
  <si>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</si>
  <si>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</si>
  <si>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</si>
  <si>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</si>
  <si>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</si>
  <si>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</si>
  <si>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</si>
  <si>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</si>
  <si>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</si>
  <si>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</si>
  <si>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</si>
  <si>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</si>
  <si>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</si>
  <si>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</si>
  <si>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</si>
  <si>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</si>
  <si>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</si>
  <si>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</si>
  <si>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</si>
  <si>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</si>
  <si>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</si>
  <si>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</si>
  <si>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</si>
  <si>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</si>
  <si>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</si>
  <si>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</si>
  <si>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</si>
  <si>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</si>
  <si>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</si>
  <si>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</si>
  <si>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</si>
  <si>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</si>
  <si>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</si>
  <si>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</si>
  <si>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</si>
  <si>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</si>
  <si>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</si>
  <si>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</si>
  <si>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</si>
  <si>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</si>
  <si>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</si>
  <si>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</si>
  <si>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</si>
  <si>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</si>
  <si>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</si>
  <si>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</si>
  <si>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</si>
  <si>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</si>
  <si>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</si>
  <si>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</si>
  <si>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</si>
  <si>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</si>
  <si>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</si>
  <si>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</si>
  <si>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</si>
  <si>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</si>
  <si>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</si>
  <si>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</si>
  <si>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</si>
  <si>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</si>
  <si>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</si>
  <si>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</si>
  <si>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</si>
  <si>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</si>
  <si>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</si>
  <si>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</si>
  <si>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</si>
  <si>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</si>
  <si>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</si>
  <si>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</si>
  <si>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</si>
  <si>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</si>
  <si>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</si>
  <si>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</si>
  <si>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</si>
  <si>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</si>
  <si>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</si>
  <si>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</si>
  <si>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</si>
  <si>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</si>
  <si>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</si>
  <si>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</si>
  <si>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</si>
  <si>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</si>
  <si>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</si>
  <si>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</si>
  <si>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</si>
  <si>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</si>
  <si>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</si>
  <si>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</si>
  <si>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</si>
  <si>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</si>
  <si>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</si>
  <si>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</si>
  <si>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</si>
  <si>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</si>
  <si>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</si>
  <si>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</si>
  <si>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</si>
  <si>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</si>
  <si>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</si>
  <si>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</si>
  <si>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</si>
  <si>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</si>
  <si>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</si>
  <si>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</si>
  <si>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</si>
  <si>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</si>
  <si>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</si>
  <si>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</si>
  <si>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</si>
  <si>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</si>
  <si>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</si>
  <si>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</si>
  <si>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</si>
  <si>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</si>
  <si>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</si>
  <si>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</si>
  <si>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</si>
  <si>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</si>
  <si>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</si>
  <si>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</si>
  <si>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</si>
  <si>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</si>
  <si>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</si>
  <si>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</si>
  <si>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</si>
  <si>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</si>
  <si>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</si>
  <si>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</si>
  <si>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</si>
  <si>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</si>
  <si>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</si>
  <si>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</si>
  <si>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</si>
  <si>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</si>
  <si>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</si>
  <si>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</si>
  <si>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</si>
  <si>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</si>
  <si>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</si>
  <si>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</si>
  <si>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</si>
  <si>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</si>
  <si>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</si>
  <si>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</si>
  <si>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</si>
  <si>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</si>
  <si>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</si>
  <si>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</si>
  <si>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</si>
  <si>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</si>
  <si>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</si>
  <si>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</si>
  <si>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</si>
  <si>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</si>
  <si>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</si>
  <si>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</si>
  <si>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</si>
  <si>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</si>
  <si>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</si>
  <si>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</si>
  <si>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</si>
  <si>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</si>
  <si>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</si>
  <si>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</si>
  <si>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</si>
  <si>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</si>
  <si>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</si>
  <si>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</si>
  <si>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</si>
  <si>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</si>
  <si>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</si>
  <si>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</si>
  <si>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</si>
  <si>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</si>
  <si>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</si>
  <si>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</si>
  <si>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</si>
  <si>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</si>
  <si>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</si>
  <si>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</si>
  <si>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</si>
  <si>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</si>
  <si>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</si>
  <si>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</si>
  <si>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</si>
  <si>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</si>
  <si>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</si>
  <si>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</si>
  <si>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</si>
  <si>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</si>
  <si>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</si>
  <si>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</si>
  <si>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</si>
  <si>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</si>
  <si>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</si>
  <si>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</si>
  <si>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</si>
  <si>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</si>
  <si>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</si>
  <si>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</si>
  <si>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</si>
  <si>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District Physicians Health Plan, Inc.</t>
  </si>
  <si>
    <t>CDPHP</t>
  </si>
  <si>
    <t>04708</t>
  </si>
  <si>
    <t>2015</t>
  </si>
  <si>
    <t>500 Patroon Creek Blvd Albany, NY 12206-1057</t>
  </si>
  <si>
    <t>141641028</t>
  </si>
  <si>
    <t>068563</t>
  </si>
  <si>
    <t>95491</t>
  </si>
  <si>
    <t>94788</t>
  </si>
  <si>
    <t>91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</si>
</sst>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0"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pt/FINANCE/Accounting/Regulatory%20Reporting/CDPHP/2015/Year%20End/Federal%20MLR/2015%20MLR%20calculator%2006092016%20PHP.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New York</v>
          </cell>
        </row>
      </sheetData>
      <sheetData sheetId="3">
        <row r="59">
          <cell r="E59">
            <v>53205</v>
          </cell>
          <cell r="K59">
            <v>83602</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46519628</v>
      </c>
      <c r="E5" s="213">
        <v>37816886</v>
      </c>
      <c r="F5" s="213">
        <v>0</v>
      </c>
      <c r="G5" s="213">
        <v>0</v>
      </c>
      <c r="H5" s="213">
        <v>0</v>
      </c>
      <c r="I5" s="212">
        <v>37816886</v>
      </c>
      <c r="J5" s="212">
        <v>46457437</v>
      </c>
      <c r="K5" s="213">
        <v>39498293</v>
      </c>
      <c r="L5" s="213">
        <v>0</v>
      </c>
      <c r="M5" s="213">
        <v>0</v>
      </c>
      <c r="N5" s="213">
        <v>0</v>
      </c>
      <c r="O5" s="212">
        <v>0</v>
      </c>
      <c r="P5" s="212">
        <v>467281338</v>
      </c>
      <c r="Q5" s="213">
        <v>467281338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528569035</v>
      </c>
      <c r="AT5" s="214">
        <v>0</v>
      </c>
      <c r="AU5" s="214">
        <v>429916300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-171840</v>
      </c>
      <c r="E8" s="268"/>
      <c r="F8" s="269"/>
      <c r="G8" s="269"/>
      <c r="H8" s="269"/>
      <c r="I8" s="272"/>
      <c r="J8" s="216">
        <v>-37022</v>
      </c>
      <c r="K8" s="268"/>
      <c r="L8" s="269"/>
      <c r="M8" s="269"/>
      <c r="N8" s="269"/>
      <c r="O8" s="272"/>
      <c r="P8" s="216">
        <v>-454805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-204992</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32705720</v>
      </c>
      <c r="E12" s="213">
        <v>33639246</v>
      </c>
      <c r="F12" s="213">
        <v>0</v>
      </c>
      <c r="G12" s="213">
        <v>0</v>
      </c>
      <c r="H12" s="213">
        <v>0</v>
      </c>
      <c r="I12" s="212">
        <v>33642581</v>
      </c>
      <c r="J12" s="212">
        <v>32004214</v>
      </c>
      <c r="K12" s="213">
        <v>32470089</v>
      </c>
      <c r="L12" s="213">
        <v>0</v>
      </c>
      <c r="M12" s="213">
        <v>0</v>
      </c>
      <c r="N12" s="213">
        <v>0</v>
      </c>
      <c r="O12" s="212">
        <v>0</v>
      </c>
      <c r="P12" s="212">
        <v>379970411</v>
      </c>
      <c r="Q12" s="213">
        <v>384100080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455894456</v>
      </c>
      <c r="AT12" s="214">
        <v>0</v>
      </c>
      <c r="AU12" s="214">
        <v>402623074</v>
      </c>
      <c r="AV12" s="291"/>
      <c r="AW12" s="296"/>
    </row>
    <row r="13" spans="1:49" ht="25.5" x14ac:dyDescent="0.2">
      <c r="B13" s="239" t="s">
        <v>230</v>
      </c>
      <c r="C13" s="203" t="s">
        <v>37</v>
      </c>
      <c r="D13" s="216">
        <v>9371694</v>
      </c>
      <c r="E13" s="217">
        <v>9370480</v>
      </c>
      <c r="F13" s="217"/>
      <c r="G13" s="268"/>
      <c r="H13" s="269"/>
      <c r="I13" s="216">
        <v>9370480</v>
      </c>
      <c r="J13" s="216">
        <v>6009982</v>
      </c>
      <c r="K13" s="217">
        <v>6067376</v>
      </c>
      <c r="L13" s="217"/>
      <c r="M13" s="268"/>
      <c r="N13" s="269"/>
      <c r="O13" s="216"/>
      <c r="P13" s="216">
        <v>73792219</v>
      </c>
      <c r="Q13" s="217">
        <v>74044762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132144435</v>
      </c>
      <c r="AT13" s="220"/>
      <c r="AU13" s="220">
        <v>80099361</v>
      </c>
      <c r="AV13" s="290"/>
      <c r="AW13" s="297"/>
    </row>
    <row r="14" spans="1:49" ht="25.5" x14ac:dyDescent="0.2">
      <c r="B14" s="239" t="s">
        <v>231</v>
      </c>
      <c r="C14" s="203" t="s">
        <v>6</v>
      </c>
      <c r="D14" s="216">
        <v>826360</v>
      </c>
      <c r="E14" s="217">
        <v>826360</v>
      </c>
      <c r="F14" s="217"/>
      <c r="G14" s="267"/>
      <c r="H14" s="270"/>
      <c r="I14" s="216">
        <v>826360</v>
      </c>
      <c r="J14" s="216">
        <v>677352</v>
      </c>
      <c r="K14" s="217">
        <v>677352</v>
      </c>
      <c r="L14" s="217"/>
      <c r="M14" s="267"/>
      <c r="N14" s="270"/>
      <c r="O14" s="216"/>
      <c r="P14" s="216">
        <v>10097377</v>
      </c>
      <c r="Q14" s="217">
        <v>10097377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4045930</v>
      </c>
      <c r="AT14" s="220"/>
      <c r="AU14" s="220">
        <v>23692717</v>
      </c>
      <c r="AV14" s="290"/>
      <c r="AW14" s="297"/>
    </row>
    <row r="15" spans="1:49" ht="38.25" x14ac:dyDescent="0.2">
      <c r="B15" s="239" t="s">
        <v>232</v>
      </c>
      <c r="C15" s="203" t="s">
        <v>7</v>
      </c>
      <c r="D15" s="216"/>
      <c r="E15" s="217"/>
      <c r="F15" s="217"/>
      <c r="G15" s="267"/>
      <c r="H15" s="273"/>
      <c r="I15" s="216"/>
      <c r="J15" s="216">
        <v>-57732</v>
      </c>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9293</v>
      </c>
      <c r="E22" s="222">
        <v>9293</v>
      </c>
      <c r="F22" s="222">
        <v>0</v>
      </c>
      <c r="G22" s="222">
        <v>0</v>
      </c>
      <c r="H22" s="222">
        <v>0</v>
      </c>
      <c r="I22" s="221">
        <v>9293</v>
      </c>
      <c r="J22" s="221">
        <v>14397</v>
      </c>
      <c r="K22" s="222">
        <v>14397</v>
      </c>
      <c r="L22" s="222">
        <v>0</v>
      </c>
      <c r="M22" s="222">
        <v>0</v>
      </c>
      <c r="N22" s="222">
        <v>0</v>
      </c>
      <c r="O22" s="221">
        <v>0</v>
      </c>
      <c r="P22" s="221">
        <v>159970</v>
      </c>
      <c r="Q22" s="222">
        <v>159970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85006</v>
      </c>
      <c r="AT22" s="223">
        <v>0</v>
      </c>
      <c r="AU22" s="223">
        <v>82030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9323</v>
      </c>
      <c r="E26" s="217">
        <v>9323</v>
      </c>
      <c r="F26" s="217"/>
      <c r="G26" s="217"/>
      <c r="H26" s="217"/>
      <c r="I26" s="216">
        <v>9323</v>
      </c>
      <c r="J26" s="216">
        <v>14637</v>
      </c>
      <c r="K26" s="217">
        <v>14637</v>
      </c>
      <c r="L26" s="217"/>
      <c r="M26" s="217"/>
      <c r="N26" s="217"/>
      <c r="O26" s="216"/>
      <c r="P26" s="216">
        <v>164781</v>
      </c>
      <c r="Q26" s="217">
        <v>164781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208231</v>
      </c>
      <c r="E27" s="217">
        <v>208231</v>
      </c>
      <c r="F27" s="217"/>
      <c r="G27" s="217"/>
      <c r="H27" s="217"/>
      <c r="I27" s="216">
        <v>208231</v>
      </c>
      <c r="J27" s="216">
        <v>495842</v>
      </c>
      <c r="K27" s="217">
        <v>495842</v>
      </c>
      <c r="L27" s="217"/>
      <c r="M27" s="217"/>
      <c r="N27" s="217"/>
      <c r="O27" s="216"/>
      <c r="P27" s="216">
        <v>4400377</v>
      </c>
      <c r="Q27" s="217">
        <v>4400377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4593776</v>
      </c>
      <c r="AT27" s="220"/>
      <c r="AU27" s="220">
        <v>3742064</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201814</v>
      </c>
      <c r="E30" s="217">
        <v>201814</v>
      </c>
      <c r="F30" s="217"/>
      <c r="G30" s="217"/>
      <c r="H30" s="217"/>
      <c r="I30" s="216">
        <v>201814</v>
      </c>
      <c r="J30" s="216">
        <v>284424</v>
      </c>
      <c r="K30" s="217">
        <v>284424</v>
      </c>
      <c r="L30" s="217"/>
      <c r="M30" s="217"/>
      <c r="N30" s="217"/>
      <c r="O30" s="216"/>
      <c r="P30" s="216">
        <v>3090703</v>
      </c>
      <c r="Q30" s="217">
        <v>3090703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531889</v>
      </c>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9428</v>
      </c>
      <c r="E32" s="217">
        <v>9428</v>
      </c>
      <c r="F32" s="217"/>
      <c r="G32" s="217"/>
      <c r="H32" s="217"/>
      <c r="I32" s="216">
        <v>9428</v>
      </c>
      <c r="J32" s="216">
        <v>28146</v>
      </c>
      <c r="K32" s="217">
        <v>28146</v>
      </c>
      <c r="L32" s="217"/>
      <c r="M32" s="217"/>
      <c r="N32" s="217"/>
      <c r="O32" s="216"/>
      <c r="P32" s="216">
        <v>204340</v>
      </c>
      <c r="Q32" s="217">
        <v>204340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76806</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194377</v>
      </c>
      <c r="E34" s="217">
        <v>194377</v>
      </c>
      <c r="F34" s="217"/>
      <c r="G34" s="217"/>
      <c r="H34" s="217"/>
      <c r="I34" s="216">
        <v>194377</v>
      </c>
      <c r="J34" s="216">
        <v>307448</v>
      </c>
      <c r="K34" s="217">
        <v>307448</v>
      </c>
      <c r="L34" s="217"/>
      <c r="M34" s="217"/>
      <c r="N34" s="217"/>
      <c r="O34" s="216"/>
      <c r="P34" s="216">
        <v>3372654</v>
      </c>
      <c r="Q34" s="217">
        <v>3372654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418695</v>
      </c>
      <c r="E35" s="217">
        <v>418695</v>
      </c>
      <c r="F35" s="217"/>
      <c r="G35" s="217"/>
      <c r="H35" s="217"/>
      <c r="I35" s="216">
        <v>418695</v>
      </c>
      <c r="J35" s="216">
        <v>535628</v>
      </c>
      <c r="K35" s="217">
        <v>535628</v>
      </c>
      <c r="L35" s="217"/>
      <c r="M35" s="217"/>
      <c r="N35" s="217"/>
      <c r="O35" s="216"/>
      <c r="P35" s="216">
        <v>5188222</v>
      </c>
      <c r="Q35" s="217">
        <v>5188222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121304</v>
      </c>
      <c r="E37" s="225">
        <v>121304</v>
      </c>
      <c r="F37" s="225"/>
      <c r="G37" s="225"/>
      <c r="H37" s="225"/>
      <c r="I37" s="224">
        <v>121304</v>
      </c>
      <c r="J37" s="224">
        <v>185443</v>
      </c>
      <c r="K37" s="225">
        <v>185443</v>
      </c>
      <c r="L37" s="225"/>
      <c r="M37" s="225"/>
      <c r="N37" s="225"/>
      <c r="O37" s="224"/>
      <c r="P37" s="224">
        <v>2076307</v>
      </c>
      <c r="Q37" s="225">
        <v>2076307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4210910</v>
      </c>
      <c r="AT37" s="226"/>
      <c r="AU37" s="226">
        <v>2014231</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16956</v>
      </c>
      <c r="E39" s="217">
        <v>16956</v>
      </c>
      <c r="F39" s="217"/>
      <c r="G39" s="217"/>
      <c r="H39" s="217"/>
      <c r="I39" s="216">
        <v>16956</v>
      </c>
      <c r="J39" s="216">
        <v>26234</v>
      </c>
      <c r="K39" s="217">
        <v>26234</v>
      </c>
      <c r="L39" s="217"/>
      <c r="M39" s="217"/>
      <c r="N39" s="217"/>
      <c r="O39" s="216"/>
      <c r="P39" s="216">
        <v>291594</v>
      </c>
      <c r="Q39" s="217">
        <v>291594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836865</v>
      </c>
      <c r="AT39" s="220"/>
      <c r="AU39" s="220">
        <v>530051</v>
      </c>
      <c r="AV39" s="220"/>
      <c r="AW39" s="297"/>
    </row>
    <row r="40" spans="1:49" x14ac:dyDescent="0.2">
      <c r="B40" s="242" t="s">
        <v>256</v>
      </c>
      <c r="C40" s="203" t="s">
        <v>38</v>
      </c>
      <c r="D40" s="216">
        <v>43566</v>
      </c>
      <c r="E40" s="217">
        <v>43566</v>
      </c>
      <c r="F40" s="217"/>
      <c r="G40" s="217"/>
      <c r="H40" s="217"/>
      <c r="I40" s="216">
        <v>43566</v>
      </c>
      <c r="J40" s="216">
        <v>67443</v>
      </c>
      <c r="K40" s="217">
        <v>67443</v>
      </c>
      <c r="L40" s="217"/>
      <c r="M40" s="217"/>
      <c r="N40" s="217"/>
      <c r="O40" s="216"/>
      <c r="P40" s="216">
        <v>749553</v>
      </c>
      <c r="Q40" s="217">
        <v>749553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1074820</v>
      </c>
      <c r="AT40" s="220"/>
      <c r="AU40" s="220">
        <v>384283</v>
      </c>
      <c r="AV40" s="220"/>
      <c r="AW40" s="297"/>
    </row>
    <row r="41" spans="1:49" s="5" customFormat="1" ht="25.5" x14ac:dyDescent="0.2">
      <c r="A41" s="35"/>
      <c r="B41" s="242" t="s">
        <v>257</v>
      </c>
      <c r="C41" s="203" t="s">
        <v>129</v>
      </c>
      <c r="D41" s="216">
        <v>134460</v>
      </c>
      <c r="E41" s="217">
        <v>134460</v>
      </c>
      <c r="F41" s="217"/>
      <c r="G41" s="217"/>
      <c r="H41" s="217"/>
      <c r="I41" s="216">
        <v>134460</v>
      </c>
      <c r="J41" s="216">
        <v>245155</v>
      </c>
      <c r="K41" s="217">
        <v>245155</v>
      </c>
      <c r="L41" s="217"/>
      <c r="M41" s="217"/>
      <c r="N41" s="217"/>
      <c r="O41" s="216"/>
      <c r="P41" s="216">
        <v>1478640</v>
      </c>
      <c r="Q41" s="217">
        <v>1478640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2377209</v>
      </c>
      <c r="AT41" s="220"/>
      <c r="AU41" s="220">
        <v>2606764</v>
      </c>
      <c r="AV41" s="220"/>
      <c r="AW41" s="297"/>
    </row>
    <row r="42" spans="1:49" s="5" customFormat="1" ht="24.95" customHeight="1" x14ac:dyDescent="0.2">
      <c r="A42" s="35"/>
      <c r="B42" s="239" t="s">
        <v>258</v>
      </c>
      <c r="C42" s="203" t="s">
        <v>87</v>
      </c>
      <c r="D42" s="216">
        <v>5227</v>
      </c>
      <c r="E42" s="217">
        <v>5227</v>
      </c>
      <c r="F42" s="217"/>
      <c r="G42" s="217"/>
      <c r="H42" s="217"/>
      <c r="I42" s="216">
        <v>5227</v>
      </c>
      <c r="J42" s="216">
        <v>7649</v>
      </c>
      <c r="K42" s="217">
        <v>7649</v>
      </c>
      <c r="L42" s="217"/>
      <c r="M42" s="217"/>
      <c r="N42" s="217"/>
      <c r="O42" s="216"/>
      <c r="P42" s="216">
        <v>88535</v>
      </c>
      <c r="Q42" s="217">
        <v>88535</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129420</v>
      </c>
      <c r="AT42" s="220"/>
      <c r="AU42" s="220">
        <v>46761</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100974</v>
      </c>
      <c r="E44" s="225">
        <v>91681</v>
      </c>
      <c r="F44" s="225"/>
      <c r="G44" s="225"/>
      <c r="H44" s="225"/>
      <c r="I44" s="224">
        <v>91681</v>
      </c>
      <c r="J44" s="224">
        <v>156803</v>
      </c>
      <c r="K44" s="225">
        <v>142406</v>
      </c>
      <c r="L44" s="225"/>
      <c r="M44" s="225"/>
      <c r="N44" s="225"/>
      <c r="O44" s="224"/>
      <c r="P44" s="224">
        <v>1741474</v>
      </c>
      <c r="Q44" s="225">
        <v>1581504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2754051</v>
      </c>
      <c r="AT44" s="226"/>
      <c r="AU44" s="226">
        <v>1696674</v>
      </c>
      <c r="AV44" s="226"/>
      <c r="AW44" s="296"/>
    </row>
    <row r="45" spans="1:49" x14ac:dyDescent="0.2">
      <c r="B45" s="245" t="s">
        <v>261</v>
      </c>
      <c r="C45" s="203" t="s">
        <v>19</v>
      </c>
      <c r="D45" s="216">
        <v>1042639</v>
      </c>
      <c r="E45" s="217">
        <v>1042639</v>
      </c>
      <c r="F45" s="217"/>
      <c r="G45" s="217"/>
      <c r="H45" s="217"/>
      <c r="I45" s="216">
        <v>1042639</v>
      </c>
      <c r="J45" s="216">
        <v>1192500</v>
      </c>
      <c r="K45" s="217">
        <v>1192500</v>
      </c>
      <c r="L45" s="217"/>
      <c r="M45" s="217"/>
      <c r="N45" s="217"/>
      <c r="O45" s="216"/>
      <c r="P45" s="216">
        <v>10152734</v>
      </c>
      <c r="Q45" s="217">
        <v>10152734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15346161</v>
      </c>
      <c r="AT45" s="220"/>
      <c r="AU45" s="220">
        <v>7991316</v>
      </c>
      <c r="AV45" s="220"/>
      <c r="AW45" s="297"/>
    </row>
    <row r="46" spans="1:49" x14ac:dyDescent="0.2">
      <c r="B46" s="245" t="s">
        <v>262</v>
      </c>
      <c r="C46" s="203" t="s">
        <v>20</v>
      </c>
      <c r="D46" s="216">
        <v>525886</v>
      </c>
      <c r="E46" s="217">
        <v>525886</v>
      </c>
      <c r="F46" s="217"/>
      <c r="G46" s="217"/>
      <c r="H46" s="217"/>
      <c r="I46" s="216">
        <v>525886</v>
      </c>
      <c r="J46" s="216">
        <v>796614</v>
      </c>
      <c r="K46" s="217">
        <v>796614</v>
      </c>
      <c r="L46" s="217"/>
      <c r="M46" s="217"/>
      <c r="N46" s="217"/>
      <c r="O46" s="216"/>
      <c r="P46" s="216">
        <v>6265561</v>
      </c>
      <c r="Q46" s="217">
        <v>6265561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7008930</v>
      </c>
      <c r="AT46" s="220"/>
      <c r="AU46" s="220">
        <v>6254597</v>
      </c>
      <c r="AV46" s="220"/>
      <c r="AW46" s="297"/>
    </row>
    <row r="47" spans="1:49" x14ac:dyDescent="0.2">
      <c r="B47" s="245" t="s">
        <v>263</v>
      </c>
      <c r="C47" s="203" t="s">
        <v>21</v>
      </c>
      <c r="D47" s="216"/>
      <c r="E47" s="217"/>
      <c r="F47" s="217"/>
      <c r="G47" s="217"/>
      <c r="H47" s="217"/>
      <c r="I47" s="216"/>
      <c r="J47" s="216">
        <v>990831</v>
      </c>
      <c r="K47" s="217">
        <v>990831</v>
      </c>
      <c r="L47" s="217"/>
      <c r="M47" s="217"/>
      <c r="N47" s="217"/>
      <c r="O47" s="216"/>
      <c r="P47" s="216">
        <v>6877503</v>
      </c>
      <c r="Q47" s="217">
        <v>6877503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2008775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72393</v>
      </c>
      <c r="E49" s="217">
        <v>72393</v>
      </c>
      <c r="F49" s="217"/>
      <c r="G49" s="217"/>
      <c r="H49" s="217"/>
      <c r="I49" s="216">
        <v>72393</v>
      </c>
      <c r="J49" s="216">
        <v>113178</v>
      </c>
      <c r="K49" s="217">
        <v>113178</v>
      </c>
      <c r="L49" s="217"/>
      <c r="M49" s="217"/>
      <c r="N49" s="217"/>
      <c r="O49" s="216"/>
      <c r="P49" s="216">
        <v>1252229</v>
      </c>
      <c r="Q49" s="217">
        <v>1252229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1791663</v>
      </c>
      <c r="AT49" s="220"/>
      <c r="AU49" s="220">
        <v>640037</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537549</v>
      </c>
      <c r="E51" s="217">
        <v>537549</v>
      </c>
      <c r="F51" s="217"/>
      <c r="G51" s="217"/>
      <c r="H51" s="217"/>
      <c r="I51" s="216">
        <v>537549</v>
      </c>
      <c r="J51" s="216">
        <v>499997</v>
      </c>
      <c r="K51" s="217">
        <v>499997</v>
      </c>
      <c r="L51" s="217"/>
      <c r="M51" s="217"/>
      <c r="N51" s="217"/>
      <c r="O51" s="216"/>
      <c r="P51" s="216">
        <v>5537079</v>
      </c>
      <c r="Q51" s="217">
        <v>5537079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7500305</v>
      </c>
      <c r="AT51" s="220"/>
      <c r="AU51" s="220">
        <v>4833619</v>
      </c>
      <c r="AV51" s="220"/>
      <c r="AW51" s="297"/>
    </row>
    <row r="52" spans="2:49" ht="25.5" x14ac:dyDescent="0.2">
      <c r="B52" s="239" t="s">
        <v>267</v>
      </c>
      <c r="C52" s="203" t="s">
        <v>89</v>
      </c>
      <c r="D52" s="216">
        <v>9428</v>
      </c>
      <c r="E52" s="217">
        <v>9428</v>
      </c>
      <c r="F52" s="217"/>
      <c r="G52" s="217"/>
      <c r="H52" s="217"/>
      <c r="I52" s="216">
        <v>9428</v>
      </c>
      <c r="J52" s="216">
        <v>28146</v>
      </c>
      <c r="K52" s="217">
        <v>28146</v>
      </c>
      <c r="L52" s="217"/>
      <c r="M52" s="217"/>
      <c r="N52" s="217"/>
      <c r="O52" s="216"/>
      <c r="P52" s="216">
        <v>204340</v>
      </c>
      <c r="Q52" s="217">
        <v>204340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3350</v>
      </c>
      <c r="E56" s="229">
        <v>3350</v>
      </c>
      <c r="F56" s="229"/>
      <c r="G56" s="229"/>
      <c r="H56" s="229"/>
      <c r="I56" s="228">
        <v>3350</v>
      </c>
      <c r="J56" s="228">
        <v>3514</v>
      </c>
      <c r="K56" s="229">
        <v>3514</v>
      </c>
      <c r="L56" s="229"/>
      <c r="M56" s="229"/>
      <c r="N56" s="229"/>
      <c r="O56" s="228"/>
      <c r="P56" s="228">
        <v>35886</v>
      </c>
      <c r="Q56" s="229">
        <v>35886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109242</v>
      </c>
      <c r="AT56" s="230"/>
      <c r="AU56" s="230">
        <v>39868</v>
      </c>
      <c r="AV56" s="230"/>
      <c r="AW56" s="288"/>
    </row>
    <row r="57" spans="2:49" x14ac:dyDescent="0.2">
      <c r="B57" s="245" t="s">
        <v>272</v>
      </c>
      <c r="C57" s="203" t="s">
        <v>25</v>
      </c>
      <c r="D57" s="231">
        <v>4600</v>
      </c>
      <c r="E57" s="232">
        <v>4600</v>
      </c>
      <c r="F57" s="232"/>
      <c r="G57" s="232"/>
      <c r="H57" s="232"/>
      <c r="I57" s="231">
        <v>4600</v>
      </c>
      <c r="J57" s="231">
        <v>6370</v>
      </c>
      <c r="K57" s="232">
        <v>6370</v>
      </c>
      <c r="L57" s="232"/>
      <c r="M57" s="232"/>
      <c r="N57" s="232"/>
      <c r="O57" s="231"/>
      <c r="P57" s="231">
        <v>75645</v>
      </c>
      <c r="Q57" s="232">
        <v>75645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109242</v>
      </c>
      <c r="AT57" s="233"/>
      <c r="AU57" s="233">
        <v>39876</v>
      </c>
      <c r="AV57" s="233"/>
      <c r="AW57" s="289"/>
    </row>
    <row r="58" spans="2:49" x14ac:dyDescent="0.2">
      <c r="B58" s="245" t="s">
        <v>273</v>
      </c>
      <c r="C58" s="203" t="s">
        <v>26</v>
      </c>
      <c r="D58" s="309"/>
      <c r="E58" s="310"/>
      <c r="F58" s="310"/>
      <c r="G58" s="310"/>
      <c r="H58" s="310"/>
      <c r="I58" s="309"/>
      <c r="J58" s="231">
        <v>1357</v>
      </c>
      <c r="K58" s="232">
        <v>1357</v>
      </c>
      <c r="L58" s="232"/>
      <c r="M58" s="232"/>
      <c r="N58" s="232"/>
      <c r="O58" s="231"/>
      <c r="P58" s="231">
        <v>205</v>
      </c>
      <c r="Q58" s="232">
        <v>205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150</v>
      </c>
      <c r="AV58" s="233"/>
      <c r="AW58" s="289"/>
    </row>
    <row r="59" spans="2:49" x14ac:dyDescent="0.2">
      <c r="B59" s="245" t="s">
        <v>274</v>
      </c>
      <c r="C59" s="203" t="s">
        <v>27</v>
      </c>
      <c r="D59" s="231">
        <v>53205</v>
      </c>
      <c r="E59" s="232">
        <v>53205</v>
      </c>
      <c r="F59" s="232"/>
      <c r="G59" s="232"/>
      <c r="H59" s="232"/>
      <c r="I59" s="231">
        <v>53205</v>
      </c>
      <c r="J59" s="231">
        <v>83602</v>
      </c>
      <c r="K59" s="232">
        <v>83602</v>
      </c>
      <c r="L59" s="232"/>
      <c r="M59" s="232"/>
      <c r="N59" s="232"/>
      <c r="O59" s="231"/>
      <c r="P59" s="231">
        <v>928757</v>
      </c>
      <c r="Q59" s="232">
        <v>928757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1332080</v>
      </c>
      <c r="AT59" s="233"/>
      <c r="AU59" s="233">
        <v>476808</v>
      </c>
      <c r="AV59" s="233"/>
      <c r="AW59" s="289"/>
    </row>
    <row r="60" spans="2:49" x14ac:dyDescent="0.2">
      <c r="B60" s="245" t="s">
        <v>275</v>
      </c>
      <c r="C60" s="203"/>
      <c r="D60" s="234">
        <v>4433.75</v>
      </c>
      <c r="E60" s="235">
        <v>4433.75</v>
      </c>
      <c r="F60" s="235">
        <v>0</v>
      </c>
      <c r="G60" s="235">
        <v>0</v>
      </c>
      <c r="H60" s="235">
        <v>0</v>
      </c>
      <c r="I60" s="234">
        <v>4433.75</v>
      </c>
      <c r="J60" s="234">
        <v>6966.833333333333</v>
      </c>
      <c r="K60" s="235">
        <v>6966.833333333333</v>
      </c>
      <c r="L60" s="235">
        <v>0</v>
      </c>
      <c r="M60" s="235">
        <v>0</v>
      </c>
      <c r="N60" s="235">
        <v>0</v>
      </c>
      <c r="O60" s="234">
        <v>0</v>
      </c>
      <c r="P60" s="234">
        <v>77396.416666666672</v>
      </c>
      <c r="Q60" s="235">
        <v>77396.416666666672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111006.66666666667</v>
      </c>
      <c r="AT60" s="236">
        <v>0</v>
      </c>
      <c r="AU60" s="236">
        <v>39734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26813056</v>
      </c>
      <c r="E5" s="326">
        <v>26813056</v>
      </c>
      <c r="F5" s="326"/>
      <c r="G5" s="328"/>
      <c r="H5" s="328"/>
      <c r="I5" s="325">
        <v>26813056</v>
      </c>
      <c r="J5" s="325">
        <v>37281838</v>
      </c>
      <c r="K5" s="326">
        <v>37281838</v>
      </c>
      <c r="L5" s="326"/>
      <c r="M5" s="326"/>
      <c r="N5" s="326"/>
      <c r="O5" s="325"/>
      <c r="P5" s="325">
        <v>467281338</v>
      </c>
      <c r="Q5" s="326">
        <v>467281338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528569035</v>
      </c>
      <c r="AT5" s="327"/>
      <c r="AU5" s="327">
        <v>429916300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-1382552</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4937821</v>
      </c>
      <c r="E15" s="319">
        <v>3848327</v>
      </c>
      <c r="F15" s="319"/>
      <c r="G15" s="319"/>
      <c r="H15" s="319"/>
      <c r="I15" s="318">
        <v>3848327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14768751</v>
      </c>
      <c r="E16" s="319">
        <v>7155503</v>
      </c>
      <c r="F16" s="319"/>
      <c r="G16" s="319"/>
      <c r="H16" s="319"/>
      <c r="I16" s="318">
        <v>7155503</v>
      </c>
      <c r="J16" s="318">
        <v>9175599</v>
      </c>
      <c r="K16" s="319">
        <v>2216455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-26057</v>
      </c>
      <c r="E18" s="319">
        <v>-26057</v>
      </c>
      <c r="F18" s="319"/>
      <c r="G18" s="319"/>
      <c r="H18" s="319"/>
      <c r="I18" s="318">
        <v>-26057</v>
      </c>
      <c r="J18" s="318">
        <v>-37022</v>
      </c>
      <c r="K18" s="319">
        <v>-37022</v>
      </c>
      <c r="L18" s="319"/>
      <c r="M18" s="319"/>
      <c r="N18" s="319"/>
      <c r="O18" s="318"/>
      <c r="P18" s="318">
        <v>-454805</v>
      </c>
      <c r="Q18" s="319">
        <v>-454805</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-47680</v>
      </c>
      <c r="AT18" s="321"/>
      <c r="AU18" s="321">
        <v>-157312</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5472618</v>
      </c>
      <c r="E20" s="319">
        <v>5472618</v>
      </c>
      <c r="F20" s="319"/>
      <c r="G20" s="319"/>
      <c r="H20" s="319"/>
      <c r="I20" s="318">
        <v>5472618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32148033</v>
      </c>
      <c r="E23" s="362"/>
      <c r="F23" s="362"/>
      <c r="G23" s="362"/>
      <c r="H23" s="362"/>
      <c r="I23" s="364"/>
      <c r="J23" s="318">
        <v>33110898</v>
      </c>
      <c r="K23" s="362"/>
      <c r="L23" s="362"/>
      <c r="M23" s="362"/>
      <c r="N23" s="362"/>
      <c r="O23" s="364"/>
      <c r="P23" s="318">
        <v>380754675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451731915</v>
      </c>
      <c r="AT23" s="321"/>
      <c r="AU23" s="321">
        <v>398853284</v>
      </c>
      <c r="AV23" s="368"/>
      <c r="AW23" s="374"/>
    </row>
    <row r="24" spans="2:49" ht="28.5" customHeight="1" x14ac:dyDescent="0.2">
      <c r="B24" s="345" t="s">
        <v>114</v>
      </c>
      <c r="C24" s="331"/>
      <c r="D24" s="365"/>
      <c r="E24" s="319">
        <v>33364692</v>
      </c>
      <c r="F24" s="319"/>
      <c r="G24" s="319"/>
      <c r="H24" s="319"/>
      <c r="I24" s="318">
        <v>33368027</v>
      </c>
      <c r="J24" s="365"/>
      <c r="K24" s="319">
        <v>33454870</v>
      </c>
      <c r="L24" s="319"/>
      <c r="M24" s="319"/>
      <c r="N24" s="319"/>
      <c r="O24" s="318"/>
      <c r="P24" s="365"/>
      <c r="Q24" s="319">
        <v>384015724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2347359</v>
      </c>
      <c r="E26" s="362"/>
      <c r="F26" s="362"/>
      <c r="G26" s="362"/>
      <c r="H26" s="362"/>
      <c r="I26" s="364"/>
      <c r="J26" s="318">
        <v>1070896</v>
      </c>
      <c r="K26" s="362"/>
      <c r="L26" s="362"/>
      <c r="M26" s="362"/>
      <c r="N26" s="362"/>
      <c r="O26" s="364"/>
      <c r="P26" s="318">
        <v>57962737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27941591</v>
      </c>
      <c r="AT26" s="321"/>
      <c r="AU26" s="321">
        <v>33531240</v>
      </c>
      <c r="AV26" s="368"/>
      <c r="AW26" s="374"/>
    </row>
    <row r="27" spans="2:49" s="5" customFormat="1" ht="25.5" x14ac:dyDescent="0.2">
      <c r="B27" s="345" t="s">
        <v>85</v>
      </c>
      <c r="C27" s="331"/>
      <c r="D27" s="365"/>
      <c r="E27" s="319">
        <v>174606</v>
      </c>
      <c r="F27" s="319"/>
      <c r="G27" s="319"/>
      <c r="H27" s="319"/>
      <c r="I27" s="318">
        <v>174606</v>
      </c>
      <c r="J27" s="365"/>
      <c r="K27" s="319">
        <v>-1160899</v>
      </c>
      <c r="L27" s="319"/>
      <c r="M27" s="319"/>
      <c r="N27" s="319"/>
      <c r="O27" s="318"/>
      <c r="P27" s="365"/>
      <c r="Q27" s="319">
        <v>2012291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1887469</v>
      </c>
      <c r="E28" s="363"/>
      <c r="F28" s="363"/>
      <c r="G28" s="363"/>
      <c r="H28" s="363"/>
      <c r="I28" s="365"/>
      <c r="J28" s="318">
        <v>2361215</v>
      </c>
      <c r="K28" s="363"/>
      <c r="L28" s="363"/>
      <c r="M28" s="363"/>
      <c r="N28" s="363"/>
      <c r="O28" s="365"/>
      <c r="P28" s="318">
        <v>58623485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24989411</v>
      </c>
      <c r="AT28" s="321"/>
      <c r="AU28" s="321">
        <v>26435353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108905</v>
      </c>
      <c r="E45" s="319">
        <v>63055</v>
      </c>
      <c r="F45" s="319"/>
      <c r="G45" s="319"/>
      <c r="H45" s="319"/>
      <c r="I45" s="318">
        <v>63055</v>
      </c>
      <c r="J45" s="318">
        <v>258638</v>
      </c>
      <c r="K45" s="319">
        <v>105641</v>
      </c>
      <c r="L45" s="319"/>
      <c r="M45" s="319"/>
      <c r="N45" s="319"/>
      <c r="O45" s="318"/>
      <c r="P45" s="318">
        <v>2493410</v>
      </c>
      <c r="Q45" s="319">
        <v>996076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2519144</v>
      </c>
      <c r="AT45" s="321"/>
      <c r="AU45" s="321">
        <v>1215275</v>
      </c>
      <c r="AV45" s="368"/>
      <c r="AW45" s="374"/>
    </row>
    <row r="46" spans="2:49" x14ac:dyDescent="0.2">
      <c r="B46" s="343" t="s">
        <v>116</v>
      </c>
      <c r="C46" s="331" t="s">
        <v>31</v>
      </c>
      <c r="D46" s="318">
        <v>47398</v>
      </c>
      <c r="E46" s="319">
        <v>36893</v>
      </c>
      <c r="F46" s="319"/>
      <c r="G46" s="319"/>
      <c r="H46" s="319"/>
      <c r="I46" s="318">
        <v>36893</v>
      </c>
      <c r="J46" s="318">
        <v>87316</v>
      </c>
      <c r="K46" s="319">
        <v>70477</v>
      </c>
      <c r="L46" s="319"/>
      <c r="M46" s="319"/>
      <c r="N46" s="319"/>
      <c r="O46" s="318"/>
      <c r="P46" s="318">
        <v>1060694</v>
      </c>
      <c r="Q46" s="319">
        <v>894839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961656</v>
      </c>
      <c r="AT46" s="321"/>
      <c r="AU46" s="321">
        <v>657179</v>
      </c>
      <c r="AV46" s="368"/>
      <c r="AW46" s="374"/>
    </row>
    <row r="47" spans="2:49" x14ac:dyDescent="0.2">
      <c r="B47" s="343" t="s">
        <v>117</v>
      </c>
      <c r="C47" s="331" t="s">
        <v>32</v>
      </c>
      <c r="D47" s="318">
        <v>58506</v>
      </c>
      <c r="E47" s="363"/>
      <c r="F47" s="363"/>
      <c r="G47" s="363"/>
      <c r="H47" s="363"/>
      <c r="I47" s="365"/>
      <c r="J47" s="318">
        <v>162319</v>
      </c>
      <c r="K47" s="363"/>
      <c r="L47" s="363"/>
      <c r="M47" s="363"/>
      <c r="N47" s="363"/>
      <c r="O47" s="365"/>
      <c r="P47" s="318">
        <v>1446805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1620462</v>
      </c>
      <c r="AT47" s="321"/>
      <c r="AU47" s="321">
        <v>561028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6890463</v>
      </c>
      <c r="Q49" s="319">
        <v>3818850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1927088</v>
      </c>
      <c r="AT49" s="321"/>
      <c r="AU49" s="321">
        <v>15267904</v>
      </c>
      <c r="AV49" s="368"/>
      <c r="AW49" s="374"/>
    </row>
    <row r="50" spans="2:49" x14ac:dyDescent="0.2">
      <c r="B50" s="343" t="s">
        <v>119</v>
      </c>
      <c r="C50" s="331" t="s">
        <v>34</v>
      </c>
      <c r="D50" s="318"/>
      <c r="E50" s="363"/>
      <c r="F50" s="363"/>
      <c r="G50" s="363"/>
      <c r="H50" s="363"/>
      <c r="I50" s="365"/>
      <c r="J50" s="318"/>
      <c r="K50" s="363"/>
      <c r="L50" s="363"/>
      <c r="M50" s="363"/>
      <c r="N50" s="363"/>
      <c r="O50" s="365"/>
      <c r="P50" s="318">
        <v>4659648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1277111</v>
      </c>
      <c r="AT50" s="321"/>
      <c r="AU50" s="321">
        <v>10630381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32705720</v>
      </c>
      <c r="E54" s="323">
        <v>33639246</v>
      </c>
      <c r="F54" s="323">
        <v>0</v>
      </c>
      <c r="G54" s="323">
        <v>0</v>
      </c>
      <c r="H54" s="323">
        <v>0</v>
      </c>
      <c r="I54" s="322">
        <v>33642581</v>
      </c>
      <c r="J54" s="322">
        <v>32004214</v>
      </c>
      <c r="K54" s="323">
        <v>32470089</v>
      </c>
      <c r="L54" s="323">
        <v>0</v>
      </c>
      <c r="M54" s="323">
        <v>0</v>
      </c>
      <c r="N54" s="323">
        <v>0</v>
      </c>
      <c r="O54" s="322">
        <v>0</v>
      </c>
      <c r="P54" s="322">
        <v>379970411</v>
      </c>
      <c r="Q54" s="323">
        <v>384100080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455894456</v>
      </c>
      <c r="AT54" s="324">
        <v>0</v>
      </c>
      <c r="AU54" s="324">
        <v>402623074</v>
      </c>
      <c r="AV54" s="368"/>
      <c r="AW54" s="374"/>
    </row>
    <row r="55" spans="2:49" ht="25.5" x14ac:dyDescent="0.2">
      <c r="B55" s="348" t="s">
        <v>493</v>
      </c>
      <c r="C55" s="335" t="s">
        <v>28</v>
      </c>
      <c r="D55" s="322">
        <v>9293</v>
      </c>
      <c r="E55" s="323">
        <v>9293</v>
      </c>
      <c r="F55" s="323">
        <v>0</v>
      </c>
      <c r="G55" s="323">
        <v>0</v>
      </c>
      <c r="H55" s="323">
        <v>0</v>
      </c>
      <c r="I55" s="322">
        <v>9293</v>
      </c>
      <c r="J55" s="322">
        <v>14397</v>
      </c>
      <c r="K55" s="323">
        <v>14397</v>
      </c>
      <c r="L55" s="323">
        <v>0</v>
      </c>
      <c r="M55" s="323">
        <v>0</v>
      </c>
      <c r="N55" s="323">
        <v>0</v>
      </c>
      <c r="O55" s="322">
        <v>0</v>
      </c>
      <c r="P55" s="322">
        <v>159970</v>
      </c>
      <c r="Q55" s="323">
        <v>159970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85006</v>
      </c>
      <c r="AT55" s="324">
        <v>0</v>
      </c>
      <c r="AU55" s="324">
        <v>82030</v>
      </c>
      <c r="AV55" s="368"/>
      <c r="AW55" s="374"/>
    </row>
    <row r="56" spans="2:49" ht="11.85" customHeight="1" x14ac:dyDescent="0.2">
      <c r="B56" s="343" t="s">
        <v>120</v>
      </c>
      <c r="C56" s="335" t="s">
        <v>412</v>
      </c>
      <c r="D56" s="318">
        <v>9293</v>
      </c>
      <c r="E56" s="319">
        <v>9293</v>
      </c>
      <c r="F56" s="319"/>
      <c r="G56" s="319"/>
      <c r="H56" s="319"/>
      <c r="I56" s="318">
        <v>9293</v>
      </c>
      <c r="J56" s="318">
        <v>14397</v>
      </c>
      <c r="K56" s="319">
        <v>14397</v>
      </c>
      <c r="L56" s="319"/>
      <c r="M56" s="319"/>
      <c r="N56" s="319"/>
      <c r="O56" s="318"/>
      <c r="P56" s="318">
        <v>159970</v>
      </c>
      <c r="Q56" s="319">
        <v>159970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229404</v>
      </c>
      <c r="AT56" s="321"/>
      <c r="AU56" s="321">
        <v>82030</v>
      </c>
      <c r="AV56" s="321"/>
      <c r="AW56" s="374"/>
    </row>
    <row r="57" spans="2:49" x14ac:dyDescent="0.2">
      <c r="B57" s="343" t="s">
        <v>121</v>
      </c>
      <c r="C57" s="335" t="s">
        <v>29</v>
      </c>
      <c r="D57" s="318">
        <v>9588</v>
      </c>
      <c r="E57" s="319">
        <v>9588</v>
      </c>
      <c r="F57" s="319"/>
      <c r="G57" s="319"/>
      <c r="H57" s="319"/>
      <c r="I57" s="318">
        <v>9588</v>
      </c>
      <c r="J57" s="318">
        <v>15066</v>
      </c>
      <c r="K57" s="319">
        <v>15066</v>
      </c>
      <c r="L57" s="319"/>
      <c r="M57" s="319"/>
      <c r="N57" s="319"/>
      <c r="O57" s="318"/>
      <c r="P57" s="318">
        <v>167374</v>
      </c>
      <c r="Q57" s="319">
        <v>167374</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85006</v>
      </c>
      <c r="AT57" s="321"/>
      <c r="AU57" s="321">
        <v>313723</v>
      </c>
      <c r="AV57" s="321"/>
      <c r="AW57" s="374"/>
    </row>
    <row r="58" spans="2:49" s="5" customFormat="1" x14ac:dyDescent="0.2">
      <c r="B58" s="351" t="s">
        <v>494</v>
      </c>
      <c r="C58" s="352"/>
      <c r="D58" s="353">
        <v>1796697</v>
      </c>
      <c r="E58" s="354">
        <v>1369267</v>
      </c>
      <c r="F58" s="354"/>
      <c r="G58" s="354"/>
      <c r="H58" s="354"/>
      <c r="I58" s="353">
        <v>1852111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F11" activePane="bottomRight" state="frozen"/>
      <selection activeCell="B1" sqref="B1"/>
      <selection pane="topRight" activeCell="B1" sqref="B1"/>
      <selection pane="bottomLeft" activeCell="B1" sqref="B1"/>
      <selection pane="bottomRight" activeCell="L39" sqref="L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23608500</v>
      </c>
      <c r="D5" s="403">
        <v>28274874</v>
      </c>
      <c r="E5" s="454"/>
      <c r="F5" s="454"/>
      <c r="G5" s="448"/>
      <c r="H5" s="402">
        <v>69975224</v>
      </c>
      <c r="I5" s="403">
        <v>46312076</v>
      </c>
      <c r="J5" s="454"/>
      <c r="K5" s="454"/>
      <c r="L5" s="448"/>
      <c r="M5" s="402">
        <v>394084994</v>
      </c>
      <c r="N5" s="403">
        <v>394978022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23605971</v>
      </c>
      <c r="D6" s="398">
        <v>28637974</v>
      </c>
      <c r="E6" s="400">
        <v>33648539</v>
      </c>
      <c r="F6" s="400">
        <v>85892484</v>
      </c>
      <c r="G6" s="401">
        <v>33651874</v>
      </c>
      <c r="H6" s="397">
        <v>69951176</v>
      </c>
      <c r="I6" s="398">
        <v>46247650</v>
      </c>
      <c r="J6" s="400">
        <v>32484486</v>
      </c>
      <c r="K6" s="400">
        <v>148683312</v>
      </c>
      <c r="L6" s="401"/>
      <c r="M6" s="397">
        <v>393617625</v>
      </c>
      <c r="N6" s="398">
        <v>394541383</v>
      </c>
      <c r="O6" s="400">
        <v>384260050</v>
      </c>
      <c r="P6" s="400">
        <v>1172419058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207232</v>
      </c>
      <c r="D7" s="398">
        <v>210832</v>
      </c>
      <c r="E7" s="400">
        <v>321513</v>
      </c>
      <c r="F7" s="400">
        <v>739577</v>
      </c>
      <c r="G7" s="401">
        <v>321513</v>
      </c>
      <c r="H7" s="397">
        <v>738913</v>
      </c>
      <c r="I7" s="398">
        <v>890055</v>
      </c>
      <c r="J7" s="400">
        <v>531924</v>
      </c>
      <c r="K7" s="400">
        <v>2160892</v>
      </c>
      <c r="L7" s="401"/>
      <c r="M7" s="397">
        <v>3754577</v>
      </c>
      <c r="N7" s="398">
        <v>5502296</v>
      </c>
      <c r="O7" s="400">
        <v>4684629</v>
      </c>
      <c r="P7" s="400">
        <v>13941502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1282844</v>
      </c>
      <c r="E8" s="400">
        <v>1369267</v>
      </c>
      <c r="F8" s="400">
        <v>2652111</v>
      </c>
      <c r="G8" s="401">
        <v>1852111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5393821</v>
      </c>
      <c r="E9" s="400">
        <v>3848327</v>
      </c>
      <c r="F9" s="400">
        <v>9242148</v>
      </c>
      <c r="G9" s="401">
        <v>3848327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8368751</v>
      </c>
      <c r="E10" s="400">
        <v>7155503</v>
      </c>
      <c r="F10" s="400">
        <v>15524254</v>
      </c>
      <c r="G10" s="401">
        <v>7155503</v>
      </c>
      <c r="H10" s="443"/>
      <c r="I10" s="398">
        <v>5770784</v>
      </c>
      <c r="J10" s="400">
        <v>2216455</v>
      </c>
      <c r="K10" s="400">
        <v>7987239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-1382552</v>
      </c>
      <c r="E11" s="400">
        <v>0</v>
      </c>
      <c r="F11" s="400">
        <v>-1382552</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23813203</v>
      </c>
      <c r="D12" s="400">
        <v>15185942</v>
      </c>
      <c r="E12" s="400">
        <v>21596955</v>
      </c>
      <c r="F12" s="400">
        <v>60596100</v>
      </c>
      <c r="G12" s="447"/>
      <c r="H12" s="399">
        <v>70690089</v>
      </c>
      <c r="I12" s="400">
        <v>41366921</v>
      </c>
      <c r="J12" s="400">
        <v>30799955</v>
      </c>
      <c r="K12" s="400">
        <v>142856965</v>
      </c>
      <c r="L12" s="447"/>
      <c r="M12" s="399">
        <v>397372202</v>
      </c>
      <c r="N12" s="400">
        <v>400043679</v>
      </c>
      <c r="O12" s="400">
        <v>388944679</v>
      </c>
      <c r="P12" s="400">
        <v>1186360560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22528189</v>
      </c>
      <c r="D15" s="403">
        <v>21946640</v>
      </c>
      <c r="E15" s="395">
        <v>26813056</v>
      </c>
      <c r="F15" s="395">
        <v>71287885</v>
      </c>
      <c r="G15" s="396">
        <v>26813056</v>
      </c>
      <c r="H15" s="402">
        <v>80081758</v>
      </c>
      <c r="I15" s="403">
        <v>52726566</v>
      </c>
      <c r="J15" s="395">
        <v>37281838</v>
      </c>
      <c r="K15" s="395">
        <v>170090162</v>
      </c>
      <c r="L15" s="396"/>
      <c r="M15" s="402">
        <v>465532361</v>
      </c>
      <c r="N15" s="403">
        <v>466722635</v>
      </c>
      <c r="O15" s="395">
        <v>467281338</v>
      </c>
      <c r="P15" s="395">
        <v>1399536334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243877</v>
      </c>
      <c r="D16" s="398">
        <v>739661</v>
      </c>
      <c r="E16" s="400">
        <v>1041868</v>
      </c>
      <c r="F16" s="400">
        <v>2025406</v>
      </c>
      <c r="G16" s="401">
        <v>1041868</v>
      </c>
      <c r="H16" s="397">
        <v>1823165</v>
      </c>
      <c r="I16" s="398">
        <v>2249261</v>
      </c>
      <c r="J16" s="400">
        <v>1666125</v>
      </c>
      <c r="K16" s="400">
        <v>5738551</v>
      </c>
      <c r="L16" s="401"/>
      <c r="M16" s="397">
        <v>7112551</v>
      </c>
      <c r="N16" s="398">
        <v>16285996</v>
      </c>
      <c r="O16" s="400">
        <v>16421077</v>
      </c>
      <c r="P16" s="400">
        <v>39819624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22284312</v>
      </c>
      <c r="D17" s="400">
        <v>21206979</v>
      </c>
      <c r="E17" s="400">
        <v>25771188</v>
      </c>
      <c r="F17" s="400">
        <v>69262479</v>
      </c>
      <c r="G17" s="450"/>
      <c r="H17" s="399">
        <v>78258593</v>
      </c>
      <c r="I17" s="400">
        <v>50477305</v>
      </c>
      <c r="J17" s="400">
        <v>35615713</v>
      </c>
      <c r="K17" s="400">
        <v>164351611</v>
      </c>
      <c r="L17" s="450"/>
      <c r="M17" s="399">
        <v>458419810</v>
      </c>
      <c r="N17" s="400">
        <v>450436639</v>
      </c>
      <c r="O17" s="400">
        <v>450860261</v>
      </c>
      <c r="P17" s="400">
        <v>1359716710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20917150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2270148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2583890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2583890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1288559.4000000001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773135.64</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5895906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5895906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6711529.3600000003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20917150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5895906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2583890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5895906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6196105.6000000006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20917150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83">
        <v>5112</v>
      </c>
      <c r="D38" s="484">
        <v>3759</v>
      </c>
      <c r="E38" s="485">
        <f>('[1]Pt 1 Summary of Data'!E$59+'[1]Pt 1 Summary of Data'!G$59-'[1]Pt 1 Summary of Data'!H$59)/12+IF(AND(OR('[1]Company Information'!$C$12="District of Columbia",'[1]Company Information'!$C$12="Massachusetts",'[1]Company Information'!$C$12="Vermont"),SUM($C$6:$F$11,$C$15:$F$16,$C$38:$D$38)&lt;&gt;0),'[1]Pt 1 Summary of Data'!K$59+'[1]Pt 1 Summary of Data'!M$59-'[1]Pt 1 Summary of Data'!N$59,0)/12</f>
        <v>4433.75</v>
      </c>
      <c r="F38" s="485">
        <f>SUM(C$38:E$38)+IF(AND(OR('[1]Company Information'!$C$12="District of Columbia",'[1]Company Information'!$C$12="Massachusetts",'[1]Company Information'!$C$12="Vermont"),SUM($C$6:$F$11,$C$15:$F$16,$C$38:$D$38)&lt;&gt;0,SUM(C$38:D$38)&lt;&gt;SUM(H$38:I$38)),SUM(H$38:I$38),0)</f>
        <v>13304.75</v>
      </c>
      <c r="G38" s="448"/>
      <c r="H38" s="483">
        <v>17284</v>
      </c>
      <c r="I38" s="484">
        <v>10433</v>
      </c>
      <c r="J38" s="485">
        <f>('[1]Pt 1 Summary of Data'!K$59+'[1]Pt 1 Summary of Data'!M$59-'[1]Pt 1 Summary of Data'!N$59)/12+IF(AND(OR('[1]Company Information'!$C$12="District of Columbia",'[1]Company Information'!$C$12="Massachusetts",'[1]Company Information'!$C$12="Vermont"),SUM($H$6:$K$11,$H$15:$K$16,$H$38:$I$38)&lt;&gt;0),'[1]Pt 1 Summary of Data'!E$59+'[1]Pt 1 Summary of Data'!G$59-'[1]Pt 1 Summary of Data'!H$59,0)/12</f>
        <v>6966.833333333333</v>
      </c>
      <c r="K38" s="485">
        <v>34683.833333333336</v>
      </c>
      <c r="L38" s="448"/>
      <c r="M38" s="404">
        <v>86829</v>
      </c>
      <c r="N38" s="405">
        <v>82712</v>
      </c>
      <c r="O38" s="432">
        <v>77396.416666666672</v>
      </c>
      <c r="P38" s="432">
        <v>246937.41666666669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86">
        <v>2.3796833333333333E-2</v>
      </c>
      <c r="G39" s="461"/>
      <c r="H39" s="459"/>
      <c r="I39" s="460"/>
      <c r="J39" s="460"/>
      <c r="K39" s="491">
        <v>1.4450586666666666E-2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487"/>
      <c r="G40" s="447"/>
      <c r="H40" s="443"/>
      <c r="I40" s="441"/>
      <c r="J40" s="441"/>
      <c r="K40" s="487"/>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88">
        <v>1</v>
      </c>
      <c r="G41" s="447"/>
      <c r="H41" s="443"/>
      <c r="I41" s="441"/>
      <c r="J41" s="441"/>
      <c r="K41" s="488">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89">
        <v>2.3796833333333333E-2</v>
      </c>
      <c r="G42" s="447"/>
      <c r="H42" s="443"/>
      <c r="I42" s="441"/>
      <c r="J42" s="441"/>
      <c r="K42" s="489">
        <v>1.4450586666666666E-2</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90">
        <f>IF(OR(C$38&lt;1000,C$17&lt;=0),"",C$12/C$17)</f>
        <v>1.0686084003849883</v>
      </c>
      <c r="D45" s="489">
        <f>IF(OR(D$38&lt;1000,D$17&lt;=0),"",D$12/D$17)</f>
        <v>0.71608228593049483</v>
      </c>
      <c r="E45" s="489">
        <v>0.83802714100723641</v>
      </c>
      <c r="F45" s="489">
        <v>0.87487628041728049</v>
      </c>
      <c r="G45" s="447"/>
      <c r="H45" s="438">
        <v>0.90328852449468389</v>
      </c>
      <c r="I45" s="436">
        <v>0.81951524551479127</v>
      </c>
      <c r="J45" s="436">
        <v>0.86478557933123501</v>
      </c>
      <c r="K45" s="436">
        <v>0.86921548338214949</v>
      </c>
      <c r="L45" s="447"/>
      <c r="M45" s="438">
        <v>0.86683034487536659</v>
      </c>
      <c r="N45" s="436">
        <v>0.88812419852906321</v>
      </c>
      <c r="O45" s="436">
        <v>0.86267234583355745</v>
      </c>
      <c r="P45" s="436">
        <v>0.87250568539383477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89">
        <v>2.3796833333333333E-2</v>
      </c>
      <c r="G47" s="447"/>
      <c r="H47" s="443"/>
      <c r="I47" s="441"/>
      <c r="J47" s="441"/>
      <c r="K47" s="499">
        <v>1.4450586666666666E-2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89">
        <v>0.89900000000000002</v>
      </c>
      <c r="G48" s="447"/>
      <c r="H48" s="443"/>
      <c r="I48" s="441"/>
      <c r="J48" s="441"/>
      <c r="K48" s="499">
        <v>0.88400000000000001</v>
      </c>
      <c r="L48" s="447"/>
      <c r="M48" s="443"/>
      <c r="N48" s="441"/>
      <c r="O48" s="441"/>
      <c r="P48" s="436">
        <v>0.873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92">
        <v>0.82</v>
      </c>
      <c r="D50" s="493">
        <v>0.82</v>
      </c>
      <c r="E50" s="493">
        <v>0.82</v>
      </c>
      <c r="F50" s="407">
        <v>0.82</v>
      </c>
      <c r="G50" s="448"/>
      <c r="H50" s="406">
        <v>0.82</v>
      </c>
      <c r="I50" s="407">
        <v>0.82</v>
      </c>
      <c r="J50" s="407">
        <v>0.82</v>
      </c>
      <c r="K50" s="407">
        <v>0.82</v>
      </c>
      <c r="L50" s="448"/>
      <c r="M50" s="497">
        <v>0.85</v>
      </c>
      <c r="N50" s="498">
        <v>0.85</v>
      </c>
      <c r="O50" s="498">
        <v>0.85</v>
      </c>
      <c r="P50" s="498">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0.89900000000000002</v>
      </c>
      <c r="G51" s="447"/>
      <c r="H51" s="444"/>
      <c r="I51" s="442"/>
      <c r="J51" s="442"/>
      <c r="K51" s="494">
        <v>0.88400000000000001</v>
      </c>
      <c r="L51" s="447"/>
      <c r="M51" s="444"/>
      <c r="N51" s="442"/>
      <c r="O51" s="442"/>
      <c r="P51" s="494">
        <v>0.873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25771188</v>
      </c>
      <c r="G52" s="447"/>
      <c r="H52" s="443"/>
      <c r="I52" s="441"/>
      <c r="J52" s="441"/>
      <c r="K52" s="495">
        <v>35615713</v>
      </c>
      <c r="L52" s="447"/>
      <c r="M52" s="443"/>
      <c r="N52" s="441"/>
      <c r="O52" s="441"/>
      <c r="P52" s="495">
        <v>450860261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96">
        <v>0</v>
      </c>
      <c r="L53" s="447"/>
      <c r="M53" s="443"/>
      <c r="N53" s="441"/>
      <c r="O53" s="441"/>
      <c r="P53" s="496">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-200296</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28173474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27973178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15:C16">
    <cfRule type="cellIs" dxfId="59" priority="66" stopIfTrue="1" operator="lessThan">
      <formula>0</formula>
    </cfRule>
  </conditionalFormatting>
  <conditionalFormatting sqref="C5:C7">
    <cfRule type="cellIs" dxfId="58" priority="67" stopIfTrue="1" operator="lessThan">
      <formula>0</formula>
    </cfRule>
  </conditionalFormatting>
  <conditionalFormatting sqref="H15:H16">
    <cfRule type="cellIs" dxfId="57" priority="50" stopIfTrue="1" operator="lessThan">
      <formula>0</formula>
    </cfRule>
  </conditionalFormatting>
  <conditionalFormatting sqref="Q38">
    <cfRule type="cellIs" dxfId="56" priority="40" stopIfTrue="1" operator="lessThan">
      <formula>0</formula>
    </cfRule>
  </conditionalFormatting>
  <conditionalFormatting sqref="M38">
    <cfRule type="cellIs" dxfId="55" priority="44" stopIfTrue="1" operator="lessThan">
      <formula>0</formula>
    </cfRule>
  </conditionalFormatting>
  <conditionalFormatting sqref="H50:K50">
    <cfRule type="cellIs" dxfId="54" priority="47" stopIfTrue="1" operator="lessThan">
      <formula>0</formula>
    </cfRule>
  </conditionalFormatting>
  <conditionalFormatting sqref="Q50:T50">
    <cfRule type="cellIs" dxfId="53" priority="39" stopIfTrue="1" operator="lessThan">
      <formula>0</formula>
    </cfRule>
  </conditionalFormatting>
  <conditionalFormatting sqref="M5:M7">
    <cfRule type="cellIs" dxfId="52" priority="46" stopIfTrue="1" operator="lessThan">
      <formula>0</formula>
    </cfRule>
  </conditionalFormatting>
  <conditionalFormatting sqref="F50">
    <cfRule type="cellIs" dxfId="51" priority="52" stopIfTrue="1" operator="lessThan">
      <formula>0</formula>
    </cfRule>
  </conditionalFormatting>
  <conditionalFormatting sqref="H5:H7">
    <cfRule type="cellIs" dxfId="50" priority="51" stopIfTrue="1" operator="lessThan">
      <formula>0</formula>
    </cfRule>
  </conditionalFormatting>
  <conditionalFormatting sqref="M15:M16">
    <cfRule type="cellIs" dxfId="49" priority="45" stopIfTrue="1" operator="lessThan">
      <formula>0</formula>
    </cfRule>
  </conditionalFormatting>
  <conditionalFormatting sqref="Q5:Q7">
    <cfRule type="cellIs" dxfId="48" priority="42" stopIfTrue="1" operator="lessThan">
      <formula>0</formula>
    </cfRule>
  </conditionalFormatting>
  <conditionalFormatting sqref="Q15:Q16">
    <cfRule type="cellIs" dxfId="47" priority="41" stopIfTrue="1" operator="lessThan">
      <formula>0</formula>
    </cfRule>
  </conditionalFormatting>
  <conditionalFormatting sqref="U5:U7">
    <cfRule type="cellIs" dxfId="46" priority="38" stopIfTrue="1" operator="lessThan">
      <formula>0</formula>
    </cfRule>
  </conditionalFormatting>
  <conditionalFormatting sqref="U15:U16">
    <cfRule type="cellIs" dxfId="45" priority="37" stopIfTrue="1" operator="lessThan">
      <formula>0</formula>
    </cfRule>
  </conditionalFormatting>
  <conditionalFormatting sqref="U38">
    <cfRule type="cellIs" dxfId="44" priority="36" stopIfTrue="1" operator="lessThan">
      <formula>0</formula>
    </cfRule>
  </conditionalFormatting>
  <conditionalFormatting sqref="U50:X50">
    <cfRule type="cellIs" dxfId="43" priority="35" stopIfTrue="1" operator="lessThan">
      <formula>0</formula>
    </cfRule>
  </conditionalFormatting>
  <conditionalFormatting sqref="Y5:Y7">
    <cfRule type="cellIs" dxfId="42" priority="34" stopIfTrue="1" operator="lessThan">
      <formula>0</formula>
    </cfRule>
  </conditionalFormatting>
  <conditionalFormatting sqref="Y15:Y16">
    <cfRule type="cellIs" dxfId="41" priority="33" stopIfTrue="1" operator="lessThan">
      <formula>0</formula>
    </cfRule>
  </conditionalFormatting>
  <conditionalFormatting sqref="Y38">
    <cfRule type="cellIs" dxfId="40" priority="32" stopIfTrue="1" operator="lessThan">
      <formula>0</formula>
    </cfRule>
  </conditionalFormatting>
  <conditionalFormatting sqref="Y50:AB50">
    <cfRule type="cellIs" dxfId="39" priority="31" stopIfTrue="1" operator="lessThan">
      <formula>0</formula>
    </cfRule>
  </conditionalFormatting>
  <conditionalFormatting sqref="AL50:AN50">
    <cfRule type="cellIs" dxfId="38" priority="27" stopIfTrue="1" operator="lessThan">
      <formula>0</formula>
    </cfRule>
  </conditionalFormatting>
  <conditionalFormatting sqref="G35">
    <cfRule type="cellIs" dxfId="37" priority="26" stopIfTrue="1" operator="lessThan">
      <formula>0</formula>
    </cfRule>
  </conditionalFormatting>
  <conditionalFormatting sqref="G36">
    <cfRule type="cellIs" dxfId="36" priority="25" stopIfTrue="1" operator="lessThan">
      <formula>0</formula>
    </cfRule>
  </conditionalFormatting>
  <conditionalFormatting sqref="C56">
    <cfRule type="cellIs" dxfId="35" priority="24" stopIfTrue="1" operator="lessThan">
      <formula>0</formula>
    </cfRule>
  </conditionalFormatting>
  <conditionalFormatting sqref="C57">
    <cfRule type="cellIs" dxfId="34" priority="23" stopIfTrue="1" operator="lessThan">
      <formula>0</formula>
    </cfRule>
  </conditionalFormatting>
  <conditionalFormatting sqref="AK5:AK7">
    <cfRule type="cellIs" dxfId="33" priority="22" stopIfTrue="1" operator="lessThan">
      <formula>0</formula>
    </cfRule>
  </conditionalFormatting>
  <conditionalFormatting sqref="AK15:AK16">
    <cfRule type="cellIs" dxfId="32" priority="21" stopIfTrue="1" operator="lessThan">
      <formula>0</formula>
    </cfRule>
  </conditionalFormatting>
  <conditionalFormatting sqref="AK38">
    <cfRule type="cellIs" dxfId="31" priority="20" stopIfTrue="1" operator="lessThan">
      <formula>0</formula>
    </cfRule>
  </conditionalFormatting>
  <conditionalFormatting sqref="AK50">
    <cfRule type="cellIs" dxfId="30" priority="19" stopIfTrue="1" operator="lessThan">
      <formula>0</formula>
    </cfRule>
  </conditionalFormatting>
  <conditionalFormatting sqref="H56">
    <cfRule type="cellIs" dxfId="29" priority="18" stopIfTrue="1" operator="lessThan">
      <formula>0</formula>
    </cfRule>
  </conditionalFormatting>
  <conditionalFormatting sqref="H57">
    <cfRule type="cellIs" dxfId="28" priority="17" stopIfTrue="1" operator="lessThan">
      <formula>0</formula>
    </cfRule>
  </conditionalFormatting>
  <conditionalFormatting sqref="M56">
    <cfRule type="cellIs" dxfId="27" priority="16" stopIfTrue="1" operator="lessThan">
      <formula>0</formula>
    </cfRule>
  </conditionalFormatting>
  <conditionalFormatting sqref="M57">
    <cfRule type="cellIs" dxfId="26" priority="15" stopIfTrue="1" operator="lessThan">
      <formula>0</formula>
    </cfRule>
  </conditionalFormatting>
  <conditionalFormatting sqref="Q56">
    <cfRule type="cellIs" dxfId="25" priority="14" stopIfTrue="1" operator="lessThan">
      <formula>0</formula>
    </cfRule>
  </conditionalFormatting>
  <conditionalFormatting sqref="Q57">
    <cfRule type="cellIs" dxfId="24" priority="13" stopIfTrue="1" operator="lessThan">
      <formula>0</formula>
    </cfRule>
  </conditionalFormatting>
  <conditionalFormatting sqref="U56">
    <cfRule type="cellIs" dxfId="23" priority="12" stopIfTrue="1" operator="lessThan">
      <formula>0</formula>
    </cfRule>
  </conditionalFormatting>
  <conditionalFormatting sqref="U57">
    <cfRule type="cellIs" dxfId="22" priority="11" stopIfTrue="1" operator="lessThan">
      <formula>0</formula>
    </cfRule>
  </conditionalFormatting>
  <conditionalFormatting sqref="Y56">
    <cfRule type="cellIs" dxfId="21" priority="10" stopIfTrue="1" operator="lessThan">
      <formula>0</formula>
    </cfRule>
  </conditionalFormatting>
  <conditionalFormatting sqref="Y57">
    <cfRule type="cellIs" dxfId="20" priority="9" stopIfTrue="1" operator="lessThan">
      <formula>0</formula>
    </cfRule>
  </conditionalFormatting>
  <conditionalFormatting sqref="AK56">
    <cfRule type="cellIs" dxfId="19" priority="8" stopIfTrue="1" operator="lessThan">
      <formula>0</formula>
    </cfRule>
  </conditionalFormatting>
  <conditionalFormatting sqref="AK57">
    <cfRule type="cellIs" dxfId="18" priority="7" stopIfTrue="1" operator="lessThan">
      <formula>0</formula>
    </cfRule>
  </conditionalFormatting>
  <conditionalFormatting sqref="L35">
    <cfRule type="cellIs" dxfId="17" priority="6" stopIfTrue="1" operator="lessThan">
      <formula>0</formula>
    </cfRule>
  </conditionalFormatting>
  <conditionalFormatting sqref="L36">
    <cfRule type="cellIs" dxfId="16" priority="5" stopIfTrue="1" operator="lessThan">
      <formula>0</formula>
    </cfRule>
  </conditionalFormatting>
  <conditionalFormatting sqref="C38">
    <cfRule type="cellIs" dxfId="15" priority="4" stopIfTrue="1" operator="lessThan">
      <formula>0</formula>
    </cfRule>
  </conditionalFormatting>
  <conditionalFormatting sqref="H38">
    <cfRule type="cellIs" dxfId="14" priority="3" stopIfTrue="1" operator="lessThan">
      <formula>0</formula>
    </cfRule>
  </conditionalFormatting>
  <conditionalFormatting sqref="C50:E50">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25" sqref="L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3350</v>
      </c>
      <c r="D4" s="104">
        <v>3514</v>
      </c>
      <c r="E4" s="104">
        <v>35886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0"/>
      <c r="D23" s="501"/>
      <c r="E23" s="501"/>
      <c r="F23" s="501"/>
      <c r="G23" s="501"/>
      <c r="H23" s="501"/>
      <c r="I23" s="501"/>
      <c r="J23" s="501"/>
      <c r="K23" s="502"/>
    </row>
    <row r="24" spans="2:12" s="5" customFormat="1" ht="100.15" customHeight="1" x14ac:dyDescent="0.2">
      <c r="B24" s="90" t="s">
        <v>213</v>
      </c>
      <c r="C24" s="503"/>
      <c r="D24" s="504"/>
      <c r="E24" s="504"/>
      <c r="F24" s="504"/>
      <c r="G24" s="504"/>
      <c r="H24" s="504"/>
      <c r="I24" s="504"/>
      <c r="J24" s="504"/>
      <c r="K24" s="50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2016-07-28T20:23:18Z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