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5BF8FB36-1F7B-40F7-875D-1C55BA70BB58}" xr6:coauthVersionLast="47" xr6:coauthVersionMax="47" xr10:uidLastSave="{00000000-0000-0000-0000-000000000000}"/>
  <bookViews>
    <workbookView xWindow="-120" yWindow="-120" windowWidth="29040" windowHeight="15720" tabRatio="76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  <sheet name="Operation Chaining" sheetId="5" r:id="rId5"/>
    <sheet name="Loop Unrolling Factor=2" sheetId="6" r:id="rId6"/>
    <sheet name="Loop Unrolling Factor=4" sheetId="7" r:id="rId7"/>
    <sheet name="Loop Pipeli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M20" i="1" s="1"/>
  <c r="J20" i="1"/>
  <c r="I20" i="1"/>
  <c r="H20" i="1"/>
  <c r="G20" i="1"/>
  <c r="F20" i="1"/>
  <c r="E20" i="1"/>
  <c r="K19" i="1"/>
  <c r="M19" i="1" s="1"/>
  <c r="J19" i="1"/>
  <c r="I19" i="1"/>
  <c r="H19" i="1"/>
  <c r="G19" i="1"/>
  <c r="F19" i="1"/>
  <c r="E19" i="1"/>
  <c r="K18" i="1"/>
  <c r="M18" i="1" s="1"/>
  <c r="J18" i="1"/>
  <c r="I18" i="1"/>
  <c r="H18" i="1"/>
  <c r="G18" i="1"/>
  <c r="F18" i="1"/>
  <c r="E18" i="1"/>
  <c r="K17" i="1"/>
  <c r="M17" i="1"/>
  <c r="J17" i="1"/>
  <c r="I17" i="1"/>
  <c r="H17" i="1"/>
  <c r="G17" i="1"/>
  <c r="F17" i="1"/>
  <c r="E17" i="1"/>
  <c r="K16" i="1"/>
  <c r="M16" i="1"/>
  <c r="J16" i="1"/>
  <c r="I16" i="1"/>
  <c r="H16" i="1"/>
  <c r="G16" i="1"/>
  <c r="F16" i="1"/>
  <c r="E16" i="1"/>
  <c r="K15" i="1"/>
  <c r="M15" i="1" s="1"/>
  <c r="J15" i="1"/>
  <c r="I15" i="1"/>
  <c r="H15" i="1"/>
  <c r="G15" i="1"/>
  <c r="F15" i="1"/>
  <c r="E15" i="1"/>
  <c r="K14" i="1"/>
  <c r="M14" i="1" s="1"/>
  <c r="J14" i="1"/>
  <c r="I14" i="1"/>
  <c r="H14" i="1"/>
  <c r="G14" i="1"/>
  <c r="F14" i="1"/>
  <c r="E14" i="1"/>
  <c r="K13" i="1"/>
  <c r="M13" i="1" s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M10" i="1" s="1"/>
  <c r="J10" i="1"/>
  <c r="I10" i="1"/>
  <c r="H10" i="1"/>
  <c r="G10" i="1"/>
  <c r="F10" i="1"/>
  <c r="E10" i="1"/>
  <c r="K9" i="1"/>
  <c r="M9" i="1" s="1"/>
  <c r="J9" i="1"/>
  <c r="I9" i="1"/>
  <c r="H9" i="1"/>
  <c r="G9" i="1"/>
  <c r="F9" i="1"/>
  <c r="E9" i="1"/>
  <c r="D9" i="1"/>
  <c r="M1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M11" i="1" s="1"/>
  <c r="J11" i="1"/>
  <c r="I11" i="1"/>
  <c r="H11" i="1"/>
  <c r="G11" i="1"/>
  <c r="F11" i="1"/>
  <c r="E11" i="1"/>
  <c r="D11" i="1"/>
  <c r="J8" i="1"/>
  <c r="I8" i="1"/>
  <c r="H8" i="1"/>
  <c r="D8" i="1"/>
  <c r="K8" i="1" s="1"/>
  <c r="M8" i="1" s="1"/>
  <c r="G8" i="1"/>
  <c r="F8" i="1"/>
  <c r="E8" i="1"/>
  <c r="J22" i="1"/>
  <c r="I22" i="1"/>
  <c r="H22" i="1"/>
  <c r="F22" i="1"/>
  <c r="E22" i="1"/>
  <c r="K22" i="1" s="1"/>
  <c r="M22" i="1" s="1"/>
  <c r="J21" i="1"/>
  <c r="I21" i="1"/>
  <c r="H21" i="1"/>
  <c r="G21" i="1"/>
  <c r="F21" i="1"/>
  <c r="E21" i="1"/>
  <c r="K21" i="1" s="1"/>
  <c r="M21" i="1" s="1"/>
  <c r="J7" i="1"/>
  <c r="I7" i="1"/>
  <c r="H7" i="1"/>
  <c r="G7" i="1"/>
  <c r="F7" i="1"/>
  <c r="E7" i="1"/>
  <c r="K7" i="1" s="1"/>
  <c r="M7" i="1" s="1"/>
  <c r="J6" i="1"/>
  <c r="I6" i="1"/>
  <c r="H6" i="1"/>
  <c r="G6" i="1"/>
  <c r="F6" i="1"/>
  <c r="E6" i="1"/>
  <c r="K6" i="1" s="1"/>
  <c r="M6" i="1" s="1"/>
  <c r="J5" i="1"/>
  <c r="I5" i="1"/>
  <c r="H5" i="1"/>
  <c r="G5" i="1"/>
  <c r="F5" i="1"/>
  <c r="E5" i="1"/>
  <c r="K5" i="1" s="1"/>
  <c r="M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<sst xmlns="http://schemas.openxmlformats.org/spreadsheetml/2006/main" count="42" uniqueCount="40">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</sst>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e" xfId="0" builtinId="0"/>
    <cellStyle name="Normale 2" xfId="1" xr:uid="{7A102217-A134-4CCB-9522-B088592477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0.37110940320417302</c:v>
                </c:pt>
                <c:pt idx="11">
                  <c:v>0.43246525456197599</c:v>
                </c:pt>
                <c:pt idx="12">
                  <c:v>0.417983799707144</c:v>
                </c:pt>
                <c:pt idx="13">
                  <c:v>0.367850007023662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1.6011279076337799</c:v>
                </c:pt>
                <c:pt idx="11">
                  <c:v>1.7903209663927602</c:v>
                </c:pt>
                <c:pt idx="12">
                  <c:v>1.9918910693377301</c:v>
                </c:pt>
                <c:pt idx="13">
                  <c:v>2.0925332792103299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0.30809169402345998</c:v>
                </c:pt>
                <c:pt idx="11">
                  <c:v>0.36470551276579499</c:v>
                </c:pt>
                <c:pt idx="12">
                  <c:v>0.30515596154145902</c:v>
                </c:pt>
                <c:pt idx="13">
                  <c:v>0.24498577113263298</c:v>
                </c:pt>
                <c:pt idx="14">
                  <c:v>0.29166883905418201</c:v>
                </c:pt>
                <c:pt idx="15">
                  <c:v>0.25342355365864899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0.87100372184067998</c:v>
                </c:pt>
                <c:pt idx="11">
                  <c:v>1.03614781983197</c:v>
                </c:pt>
                <c:pt idx="12">
                  <c:v>0.88153441902250096</c:v>
                </c:pt>
                <c:pt idx="13">
                  <c:v>0.78847596887499105</c:v>
                </c:pt>
                <c:pt idx="14">
                  <c:v>0.94342173542827401</c:v>
                </c:pt>
                <c:pt idx="15">
                  <c:v>0.79940224532037996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3.50466098097968E-3</c:v>
                </c:pt>
                <c:pt idx="11" formatCode="General">
                  <c:v>3.3865094337670598E-3</c:v>
                </c:pt>
                <c:pt idx="12" formatCode="General">
                  <c:v>2.57518195212469E-3</c:v>
                </c:pt>
                <c:pt idx="13" formatCode="General">
                  <c:v>2.73619048130058E-3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0.84555009379982904</c:v>
                </c:pt>
                <c:pt idx="11">
                  <c:v>1.08535541221499</c:v>
                </c:pt>
                <c:pt idx="12">
                  <c:v>0.75794750591740001</c:v>
                </c:pt>
                <c:pt idx="13">
                  <c:v>0.66666305065154996</c:v>
                </c:pt>
                <c:pt idx="14">
                  <c:v>0.90615299995988596</c:v>
                </c:pt>
                <c:pt idx="15">
                  <c:v>0.75632607331499502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4.0003874814829015</c:v>
                </c:pt>
                <c:pt idx="11">
                  <c:v>4.7123814752012585</c:v>
                </c:pt>
                <c:pt idx="12">
                  <c:v>4.3570879374783589</c:v>
                </c:pt>
                <c:pt idx="13">
                  <c:v>4.1632442673744663</c:v>
                </c:pt>
                <c:pt idx="14">
                  <c:v>5.8768874628185586</c:v>
                </c:pt>
                <c:pt idx="15">
                  <c:v>6.1886151531780325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Data!$O$14:$O$20</c:f>
              <c:numCache>
                <c:formatCode>General</c:formatCode>
                <c:ptCount val="7"/>
                <c:pt idx="0">
                  <c:v>275</c:v>
                </c:pt>
                <c:pt idx="1">
                  <c:v>276</c:v>
                </c:pt>
                <c:pt idx="2">
                  <c:v>276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551-BDFB-1817A0565E81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Data!$P$14:$P$20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551-BDFB-1817A0565E81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Data!$Q$14:$Q$20</c:f>
              <c:numCache>
                <c:formatCode>General</c:formatCode>
                <c:ptCount val="7"/>
                <c:pt idx="0">
                  <c:v>160</c:v>
                </c:pt>
                <c:pt idx="1">
                  <c:v>226</c:v>
                </c:pt>
                <c:pt idx="2">
                  <c:v>226</c:v>
                </c:pt>
                <c:pt idx="3">
                  <c:v>222</c:v>
                </c:pt>
                <c:pt idx="4">
                  <c:v>241</c:v>
                </c:pt>
                <c:pt idx="5">
                  <c:v>258</c:v>
                </c:pt>
                <c:pt idx="6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551-BDFB-1817A0565E81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Data!$R$14:$R$20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551-BDFB-1817A0565E81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Data!$S$14:$S$20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0-4551-BDFB-1817A0565E81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Data!$T$14:$T$20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0-4551-BDFB-1817A0565E81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Data!$U$14:$U$20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0-4551-BDFB-1817A056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Data!$W$14:$W$20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55</c:v>
                </c:pt>
                <c:pt idx="3">
                  <c:v>66</c:v>
                </c:pt>
                <c:pt idx="4">
                  <c:v>88</c:v>
                </c:pt>
                <c:pt idx="5">
                  <c:v>88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F4E-87FD-C50A115D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Data!$Y$14:$Y$20</c:f>
              <c:numCache>
                <c:formatCode>General</c:formatCode>
                <c:ptCount val="7"/>
                <c:pt idx="0">
                  <c:v>3.6539999999999999</c:v>
                </c:pt>
                <c:pt idx="1">
                  <c:v>3.06</c:v>
                </c:pt>
                <c:pt idx="2">
                  <c:v>2.2770000000000001</c:v>
                </c:pt>
                <c:pt idx="3">
                  <c:v>1.33</c:v>
                </c:pt>
                <c:pt idx="4">
                  <c:v>1.573</c:v>
                </c:pt>
                <c:pt idx="5">
                  <c:v>0.374</c:v>
                </c:pt>
                <c:pt idx="6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C5-A1E2-5F4F7D3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Data!$Z$14:$Z$20</c:f>
              <c:numCache>
                <c:formatCode>General</c:formatCode>
                <c:ptCount val="7"/>
                <c:pt idx="0">
                  <c:v>157.5795776867318</c:v>
                </c:pt>
                <c:pt idx="1">
                  <c:v>168.35016835016836</c:v>
                </c:pt>
                <c:pt idx="2">
                  <c:v>174.73353136466889</c:v>
                </c:pt>
                <c:pt idx="3">
                  <c:v>176.3668430335097</c:v>
                </c:pt>
                <c:pt idx="4">
                  <c:v>225.886604924328</c:v>
                </c:pt>
                <c:pt idx="5">
                  <c:v>216.16947686986595</c:v>
                </c:pt>
                <c:pt idx="6">
                  <c:v>282.0078962210942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723-9828-C80B8D9E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0</c:v>
                </c:pt>
                <c:pt idx="1">
                  <c:v>1.2505515478551401</c:v>
                </c:pt>
                <c:pt idx="2">
                  <c:v>1.2408513575792299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278-81DA-D26BF7B694A0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9.6387171652167994E-2</c:v>
                </c:pt>
                <c:pt idx="2">
                  <c:v>8.2524631579872193E-2</c:v>
                </c:pt>
                <c:pt idx="3">
                  <c:v>0.32527020084671698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9-4278-81DA-D26BF7B694A0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0.90053281746804703</c:v>
                </c:pt>
                <c:pt idx="2">
                  <c:v>0.96068286802619696</c:v>
                </c:pt>
                <c:pt idx="3">
                  <c:v>2.3528356105089201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9-4278-81DA-D26BF7B694A0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Data!$G$7:$G$10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0.26825189706869401</c:v>
                </c:pt>
                <c:pt idx="2">
                  <c:v>0.27235542074777203</c:v>
                </c:pt>
                <c:pt idx="3">
                  <c:v>0.26371504645794597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9-4278-81DA-D26BF7B694A0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Data!$H$7:$H$10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0.260709843132645</c:v>
                </c:pt>
                <c:pt idx="2">
                  <c:v>0.26666201301850401</c:v>
                </c:pt>
                <c:pt idx="3">
                  <c:v>0.57519110850989796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9-4278-81DA-D26BF7B694A0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Data!$I$7:$I$10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3.1468659926758799E-3</c:v>
                </c:pt>
                <c:pt idx="2">
                  <c:v>4.2814699554583101E-3</c:v>
                </c:pt>
                <c:pt idx="3">
                  <c:v>7.01051294527133E-3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9-4278-81DA-D26BF7B694A0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Data!$J$7:$J$10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0.42399298399686802</c:v>
                </c:pt>
                <c:pt idx="2">
                  <c:v>0.42558953282423301</c:v>
                </c:pt>
                <c:pt idx="3">
                  <c:v>0.75069005833938696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9-4278-81DA-D26BF7B694A0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Data!$K$7:$K$10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3.203573127166238</c:v>
                </c:pt>
                <c:pt idx="2">
                  <c:v>3.2529472937312667</c:v>
                </c:pt>
                <c:pt idx="3">
                  <c:v>4.2747125376081394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9-4278-81DA-D26BF7B6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Data!$M$7:$M$10</c:f>
              <c:numCache>
                <c:formatCode>General</c:formatCode>
                <c:ptCount val="4"/>
                <c:pt idx="0">
                  <c:v>3.2448900142298923E-12</c:v>
                </c:pt>
                <c:pt idx="1">
                  <c:v>3.2035731271662382E-12</c:v>
                </c:pt>
                <c:pt idx="2">
                  <c:v>3.2529472937312669E-12</c:v>
                </c:pt>
                <c:pt idx="3">
                  <c:v>4.2747125376081396E-12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3B4-9524-1B694112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Data!$O$7:$O$10</c:f>
              <c:numCache>
                <c:formatCode>General</c:formatCode>
                <c:ptCount val="4"/>
                <c:pt idx="0">
                  <c:v>158</c:v>
                </c:pt>
                <c:pt idx="1">
                  <c:v>98</c:v>
                </c:pt>
                <c:pt idx="2">
                  <c:v>98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ED6-A039-7C882652627D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Data!$P$7:$P$10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ED6-A039-7C882652627D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Data!$Q$7:$Q$10</c:f>
              <c:numCache>
                <c:formatCode>General</c:formatCode>
                <c:ptCount val="4"/>
                <c:pt idx="0">
                  <c:v>106</c:v>
                </c:pt>
                <c:pt idx="1">
                  <c:v>72</c:v>
                </c:pt>
                <c:pt idx="2">
                  <c:v>72</c:v>
                </c:pt>
                <c:pt idx="3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6-4ED6-A039-7C882652627D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Data!$R$7:$R$10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6-4ED6-A039-7C882652627D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Data!$S$7:$S$10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6-4ED6-A039-7C882652627D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Data!$T$7:$T$10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6-4ED6-A039-7C882652627D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Data!$U$7:$U$10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6-4ED6-A039-7C88265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Data!$W$7:$W$10</c:f>
              <c:numCache>
                <c:formatCode>General</c:formatCode>
                <c:ptCount val="4"/>
                <c:pt idx="0">
                  <c:v>67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83E-B28D-7882918B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Data!$Y$7:$Y$10</c:f>
              <c:numCache>
                <c:formatCode>General</c:formatCode>
                <c:ptCount val="4"/>
                <c:pt idx="0">
                  <c:v>3.464</c:v>
                </c:pt>
                <c:pt idx="1">
                  <c:v>4.33</c:v>
                </c:pt>
                <c:pt idx="2">
                  <c:v>4.33</c:v>
                </c:pt>
                <c:pt idx="3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F-479B-AA7D-6DEC8D2F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Data!$Z$7:$Z$10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176.3668430335097</c:v>
                </c:pt>
                <c:pt idx="2">
                  <c:v>176.3668430335097</c:v>
                </c:pt>
                <c:pt idx="3">
                  <c:v>153.11590874291838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081-ACB0-92AC1056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3.2529472937312669E-12</c:v>
                </c:pt>
                <c:pt idx="5">
                  <c:v>4.2747125376081396E-12</c:v>
                </c:pt>
                <c:pt idx="6">
                  <c:v>4.0268509956149517E-12</c:v>
                </c:pt>
                <c:pt idx="7">
                  <c:v>3.2376005226524293E-12</c:v>
                </c:pt>
                <c:pt idx="8">
                  <c:v>5.661390446675798E-12</c:v>
                </c:pt>
                <c:pt idx="9">
                  <c:v>3.9577747963903639E-12</c:v>
                </c:pt>
                <c:pt idx="10">
                  <c:v>3.6003487333346118E-12</c:v>
                </c:pt>
                <c:pt idx="11">
                  <c:v>3.7699051801610065E-12</c:v>
                </c:pt>
                <c:pt idx="12">
                  <c:v>3.049961556234851E-12</c:v>
                </c:pt>
                <c:pt idx="13">
                  <c:v>2.4979465604246801E-12</c:v>
                </c:pt>
                <c:pt idx="14">
                  <c:v>2.9384437314092796E-12</c:v>
                </c:pt>
                <c:pt idx="15">
                  <c:v>2.4754460612712132E-12</c:v>
                </c:pt>
                <c:pt idx="16">
                  <c:v>5.4967950745776776E-12</c:v>
                </c:pt>
                <c:pt idx="17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(Data!$D$7,Data!$D$11:$D$13)</c:f>
              <c:numCache>
                <c:formatCode>General</c:formatCode>
                <c:ptCount val="4"/>
                <c:pt idx="0">
                  <c:v>0</c:v>
                </c:pt>
                <c:pt idx="1">
                  <c:v>1.32976192981005</c:v>
                </c:pt>
                <c:pt idx="2">
                  <c:v>1.23103871010244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8C2-AB6B-09E856D875F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(Data!$E$7,Data!$E$11:$E$13)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0.38262590533122398</c:v>
                </c:pt>
                <c:pt idx="2">
                  <c:v>0.10697833204176301</c:v>
                </c:pt>
                <c:pt idx="3">
                  <c:v>0.32862459192983801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D-48C2-AB6B-09E856D875F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(Data!$F$7,Data!$F$11:$F$13)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0.253616715781391</c:v>
                </c:pt>
                <c:pt idx="2">
                  <c:v>0.97222707699984301</c:v>
                </c:pt>
                <c:pt idx="3">
                  <c:v>2.5603906251490098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D-48C2-AB6B-09E856D875F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(Data!$G$7,Data!$G$11:$G$13)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0.92103349743410901</c:v>
                </c:pt>
                <c:pt idx="2">
                  <c:v>0.24706596741452802</c:v>
                </c:pt>
                <c:pt idx="3">
                  <c:v>0.29804851510562003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D-48C2-AB6B-09E856D875F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(Data!$H$7,Data!$H$11:$H$13)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0.54354930762201503</c:v>
                </c:pt>
                <c:pt idx="2">
                  <c:v>0.25889289099723101</c:v>
                </c:pt>
                <c:pt idx="3">
                  <c:v>1.14636321086437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D-48C2-AB6B-09E856D875F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(Data!$I$7,Data!$I$11:$I$13)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1.0887121788982801E-2</c:v>
                </c:pt>
                <c:pt idx="2">
                  <c:v>2.58562499766413E-3</c:v>
                </c:pt>
                <c:pt idx="3">
                  <c:v>3.00649980999879E-3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D-48C2-AB6B-09E856D875FE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(Data!$J$7,Data!$J$11:$J$13)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0.58537651784718003</c:v>
                </c:pt>
                <c:pt idx="2">
                  <c:v>0.41881192009896001</c:v>
                </c:pt>
                <c:pt idx="3">
                  <c:v>1.32495700381696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D-48C2-AB6B-09E856D875FE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(Data!$K$7,Data!$K$11:$K$13)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4.0268509956149519</c:v>
                </c:pt>
                <c:pt idx="2">
                  <c:v>3.2376005226524294</c:v>
                </c:pt>
                <c:pt idx="3">
                  <c:v>5.6613904466757976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D-48C2-AB6B-09E856D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(Data!$M$7,Data!$M$11:$M$13)</c:f>
              <c:numCache>
                <c:formatCode>General</c:formatCode>
                <c:ptCount val="4"/>
                <c:pt idx="0">
                  <c:v>3.2448900142298923E-12</c:v>
                </c:pt>
                <c:pt idx="1">
                  <c:v>4.0268509956149517E-12</c:v>
                </c:pt>
                <c:pt idx="2">
                  <c:v>3.2376005226524293E-12</c:v>
                </c:pt>
                <c:pt idx="3">
                  <c:v>5.661390446675798E-12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6-4840-AF71-2F365DA6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(Data!$O$7,Data!$O$11:$O$13)</c:f>
              <c:numCache>
                <c:formatCode>General</c:formatCode>
                <c:ptCount val="4"/>
                <c:pt idx="0">
                  <c:v>158</c:v>
                </c:pt>
                <c:pt idx="1">
                  <c:v>159</c:v>
                </c:pt>
                <c:pt idx="2">
                  <c:v>145</c:v>
                </c:pt>
                <c:pt idx="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E0C-B3F8-93BA6B5F7DD9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(Data!$P$7,Data!$P$11:$P$13)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E0C-B3F8-93BA6B5F7DD9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(Data!$Q$7,Data!$Q$11:$Q$13)</c:f>
              <c:numCache>
                <c:formatCode>General</c:formatCode>
                <c:ptCount val="4"/>
                <c:pt idx="0">
                  <c:v>106</c:v>
                </c:pt>
                <c:pt idx="1">
                  <c:v>147</c:v>
                </c:pt>
                <c:pt idx="2">
                  <c:v>93</c:v>
                </c:pt>
                <c:pt idx="3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E0C-B3F8-93BA6B5F7DD9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(Data!$R$7,Data!$R$11:$R$13)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4E0C-B3F8-93BA6B5F7DD9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(Data!$S$7,Data!$S$11:$S$13)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4E0C-B3F8-93BA6B5F7DD9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(Data!$T$7,Data!$T$11:$T$13)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B-4E0C-B3F8-93BA6B5F7DD9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(Data!$U$7,Data!$U$11:$U$13)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B-4E0C-B3F8-93BA6B5F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(Data!$W$7,Data!$W$11:$W$13)</c:f>
              <c:numCache>
                <c:formatCode>General</c:formatCode>
                <c:ptCount val="4"/>
                <c:pt idx="0">
                  <c:v>67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3-470C-AED4-4AC854E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(Data!$Y$7,Data!$Y$11:$Y$13)</c:f>
              <c:numCache>
                <c:formatCode>General</c:formatCode>
                <c:ptCount val="4"/>
                <c:pt idx="0">
                  <c:v>3.464</c:v>
                </c:pt>
                <c:pt idx="1">
                  <c:v>4.2569999999999997</c:v>
                </c:pt>
                <c:pt idx="2">
                  <c:v>4.33</c:v>
                </c:pt>
                <c:pt idx="3">
                  <c:v>3.097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2A-8303-56029621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(Data!$Z$7,Data!$Z$11:$Z$13)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174.12502176562771</c:v>
                </c:pt>
                <c:pt idx="2">
                  <c:v>176.3668430335097</c:v>
                </c:pt>
                <c:pt idx="3">
                  <c:v>144.86455164421264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2A-B88A-8DB63D62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(Data!$D$5,Data!$D$21)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705-8A58-7BD7D83666E6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(Data!$E$5,Data!$E$21)</c:f>
              <c:numCache>
                <c:formatCode>General</c:formatCode>
                <c:ptCount val="2"/>
                <c:pt idx="0">
                  <c:v>0.45422746916301499</c:v>
                </c:pt>
                <c:pt idx="1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705-8A58-7BD7D83666E6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(Data!$F$5,Data!$F$21)</c:f>
              <c:numCache>
                <c:formatCode>General</c:formatCode>
                <c:ptCount val="2"/>
                <c:pt idx="0">
                  <c:v>1.2154849246144299</c:v>
                </c:pt>
                <c:pt idx="1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705-8A58-7BD7D83666E6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(Data!$G$5,Data!$G$21)</c:f>
              <c:numCache>
                <c:formatCode>General</c:formatCode>
                <c:ptCount val="2"/>
                <c:pt idx="0">
                  <c:v>0.33501180587336399</c:v>
                </c:pt>
                <c:pt idx="1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705-8A58-7BD7D83666E6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(Data!$H$5,Data!$H$21)</c:f>
              <c:numCache>
                <c:formatCode>General</c:formatCode>
                <c:ptCount val="2"/>
                <c:pt idx="0">
                  <c:v>0.92148053226992499</c:v>
                </c:pt>
                <c:pt idx="1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705-8A58-7BD7D83666E6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(Data!$I$5,Data!$I$21)</c:f>
              <c:numCache>
                <c:formatCode>General</c:formatCode>
                <c:ptCount val="2"/>
                <c:pt idx="0" formatCode="0.00E+00">
                  <c:v>3.56509622179146E-3</c:v>
                </c:pt>
                <c:pt idx="1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705-8A58-7BD7D83666E6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(Data!$J$5,Data!$J$21)</c:f>
              <c:numCache>
                <c:formatCode>General</c:formatCode>
                <c:ptCount val="2"/>
                <c:pt idx="0">
                  <c:v>1.00705958902836</c:v>
                </c:pt>
                <c:pt idx="1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D-4705-8A58-7BD7D83666E6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(Data!$K$5,Data!$K$21)</c:f>
              <c:numCache>
                <c:formatCode>General</c:formatCode>
                <c:ptCount val="2"/>
                <c:pt idx="0">
                  <c:v>3.9368294171708857</c:v>
                </c:pt>
                <c:pt idx="1">
                  <c:v>5.4967950745776779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D-4705-8A58-7BD7D83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(Data!$M$5,Data!$M$21)</c:f>
              <c:numCache>
                <c:formatCode>General</c:formatCode>
                <c:ptCount val="2"/>
                <c:pt idx="0">
                  <c:v>3.9368294171708857E-12</c:v>
                </c:pt>
                <c:pt idx="1">
                  <c:v>5.4967950745776776E-12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324-B242-4E71280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(Data!$O$5,Data!$O$21)</c:f>
              <c:numCache>
                <c:formatCode>General</c:formatCode>
                <c:ptCount val="2"/>
                <c:pt idx="0">
                  <c:v>275</c:v>
                </c:pt>
                <c:pt idx="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334-A15E-D940439ECEAF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(Data!$P$5,Data!$P$21)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334-A15E-D940439ECEAF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(Data!$Q$5,Data!$Q$21)</c:f>
              <c:numCache>
                <c:formatCode>General</c:formatCode>
                <c:ptCount val="2"/>
                <c:pt idx="0">
                  <c:v>160</c:v>
                </c:pt>
                <c:pt idx="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334-A15E-D940439ECEAF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(Data!$R$5,Data!$R$21)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334-A15E-D940439ECEAF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(Data!$S$5,Data!$S$21)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E-4334-A15E-D940439ECEAF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(Data!$T$5,Data!$T$21)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E-4334-A15E-D940439ECEAF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(Data!$U$5,Data!$U$21)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E-4334-A15E-D940439E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(Data!$W$5,Data!$W$21)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A-4400-9EDF-F2F70653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(Data!$Y$5,Data!$Y$21)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4.2080000000000002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D-439E-B183-698E5622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(Data!$Z$5,Data!$Z$21)</c:f>
              <c:numCache>
                <c:formatCode>General</c:formatCode>
                <c:ptCount val="2"/>
                <c:pt idx="0">
                  <c:v>157.5795776867318</c:v>
                </c:pt>
                <c:pt idx="1">
                  <c:v>172.65193370165747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FDD-A57C-401F26F5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900-BE53-CFC868902F7D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Data!$E$14:$E$20</c:f>
              <c:numCache>
                <c:formatCode>General</c:formatCode>
                <c:ptCount val="7"/>
                <c:pt idx="0">
                  <c:v>0.45503594446927298</c:v>
                </c:pt>
                <c:pt idx="1">
                  <c:v>0.37110940320417302</c:v>
                </c:pt>
                <c:pt idx="2">
                  <c:v>0.43246525456197599</c:v>
                </c:pt>
                <c:pt idx="3">
                  <c:v>0.417983799707144</c:v>
                </c:pt>
                <c:pt idx="4">
                  <c:v>0.367850007023662</c:v>
                </c:pt>
                <c:pt idx="5">
                  <c:v>0.55694882757961806</c:v>
                </c:pt>
                <c:pt idx="6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900-BE53-CFC868902F7D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Data!$F$14:$F$20</c:f>
              <c:numCache>
                <c:formatCode>General</c:formatCode>
                <c:ptCount val="7"/>
                <c:pt idx="0">
                  <c:v>1.2157068122178301</c:v>
                </c:pt>
                <c:pt idx="1">
                  <c:v>1.6011279076337799</c:v>
                </c:pt>
                <c:pt idx="2">
                  <c:v>1.7903209663927602</c:v>
                </c:pt>
                <c:pt idx="3">
                  <c:v>1.9918910693377301</c:v>
                </c:pt>
                <c:pt idx="4">
                  <c:v>2.0925332792103299</c:v>
                </c:pt>
                <c:pt idx="5">
                  <c:v>3.1741627026349302</c:v>
                </c:pt>
                <c:pt idx="6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900-BE53-CFC868902F7D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0.34357042750343703</c:v>
                </c:pt>
                <c:pt idx="1">
                  <c:v>0.30809169402345998</c:v>
                </c:pt>
                <c:pt idx="2">
                  <c:v>0.36470551276579499</c:v>
                </c:pt>
                <c:pt idx="3">
                  <c:v>0.30515596154145902</c:v>
                </c:pt>
                <c:pt idx="4">
                  <c:v>0.24498577113263298</c:v>
                </c:pt>
                <c:pt idx="5">
                  <c:v>0.29166883905418201</c:v>
                </c:pt>
                <c:pt idx="6">
                  <c:v>0.25342355365864899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900-BE53-CFC868902F7D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0.92546828091144606</c:v>
                </c:pt>
                <c:pt idx="1">
                  <c:v>0.87100372184067998</c:v>
                </c:pt>
                <c:pt idx="2">
                  <c:v>1.03614781983197</c:v>
                </c:pt>
                <c:pt idx="3">
                  <c:v>0.88153441902250096</c:v>
                </c:pt>
                <c:pt idx="4">
                  <c:v>0.78847596887499105</c:v>
                </c:pt>
                <c:pt idx="5">
                  <c:v>0.94342173542827401</c:v>
                </c:pt>
                <c:pt idx="6">
                  <c:v>0.79940224532037996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B-4900-BE53-CFC868902F7D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Data!$I$14:$I$20</c:f>
              <c:numCache>
                <c:formatCode>General</c:formatCode>
                <c:ptCount val="7"/>
                <c:pt idx="0">
                  <c:v>3.4978299936483399E-3</c:v>
                </c:pt>
                <c:pt idx="1">
                  <c:v>3.50466098097968E-3</c:v>
                </c:pt>
                <c:pt idx="2">
                  <c:v>3.3865094337670598E-3</c:v>
                </c:pt>
                <c:pt idx="3">
                  <c:v>2.57518195212469E-3</c:v>
                </c:pt>
                <c:pt idx="4">
                  <c:v>2.73619048130058E-3</c:v>
                </c:pt>
                <c:pt idx="5">
                  <c:v>4.5323581616685303E-3</c:v>
                </c:pt>
                <c:pt idx="6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B-4900-BE53-CFC868902F7D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Data!$J$14:$J$20</c:f>
              <c:numCache>
                <c:formatCode>General</c:formatCode>
                <c:ptCount val="7"/>
                <c:pt idx="0">
                  <c:v>1.0144955012947299</c:v>
                </c:pt>
                <c:pt idx="1">
                  <c:v>0.84555009379982904</c:v>
                </c:pt>
                <c:pt idx="2">
                  <c:v>1.08535541221499</c:v>
                </c:pt>
                <c:pt idx="3">
                  <c:v>0.75794750591740001</c:v>
                </c:pt>
                <c:pt idx="4">
                  <c:v>0.66666305065154996</c:v>
                </c:pt>
                <c:pt idx="5">
                  <c:v>0.90615299995988596</c:v>
                </c:pt>
                <c:pt idx="6">
                  <c:v>0.75632607331499502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B-4900-BE53-CFC868902F7D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Data!$K$14:$K$20</c:f>
              <c:numCache>
                <c:formatCode>General</c:formatCode>
                <c:ptCount val="7"/>
                <c:pt idx="0">
                  <c:v>3.957774796390364</c:v>
                </c:pt>
                <c:pt idx="1">
                  <c:v>4.0003874814829015</c:v>
                </c:pt>
                <c:pt idx="2">
                  <c:v>4.7123814752012585</c:v>
                </c:pt>
                <c:pt idx="3">
                  <c:v>4.3570879374783589</c:v>
                </c:pt>
                <c:pt idx="4">
                  <c:v>4.1632442673744663</c:v>
                </c:pt>
                <c:pt idx="5">
                  <c:v>5.8768874628185586</c:v>
                </c:pt>
                <c:pt idx="6">
                  <c:v>6.1886151531780325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B-4900-BE53-CFC8689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Data!$M$14:$M$20</c:f>
              <c:numCache>
                <c:formatCode>General</c:formatCode>
                <c:ptCount val="7"/>
                <c:pt idx="0">
                  <c:v>3.9577747963903639E-12</c:v>
                </c:pt>
                <c:pt idx="1">
                  <c:v>3.6003487333346118E-12</c:v>
                </c:pt>
                <c:pt idx="2">
                  <c:v>3.7699051801610065E-12</c:v>
                </c:pt>
                <c:pt idx="3">
                  <c:v>3.049961556234851E-12</c:v>
                </c:pt>
                <c:pt idx="4">
                  <c:v>2.4979465604246801E-12</c:v>
                </c:pt>
                <c:pt idx="5">
                  <c:v>2.9384437314092796E-12</c:v>
                </c:pt>
                <c:pt idx="6">
                  <c:v>2.4754460612712132E-12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AEE-B659-E147161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11206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623</xdr:rowOff>
    </xdr:from>
    <xdr:to>
      <xdr:col>25</xdr:col>
      <xdr:colOff>593912</xdr:colOff>
      <xdr:row>43</xdr:row>
      <xdr:rowOff>42955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35</xdr:col>
      <xdr:colOff>11906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17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5952</xdr:colOff>
      <xdr:row>22</xdr:row>
      <xdr:rowOff>15477</xdr:rowOff>
    </xdr:from>
    <xdr:to>
      <xdr:col>35</xdr:col>
      <xdr:colOff>23813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41</xdr:row>
      <xdr:rowOff>189713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C0FBECCA-E761-410C-E8C7-EBCE4019B833}"/>
            </a:ext>
          </a:extLst>
        </xdr:cNvPr>
        <xdr:cNvGrpSpPr/>
      </xdr:nvGrpSpPr>
      <xdr:grpSpPr>
        <a:xfrm>
          <a:off x="0" y="0"/>
          <a:ext cx="9194346" cy="8000213"/>
          <a:chOff x="0" y="0"/>
          <a:chExt cx="9194346" cy="8000213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D513AC3-0F4F-6059-7C5D-B50BF850ABA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25BF00A2-655F-E930-CB74-E48B2898C43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-1</xdr:colOff>
      <xdr:row>0</xdr:row>
      <xdr:rowOff>0</xdr:rowOff>
    </xdr:from>
    <xdr:to>
      <xdr:col>31</xdr:col>
      <xdr:colOff>10581</xdr:colOff>
      <xdr:row>21</xdr:row>
      <xdr:rowOff>10582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2E3ED-76CB-1A4E-8F01-EC8BD6F5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46</xdr:col>
      <xdr:colOff>537600</xdr:colOff>
      <xdr:row>41</xdr:row>
      <xdr:rowOff>186561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B082166-3A71-0747-5B40-A29548381C65}"/>
            </a:ext>
          </a:extLst>
        </xdr:cNvPr>
        <xdr:cNvGrpSpPr/>
      </xdr:nvGrpSpPr>
      <xdr:grpSpPr>
        <a:xfrm>
          <a:off x="19594286" y="0"/>
          <a:ext cx="9110100" cy="7997061"/>
          <a:chOff x="19363765" y="0"/>
          <a:chExt cx="9009247" cy="7997061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9A60BDE0-761C-6891-0D3C-8D80A493C547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F6BAD554-C187-552D-5F40-260F7324A04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1A9E605A-BD02-28E1-CDEB-9CBAEC561680}"/>
              </a:ext>
            </a:extLst>
          </xdr:cNvPr>
          <xdr:cNvGraphicFramePr/>
        </xdr:nvGraphicFramePr>
        <xdr:xfrm>
          <a:off x="19367380" y="5333061"/>
          <a:ext cx="9004766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50346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6390039-4D76-4770-AEA8-2CB6F806636C}"/>
            </a:ext>
          </a:extLst>
        </xdr:cNvPr>
        <xdr:cNvGrpSpPr/>
      </xdr:nvGrpSpPr>
      <xdr:grpSpPr>
        <a:xfrm>
          <a:off x="0" y="0"/>
          <a:ext cx="9142391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9CB7033-961B-EA30-3FC6-34F649C2C68F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A969336-A3F7-8C5F-77EB-199180049F5E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17317</xdr:colOff>
      <xdr:row>0</xdr:row>
      <xdr:rowOff>0</xdr:rowOff>
    </xdr:from>
    <xdr:to>
      <xdr:col>31</xdr:col>
      <xdr:colOff>120675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B186C88-264D-4F51-826E-482E0958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17317</xdr:colOff>
      <xdr:row>0</xdr:row>
      <xdr:rowOff>0</xdr:rowOff>
    </xdr:from>
    <xdr:to>
      <xdr:col>47</xdr:col>
      <xdr:colOff>35372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F7D0EB7-480F-4599-9CBC-2D59F73D0B1F}"/>
            </a:ext>
          </a:extLst>
        </xdr:cNvPr>
        <xdr:cNvGrpSpPr/>
      </xdr:nvGrpSpPr>
      <xdr:grpSpPr>
        <a:xfrm>
          <a:off x="19413681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594525-0A3B-B209-C9D7-55C614FCF69C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96E722CB-6E49-3AB9-20D6-A76C817B398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827CAB26-AE69-415D-FE52-8AE044A97340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B5FA677-99A4-4A9B-BE23-3A520277B61A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61C8A356-7073-6C19-614F-B6A655E2C7E6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361ED129-66A2-98CC-8BD6-CC6DBD92931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598714</xdr:colOff>
      <xdr:row>0</xdr:row>
      <xdr:rowOff>0</xdr:rowOff>
    </xdr:from>
    <xdr:to>
      <xdr:col>30</xdr:col>
      <xdr:colOff>609295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00BFEB-B8B7-4B52-B72B-D00A6E0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-1</xdr:colOff>
      <xdr:row>0</xdr:row>
      <xdr:rowOff>0</xdr:rowOff>
    </xdr:from>
    <xdr:to>
      <xdr:col>46</xdr:col>
      <xdr:colOff>537599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BFF2BE1C-6061-4CD9-AA8C-CC075248F233}"/>
            </a:ext>
          </a:extLst>
        </xdr:cNvPr>
        <xdr:cNvGrpSpPr/>
      </xdr:nvGrpSpPr>
      <xdr:grpSpPr>
        <a:xfrm>
          <a:off x="19396363" y="0"/>
          <a:ext cx="9023509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21021C3-3AD9-27A9-3312-A40A903C2241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EEE0D58D-B504-0878-1ACA-8ACCA7CFD3F3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426744B6-C29E-707D-287E-7EE40A84A392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DD626CAA-AE54-49D9-8127-3BE889FA39A4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43FB46FA-ECBA-4732-AB11-FEE4C4AC646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30A8058-4C22-F68A-9771-2BBCFF9271E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10582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C6C4CB-F518-420F-965F-00CBC3A2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18055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51F5EC0C-C9C0-49CA-8D9D-8F0F9FFD5828}"/>
            </a:ext>
          </a:extLst>
        </xdr:cNvPr>
        <xdr:cNvGrpSpPr/>
      </xdr:nvGrpSpPr>
      <xdr:grpSpPr>
        <a:xfrm>
          <a:off x="19396364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C0B38CBB-D27B-BB8C-0E91-201C584A4F13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3FAED62-0D71-F1B3-EB1C-E522B8C69A8F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300486C5-90EA-6B8C-F691-C96D90E37ED5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K21" sqref="K21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33</v>
      </c>
      <c r="X2" s="15"/>
      <c r="Y2" s="15"/>
      <c r="Z2" s="15"/>
    </row>
    <row r="3" spans="2:26" ht="18.75" x14ac:dyDescent="0.25">
      <c r="B3" s="13" t="s">
        <v>39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32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34</v>
      </c>
      <c r="X3" s="7" t="s">
        <v>35</v>
      </c>
      <c r="Y3" s="8" t="s">
        <v>36</v>
      </c>
      <c r="Z3" s="7" t="s">
        <v>37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1" si="0"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3.2529472937312669E-12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4.2747125376081396E-12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>SUM(D12:J12)</f>
        <v>3.2376005226524294</v>
      </c>
      <c r="M12" s="2">
        <f t="shared" si="1"/>
        <v>3.2376005226524293E-12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>SUM(D13:J13)</f>
        <v>5.6613904466757976</v>
      </c>
      <c r="M13" s="2">
        <f t="shared" si="1"/>
        <v>5.661390446675798E-12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>SUM(D14:J14)</f>
        <v>3.957774796390364</v>
      </c>
      <c r="M14" s="2">
        <f t="shared" si="1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1000*0.000371109403204173</f>
        <v>0.37110940320417302</v>
      </c>
      <c r="F15" s="2">
        <f>1000*0.00160112790763378</f>
        <v>1.6011279076337799</v>
      </c>
      <c r="G15" s="1">
        <f>1000*0.00030809169402346</f>
        <v>0.30809169402345998</v>
      </c>
      <c r="H15" s="2">
        <f>1000*0.00087100372184068</f>
        <v>0.87100372184067998</v>
      </c>
      <c r="I15" s="1">
        <f>1000*3.50466098097968E-06</f>
        <v>3.50466098097968E-3</v>
      </c>
      <c r="J15" s="2">
        <f>1000*0.000845550093799829</f>
        <v>0.84555009379982904</v>
      </c>
      <c r="K15" s="5">
        <f>SUM(D15:J15)</f>
        <v>4.0003874814829015</v>
      </c>
      <c r="M15" s="2">
        <f t="shared" si="1"/>
        <v>3.6003487333346118E-12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55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1000*0.000364705512765795</f>
        <v>0.36470551276579499</v>
      </c>
      <c r="H16" s="2">
        <f>1000*0.00103614781983197</f>
        <v>1.03614781983197</v>
      </c>
      <c r="I16" s="1">
        <f>1000*3.38650943376706E-06</f>
        <v>3.3865094337670598E-3</v>
      </c>
      <c r="J16" s="2">
        <f>1000*0.00108535541221499</f>
        <v>1.08535541221499</v>
      </c>
      <c r="K16" s="5">
        <f>SUM(D16:J16)</f>
        <v>4.7123814752012585</v>
      </c>
      <c r="M16" s="2">
        <f t="shared" si="1"/>
        <v>3.7699051801610065E-12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55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1000*0.000417983799707144</f>
        <v>0.417983799707144</v>
      </c>
      <c r="F17" s="2">
        <f>1000*0.00199189106933773</f>
        <v>1.9918910693377301</v>
      </c>
      <c r="G17" s="1">
        <f>1000*0.000305155961541459</f>
        <v>0.30515596154145902</v>
      </c>
      <c r="H17" s="2">
        <f>1000*0.000881534419022501</f>
        <v>0.88153441902250096</v>
      </c>
      <c r="I17" s="1">
        <f>1000*2.57518195212469E-06</f>
        <v>2.57518195212469E-3</v>
      </c>
      <c r="J17" s="2">
        <f>1000*0.0007579475059174</f>
        <v>0.75794750591740001</v>
      </c>
      <c r="K17" s="5">
        <f>SUM(D17:J17)</f>
        <v>4.3570879374783589</v>
      </c>
      <c r="M17" s="2">
        <f t="shared" si="1"/>
        <v>3.049961556234851E-12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66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1000*0.000367850007023662</f>
        <v>0.367850007023662</v>
      </c>
      <c r="F18" s="2">
        <f>1000*0.00209253327921033</f>
        <v>2.0925332792103299</v>
      </c>
      <c r="G18" s="1">
        <f>1000*0.000244985771132633</f>
        <v>0.24498577113263298</v>
      </c>
      <c r="H18" s="2">
        <f>1000*0.000788475968874991</f>
        <v>0.78847596887499105</v>
      </c>
      <c r="I18" s="1">
        <f>1000*2.73619048130058E-06</f>
        <v>2.73619048130058E-3</v>
      </c>
      <c r="J18" s="2">
        <f>1000*0.00066666305065155</f>
        <v>0.66666305065154996</v>
      </c>
      <c r="K18" s="5">
        <f>SUM(D18:J18)</f>
        <v>4.1632442673744663</v>
      </c>
      <c r="M18" s="2">
        <f t="shared" si="1"/>
        <v>2.4979465604246801E-12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88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1000*0.000291668839054182</f>
        <v>0.29166883905418201</v>
      </c>
      <c r="H19" s="2">
        <f>1000*0.000943421735428274</f>
        <v>0.94342173542827401</v>
      </c>
      <c r="I19" s="1">
        <f>1000*4.53235816166853E-06</f>
        <v>4.5323581616685303E-3</v>
      </c>
      <c r="J19" s="2">
        <f>1000*0.000906152999959886</f>
        <v>0.90615299995988596</v>
      </c>
      <c r="K19" s="5">
        <f>SUM(D19:J19)</f>
        <v>5.8768874628185586</v>
      </c>
      <c r="M19" s="2">
        <f t="shared" si="1"/>
        <v>2.9384437314092796E-12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88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1000*0.000253423553658649</f>
        <v>0.25342355365864899</v>
      </c>
      <c r="H20" s="2">
        <f>1000*0.00079940224532038</f>
        <v>0.79940224532037996</v>
      </c>
      <c r="I20" s="1">
        <f>1000*2.47698403654795E-06</f>
        <v>2.4769840365479502E-3</v>
      </c>
      <c r="J20" s="2">
        <f>1000*0.000756326073314995</f>
        <v>0.75632607331499502</v>
      </c>
      <c r="K20" s="5">
        <f>SUM(D20:J20)</f>
        <v>6.1886151531780325</v>
      </c>
      <c r="M20" s="2">
        <f t="shared" si="1"/>
        <v>2.4754460612712132E-12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131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38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ref="K14:K21" si="3">SUM(D21:J21)</f>
        <v>5.4967950745776779</v>
      </c>
      <c r="M21" s="2">
        <f t="shared" si="1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1.6281592970699424E-11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80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D56-5FB7-4015-AAF6-29D1E1FF1C8C}">
  <dimension ref="A1"/>
  <sheetViews>
    <sheetView zoomScale="70" zoomScaleNormal="7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0B8-838B-4FC2-9FFB-6CF0A8AFA298}">
  <dimension ref="A1"/>
  <sheetViews>
    <sheetView zoomScale="55" zoomScaleNormal="55" workbookViewId="0">
      <selection activeCell="U38" sqref="U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37D-C69E-4075-A771-7E9BB924F716}">
  <dimension ref="A1"/>
  <sheetViews>
    <sheetView zoomScale="55" zoomScaleNormal="5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F34E-F310-4499-A4C9-AE3F7F52537D}">
  <dimension ref="A1"/>
  <sheetViews>
    <sheetView zoomScale="55" zoomScaleNormal="55" workbookViewId="0">
      <selection activeCell="AJ64" sqref="AJ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Dynamic Power Plots</vt:lpstr>
      <vt:lpstr>Utilization Report Plots</vt:lpstr>
      <vt:lpstr>Timing Report Plots</vt:lpstr>
      <vt:lpstr>Operation Chaining</vt:lpstr>
      <vt:lpstr>Loop Unrolling Factor=2</vt:lpstr>
      <vt:lpstr>Loop Unrolling Factor=4</vt:lpstr>
      <vt:lpstr>Loop 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2024-05-28T09:32:47Z</dcterms:modified>
</cp:coreProperties>
</file>