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defaultThemeVersion="166925"/>
  <xr:revisionPtr revIDLastSave="0" documentId="13_ncr:1_{196E1CF7-A9C4-4CCF-BD5F-0FED1AE386DF}" xr6:coauthVersionLast="47" xr6:coauthVersionMax="47" xr10:uidLastSave="{00000000-0000-0000-0000-000000000000}"/>
  <bookViews>
    <workbookView xWindow="-120" yWindow="-120" windowWidth="29040" windowHeight="15840" tabRatio="934" activeTab="16" xr2:uid="{00000000-000D-0000-FFFF-FFFF00000000}"/>
  </bookViews>
  <sheets>
    <sheet name="記載要領" sheetId="44" r:id="rId1"/>
    <sheet name="目次" sheetId="46" r:id="rId2"/>
    <sheet name="１．申請者の概要" sheetId="13" r:id="rId3"/>
    <sheet name="２．その他事業実施場所" sheetId="14" r:id="rId4"/>
    <sheet name="誓約書" sheetId="52" r:id="rId5"/>
    <sheet name="２．１．組合特例申請" sheetId="48" state="hidden" r:id="rId6"/>
    <sheet name="３．応募申請者の概要" sheetId="15" state="hidden" r:id="rId7"/>
    <sheet name="３．応募申請者の概要 (３)" sheetId="16" state="hidden" r:id="rId8"/>
    <sheet name="３．応募申請者の概要 (４)" sheetId="17" state="hidden" r:id="rId9"/>
    <sheet name="３．応募申請者の概要 (2)" sheetId="50" state="hidden" r:id="rId10"/>
    <sheet name="４．事業概要" sheetId="18" state="hidden" r:id="rId11"/>
    <sheet name="コード表" sheetId="25" state="hidden" r:id="rId12"/>
    <sheet name="４．事業概要（５）" sheetId="19" state="hidden" r:id="rId13"/>
    <sheet name="４．事業概要（６）" sheetId="53" state="hidden" r:id="rId14"/>
    <sheet name="５．補助事業等の実績" sheetId="20" state="hidden" r:id="rId15"/>
    <sheet name="応募申請時経費明細" sheetId="54" r:id="rId16"/>
    <sheet name="６．経費明細表" sheetId="55" r:id="rId17"/>
    <sheet name="６．経費明細表（リース）" sheetId="47" r:id="rId18"/>
    <sheet name="８．補助事業実施体制" sheetId="23" state="hidden" r:id="rId19"/>
    <sheet name="費目別明細書（建物費）" sheetId="26" r:id="rId20"/>
    <sheet name="費目別明細書（機械装置・システム構築費）" sheetId="27" r:id="rId21"/>
    <sheet name="費目別明細書（技術導入費）" sheetId="28" r:id="rId22"/>
    <sheet name="費目別明細書（専門家経費）" sheetId="29" r:id="rId23"/>
    <sheet name="費目別明細書（運搬費）" sheetId="30" r:id="rId24"/>
    <sheet name="費目別明細書（クラウドサービス利用費）" sheetId="31" r:id="rId25"/>
    <sheet name="費目別明細書（外注費）" sheetId="32" r:id="rId26"/>
    <sheet name="費目別明細書（知的財産権等関連経費）" sheetId="33" r:id="rId27"/>
    <sheet name="費目別明細書（広告宣伝・販売促進費）" sheetId="34" r:id="rId28"/>
    <sheet name="費目別明細書（研修費）" sheetId="35" r:id="rId29"/>
    <sheet name="費目別明細書（海外旅費）" sheetId="37" state="hidden" r:id="rId30"/>
    <sheet name="補助対象経費により取得する建物に係る宣誓・同意書 " sheetId="38" state="hidden" r:id="rId31"/>
    <sheet name="計算用シート" sheetId="51" state="hidden" r:id="rId32"/>
    <sheet name="プルダウンデータ" sheetId="24" state="hidden" r:id="rId33"/>
  </sheets>
  <externalReferences>
    <externalReference r:id="rId34"/>
    <externalReference r:id="rId35"/>
    <externalReference r:id="rId36"/>
    <externalReference r:id="rId37"/>
    <externalReference r:id="rId38"/>
  </externalReferences>
  <definedNames>
    <definedName name="［報酬の対価となる支援の内容］その他支援者No1">'４．事業概要'!$C$126:$X$138</definedName>
    <definedName name="［報酬の対価となる支援の内容］その他支援者No2">'４．事業概要'!$C$140:$X$152</definedName>
    <definedName name="［報酬の対価となる支援の内容］その他支援者No3">'４．事業概要'!$C$154:$X$166</definedName>
    <definedName name="［報酬の対価となる支援の内容］その他支援者No4">'４．事業概要'!$C$168:$X$180</definedName>
    <definedName name="［報酬の対価となる支援の内容］その他支援者No5">'４．事業概要'!$C$182:$X$194</definedName>
    <definedName name="［報酬の対価となる支援の内容］金融機関">'４．事業概要'!$C$112:$X$124</definedName>
    <definedName name="［報酬の対価となる支援の内容］認定経営革新等支援機関">'４．事業概要'!$C$98:$X$110</definedName>
    <definedName name="_xlnm._FilterDatabase" localSheetId="11" hidden="1">コード表!$A$2:$H$1463</definedName>
    <definedName name="a" localSheetId="1">#REF!</definedName>
    <definedName name="b" localSheetId="1">#REF!</definedName>
    <definedName name="oubo_CGoukei">'[1]２．１．組合特例申請'!#REF!</definedName>
    <definedName name="_xlnm.Print_Area" localSheetId="27">'補助対象経費により取得する建物に係る宣誓・同意書 '!$A:$H</definedName>
    <definedName name="Webページ" localSheetId="16">#REF!</definedName>
    <definedName name="Webページ" localSheetId="17">#REF!</definedName>
    <definedName name="Webページ" localSheetId="18">#REF!</definedName>
    <definedName name="Webページ" localSheetId="24">#REF!</definedName>
    <definedName name="Webページ" localSheetId="23">#REF!</definedName>
    <definedName name="Webページ" localSheetId="25">#REF!</definedName>
    <definedName name="Webページ" localSheetId="20">#REF!</definedName>
    <definedName name="Webページ" localSheetId="21">#REF!</definedName>
    <definedName name="Webページ" localSheetId="19">#REF!</definedName>
    <definedName name="Webページ" localSheetId="22">#REF!</definedName>
    <definedName name="Webページ" localSheetId="26">#REF!</definedName>
    <definedName name="Webページ" localSheetId="1">#REF!</definedName>
    <definedName name="Webページ">'１．申請者の概要'!$H$28</definedName>
    <definedName name="クラウド利用費_A" localSheetId="9">'[2]６．経費明細表'!$E$13</definedName>
    <definedName name="クラウド利用費_A">'[3]６．経費明細表'!$E$13</definedName>
    <definedName name="クラウド利用費_B" localSheetId="9">'[2]６．経費明細表'!$H$13</definedName>
    <definedName name="クラウド利用費_B">'[3]６．経費明細表'!$H$13</definedName>
    <definedName name="クラウド利用費_C" localSheetId="9">'[2]６．経費明細表'!$K$13</definedName>
    <definedName name="クラウド利用費_C">'[3]６．経費明細表'!$K$13</definedName>
    <definedName name="グローバル展開_インバウンド市場開拓" localSheetId="16">#REF!</definedName>
    <definedName name="グローバル展開_インバウンド市場開拓" localSheetId="17">#REF!</definedName>
    <definedName name="グローバル展開_インバウンド市場開拓" localSheetId="18">#REF!</definedName>
    <definedName name="グローバル展開_インバウンド市場開拓" localSheetId="24">#REF!</definedName>
    <definedName name="グローバル展開_インバウンド市場開拓" localSheetId="23">#REF!</definedName>
    <definedName name="グローバル展開_インバウンド市場開拓" localSheetId="25">#REF!</definedName>
    <definedName name="グローバル展開_インバウンド市場開拓" localSheetId="20">#REF!</definedName>
    <definedName name="グローバル展開_インバウンド市場開拓" localSheetId="21">#REF!</definedName>
    <definedName name="グローバル展開_インバウンド市場開拓" localSheetId="19">#REF!</definedName>
    <definedName name="グローバル展開_インバウンド市場開拓" localSheetId="22">#REF!</definedName>
    <definedName name="グローバル展開_インバウンド市場開拓" localSheetId="26">#REF!</definedName>
    <definedName name="グローバル展開_インバウンド市場開拓" localSheetId="1">#REF!</definedName>
    <definedName name="グローバル展開_インバウンド市場開拓">'４．事業概要'!$J$40</definedName>
    <definedName name="グローバル展開_海外市場開拓" localSheetId="16">#REF!</definedName>
    <definedName name="グローバル展開_海外市場開拓" localSheetId="17">#REF!</definedName>
    <definedName name="グローバル展開_海外市場開拓" localSheetId="18">#REF!</definedName>
    <definedName name="グローバル展開_海外市場開拓" localSheetId="24">#REF!</definedName>
    <definedName name="グローバル展開_海外市場開拓" localSheetId="23">#REF!</definedName>
    <definedName name="グローバル展開_海外市場開拓" localSheetId="25">#REF!</definedName>
    <definedName name="グローバル展開_海外市場開拓" localSheetId="20">#REF!</definedName>
    <definedName name="グローバル展開_海外市場開拓" localSheetId="21">#REF!</definedName>
    <definedName name="グローバル展開_海外市場開拓" localSheetId="19">#REF!</definedName>
    <definedName name="グローバル展開_海外市場開拓" localSheetId="22">#REF!</definedName>
    <definedName name="グローバル展開_海外市場開拓" localSheetId="26">#REF!</definedName>
    <definedName name="グローバル展開_海外市場開拓" localSheetId="1">#REF!</definedName>
    <definedName name="グローバル展開_海外市場開拓">'４．事業概要'!$F$40</definedName>
    <definedName name="グローバル展開_海外事業者との共同事業" localSheetId="1">#REF!</definedName>
    <definedName name="グローバル展開_海外事業者との共同事業">'４．事業概要'!$O$40</definedName>
    <definedName name="グローバル展開_事業転換" localSheetId="1">#REF!</definedName>
    <definedName name="グローバル展開_事業転換">'４．事業概要'!$C$40</definedName>
    <definedName name="グローバル展開の類型_変更理由">'４．事業概要'!$AE$40</definedName>
    <definedName name="コピー用テキスト一覧">'３．応募申請者の概要 (2)'!$AZ$9:$BY$143</definedName>
    <definedName name="その他支援者１_契約期間" localSheetId="1">#REF!</definedName>
    <definedName name="その他支援者１_契約期間">'４．事業概要'!$S$75</definedName>
    <definedName name="その他支援者１_支援者名" localSheetId="1">#REF!</definedName>
    <definedName name="その他支援者１_支援者名">'４．事業概要'!$H$72</definedName>
    <definedName name="その他支援者１_支店名" localSheetId="1">#REF!</definedName>
    <definedName name="その他支援者１_支店名">'４．事業概要'!$S$73</definedName>
    <definedName name="その他支援者１_担当者名等" localSheetId="1">#REF!</definedName>
    <definedName name="その他支援者１_担当者名等">'４．事業概要'!$H$74</definedName>
    <definedName name="その他支援者１_報酬" localSheetId="1">#REF!</definedName>
    <definedName name="その他支援者１_報酬">'４．事業概要'!$H$75</definedName>
    <definedName name="その他支援者１_本店・支店" localSheetId="1">#REF!</definedName>
    <definedName name="その他支援者１_本店・支店">'４．事業概要'!$H$73</definedName>
    <definedName name="その他支援者２_契約期間" localSheetId="1">#REF!</definedName>
    <definedName name="その他支援者２_契約期間">'４．事業概要'!$S$80</definedName>
    <definedName name="その他支援者２_支援者名" localSheetId="1">#REF!</definedName>
    <definedName name="その他支援者２_支援者名">'４．事業概要'!$H$77</definedName>
    <definedName name="その他支援者２_支店名" localSheetId="1">#REF!</definedName>
    <definedName name="その他支援者２_支店名">'４．事業概要'!$S$78</definedName>
    <definedName name="その他支援者２_担当者名等" localSheetId="1">#REF!</definedName>
    <definedName name="その他支援者２_担当者名等">'４．事業概要'!$H$79</definedName>
    <definedName name="その他支援者２_報酬" localSheetId="1">#REF!</definedName>
    <definedName name="その他支援者２_報酬">'４．事業概要'!$H$80</definedName>
    <definedName name="その他支援者２_本店・支店" localSheetId="1">#REF!</definedName>
    <definedName name="その他支援者２_本店・支店">'４．事業概要'!$H$78</definedName>
    <definedName name="その他支援者３_契約期間" localSheetId="1">#REF!</definedName>
    <definedName name="その他支援者３_契約期間">'４．事業概要'!$S$85</definedName>
    <definedName name="その他支援者３_支援者名" localSheetId="1">#REF!</definedName>
    <definedName name="その他支援者３_支援者名">'４．事業概要'!$H$82</definedName>
    <definedName name="その他支援者３_支店名" localSheetId="1">#REF!</definedName>
    <definedName name="その他支援者３_支店名">'４．事業概要'!$S$83</definedName>
    <definedName name="その他支援者３_担当者名等" localSheetId="1">#REF!</definedName>
    <definedName name="その他支援者３_担当者名等">'４．事業概要'!$H$84</definedName>
    <definedName name="その他支援者３_報酬" localSheetId="1">#REF!</definedName>
    <definedName name="その他支援者３_報酬">'４．事業概要'!$H$85</definedName>
    <definedName name="その他支援者３_本店・支店" localSheetId="1">#REF!</definedName>
    <definedName name="その他支援者３_本店・支店">'４．事業概要'!$H$83</definedName>
    <definedName name="その他支援者４_契約期間" localSheetId="1">#REF!</definedName>
    <definedName name="その他支援者４_契約期間">'４．事業概要'!$S$90</definedName>
    <definedName name="その他支援者４_支援者名" localSheetId="1">#REF!</definedName>
    <definedName name="その他支援者４_支援者名">'４．事業概要'!$H$87</definedName>
    <definedName name="その他支援者４_支店名" localSheetId="1">#REF!</definedName>
    <definedName name="その他支援者４_支店名">'４．事業概要'!$S$88</definedName>
    <definedName name="その他支援者４_担当者名等" localSheetId="1">#REF!</definedName>
    <definedName name="その他支援者４_担当者名等">'４．事業概要'!$H$89</definedName>
    <definedName name="その他支援者４_報酬" localSheetId="1">#REF!</definedName>
    <definedName name="その他支援者４_報酬">'４．事業概要'!$H$90</definedName>
    <definedName name="その他支援者４_本店・支店" localSheetId="1">#REF!</definedName>
    <definedName name="その他支援者４_本店・支店">'４．事業概要'!$H$88</definedName>
    <definedName name="その他支援者５_契約期間" localSheetId="1">#REF!</definedName>
    <definedName name="その他支援者５_契約期間">'４．事業概要'!$S$95</definedName>
    <definedName name="その他支援者５_支援者名" localSheetId="1">#REF!</definedName>
    <definedName name="その他支援者５_支援者名">'４．事業概要'!$H$92</definedName>
    <definedName name="その他支援者５_支店名" localSheetId="1">#REF!</definedName>
    <definedName name="その他支援者５_支店名">'４．事業概要'!$S$93</definedName>
    <definedName name="その他支援者５_担当者名等" localSheetId="1">#REF!</definedName>
    <definedName name="その他支援者５_担当者名等">'４．事業概要'!$H$94</definedName>
    <definedName name="その他支援者５_報酬" localSheetId="1">#REF!</definedName>
    <definedName name="その他支援者５_報酬">'４．事業概要'!$H$95</definedName>
    <definedName name="その他支援者５_本店・支店" localSheetId="1">#REF!</definedName>
    <definedName name="その他支援者５_本店・支店">'４．事業概要'!$H$93</definedName>
    <definedName name="その他事業実施場所_変更理由">'２．その他事業実施場所'!$AE$6</definedName>
    <definedName name="加点１" localSheetId="5">#REF!</definedName>
    <definedName name="加点１" localSheetId="0">#REF!</definedName>
    <definedName name="加点１" localSheetId="1">#REF!</definedName>
    <definedName name="加点１">#REF!</definedName>
    <definedName name="加点２" localSheetId="5">#REF!</definedName>
    <definedName name="加点２" localSheetId="0">#REF!</definedName>
    <definedName name="加点２" localSheetId="1">#REF!</definedName>
    <definedName name="加点２">#REF!</definedName>
    <definedName name="課税所得額_１５億円以下" localSheetId="9">'３．応募申請者の概要 (2)'!#REF!</definedName>
    <definedName name="課税所得額_１５億円以下" localSheetId="1">#REF!</definedName>
    <definedName name="課税所得額_１５億円以下">'３．応募申請者の概要'!$C$38</definedName>
    <definedName name="課税所得額_１５億円超" localSheetId="9">'３．応募申請者の概要 (2)'!#REF!</definedName>
    <definedName name="課税所得額_１５億円超" localSheetId="1">#REF!</definedName>
    <definedName name="課税所得額_１５億円超">'３．応募申請者の概要'!$C$39</definedName>
    <definedName name="課税所得額_２年前" localSheetId="9">'３．応募申請者の概要 (2)'!#REF!</definedName>
    <definedName name="課税所得額_２年前" localSheetId="0">'[4]３．応募申請者の概要'!$K$42</definedName>
    <definedName name="課税所得額_２年前" localSheetId="1">'[5]３．応募申請者の概要'!$K$42</definedName>
    <definedName name="課税所得額_２年前">'３．応募申請者の概要'!$K$42</definedName>
    <definedName name="課税所得額_３年間平均" localSheetId="9">'３．応募申請者の概要 (2)'!#REF!</definedName>
    <definedName name="課税所得額_３年間平均" localSheetId="1">#REF!</definedName>
    <definedName name="課税所得額_３年間平均">'３．応募申請者の概要'!$V$43</definedName>
    <definedName name="課税所得額_３年前" localSheetId="9">'３．応募申請者の概要 (2)'!#REF!</definedName>
    <definedName name="課税所得額_３年前" localSheetId="0">'[4]３．応募申請者の概要'!$Q$42</definedName>
    <definedName name="課税所得額_３年前" localSheetId="1">'[5]３．応募申請者の概要'!$Q$42</definedName>
    <definedName name="課税所得額_３年前">'３．応募申請者の概要'!$Q$42</definedName>
    <definedName name="課税所得額_前年" localSheetId="9">'３．応募申請者の概要 (2)'!#REF!</definedName>
    <definedName name="課税所得額_前年" localSheetId="0">'[4]３．応募申請者の概要'!$E$42</definedName>
    <definedName name="課税所得額_前年" localSheetId="1">'[5]３．応募申請者の概要'!$E$42</definedName>
    <definedName name="課税所得額_前年">'３．応募申請者の概要'!$E$42</definedName>
    <definedName name="課税所得額_変更理由" localSheetId="9">'３．応募申請者の概要 (2)'!#REF!</definedName>
    <definedName name="課税所得額_変更理由">'３．応募申請者の概要'!$AE$38</definedName>
    <definedName name="海外旅費_A" localSheetId="9">'[2]６．経費明細表'!$E$18</definedName>
    <definedName name="海外旅費_A">'[3]６．経費明細表'!$E$18</definedName>
    <definedName name="海外旅費_B" localSheetId="9">'[2]６．経費明細表'!$H$18</definedName>
    <definedName name="海外旅費_B">'[3]６．経費明細表'!$H$18</definedName>
    <definedName name="海外旅費_C" localSheetId="9">'[2]６．経費明細表'!$K$18</definedName>
    <definedName name="海外旅費_C">'[3]６．経費明細表'!$K$18</definedName>
    <definedName name="外注費_A" localSheetId="9">'[2]６．経費明細表'!$E$14</definedName>
    <definedName name="外注費_A">'[3]６．経費明細表'!$E$14</definedName>
    <definedName name="外注費_B" localSheetId="9">'[2]６．経費明細表'!$H$14</definedName>
    <definedName name="外注費_B">'[3]６．経費明細表'!$H$14</definedName>
    <definedName name="外注費_C" localSheetId="9">'[2]６．経費明細表'!$K$14</definedName>
    <definedName name="外注費_C">'[3]６．経費明細表'!$K$14</definedName>
    <definedName name="株主等一覧１_月" localSheetId="1">#REF!</definedName>
    <definedName name="株主等一覧１_出資比率１" localSheetId="1">#REF!</definedName>
    <definedName name="株主等一覧１_出資比率５" localSheetId="1">#REF!</definedName>
    <definedName name="株主等一覧１_出資比率６" localSheetId="1">#REF!</definedName>
    <definedName name="株主等一覧１_所在地１" localSheetId="1">#REF!</definedName>
    <definedName name="株主等一覧１_所在地２" localSheetId="1">#REF!</definedName>
    <definedName name="株主等一覧１_所在地３" localSheetId="1">#REF!</definedName>
    <definedName name="株主等一覧１_所在地４" localSheetId="1">#REF!</definedName>
    <definedName name="株主等一覧１_所在地５" localSheetId="1">#REF!</definedName>
    <definedName name="株主等一覧１_他人数" localSheetId="1">#REF!</definedName>
    <definedName name="株主等一覧１_大企業１" localSheetId="1">#REF!</definedName>
    <definedName name="株主等一覧１_大企業２" localSheetId="1">#REF!</definedName>
    <definedName name="株主等一覧１_大企業３" localSheetId="1">#REF!</definedName>
    <definedName name="株主等一覧１_大企業４" localSheetId="1">#REF!</definedName>
    <definedName name="株主等一覧１_大企業５" localSheetId="1">#REF!</definedName>
    <definedName name="株主等一覧１_日" localSheetId="1">#REF!</definedName>
    <definedName name="株主等一覧１_年" localSheetId="1">#REF!</definedName>
    <definedName name="株主等一覧１_名称１" localSheetId="1">#REF!</definedName>
    <definedName name="株主等一覧１_名称２" localSheetId="1">#REF!</definedName>
    <definedName name="株主等一覧１_名称３" localSheetId="1">#REF!</definedName>
    <definedName name="株主等一覧１_名称４" localSheetId="1">#REF!</definedName>
    <definedName name="株主等一覧１_名称５" localSheetId="1">#REF!</definedName>
    <definedName name="株主等一覧２_月" localSheetId="1">#REF!</definedName>
    <definedName name="株主等一覧２_出資比率１" localSheetId="1">#REF!</definedName>
    <definedName name="株主等一覧２_出資比率２" localSheetId="1">#REF!</definedName>
    <definedName name="株主等一覧２_出資比率３" localSheetId="1">#REF!</definedName>
    <definedName name="株主等一覧２_出資比率４" localSheetId="1">#REF!</definedName>
    <definedName name="株主等一覧２_出資比率５" localSheetId="1">#REF!</definedName>
    <definedName name="株主等一覧２_出資比率６" localSheetId="1">#REF!</definedName>
    <definedName name="株主等一覧２_所在地１" localSheetId="1">#REF!</definedName>
    <definedName name="株主等一覧２_所在地２" localSheetId="1">#REF!</definedName>
    <definedName name="株主等一覧２_所在地３" localSheetId="1">#REF!</definedName>
    <definedName name="株主等一覧２_所在地４" localSheetId="1">#REF!</definedName>
    <definedName name="株主等一覧２_所在地５" localSheetId="1">#REF!</definedName>
    <definedName name="株主等一覧２_他人数" localSheetId="1">#REF!</definedName>
    <definedName name="株主等一覧２_大企業１" localSheetId="1">#REF!</definedName>
    <definedName name="株主等一覧２_大企業２" localSheetId="1">#REF!</definedName>
    <definedName name="株主等一覧２_大企業３" localSheetId="1">#REF!</definedName>
    <definedName name="株主等一覧２_大企業４" localSheetId="1">#REF!</definedName>
    <definedName name="株主等一覧２_大企業５" localSheetId="1">#REF!</definedName>
    <definedName name="株主等一覧２_日" localSheetId="1">#REF!</definedName>
    <definedName name="株主等一覧２_年" localSheetId="1">#REF!</definedName>
    <definedName name="株主等一覧２_名称１" localSheetId="1">#REF!</definedName>
    <definedName name="株主等一覧２_名称２" localSheetId="1">#REF!</definedName>
    <definedName name="株主等一覧２_名称３" localSheetId="1">#REF!</definedName>
    <definedName name="株主等一覧２_名称４" localSheetId="1">#REF!</definedName>
    <definedName name="株主等一覧２_名称５" localSheetId="1">#REF!</definedName>
    <definedName name="企業">プルダウンデータ!$C$1286:$C$1419</definedName>
    <definedName name="記載要領__３．応募申請者の概要">記載要領!$A$57:$AG$1048</definedName>
    <definedName name="記載要領__３．応募申請者の概要_２">記載要領!$A$83:$AH$1048</definedName>
    <definedName name="記載要領__６．経費明細表">記載要領!$A$131:$AG$1048</definedName>
    <definedName name="記載要領__費目別明細書__機械装置・システム構築費">記載要領!$A$179:$AG$1048</definedName>
    <definedName name="記載要領__費目別明細書__建物費">記載要領!$A$155:$AG$1048</definedName>
    <definedName name="記載要領__費目別明細書__建物費__機械装置・システム構築費以外">記載要領!$A$204:$AG$1048</definedName>
    <definedName name="記載要領__補助対象経費により取得する建物に係る宣誓・同意書">記載要領!$A$229:$AG$1048</definedName>
    <definedName name="共同事業者">'４．事業概要'!$H$42</definedName>
    <definedName name="業種">'４．事業概要'!$H$10</definedName>
    <definedName name="緊急対策要件__15内訳" localSheetId="9">'３．応募申請者の概要 (2)'!#REF!</definedName>
    <definedName name="緊急対策要件__15内訳">'３．応募申請者の概要'!$C$207:$X$219</definedName>
    <definedName name="緊急対策要件__内訳" localSheetId="9">'３．応募申請者の概要 (2)'!#REF!</definedName>
    <definedName name="緊急対策要件__内訳">'３．応募申請者の概要'!$C$199:$X$205</definedName>
    <definedName name="金融機関_契約期間">'４．事業概要'!$S$69</definedName>
    <definedName name="金融機関_支援者名">'４．事業概要'!$H$66</definedName>
    <definedName name="金融機関_支店名">'４．事業概要'!$S$67</definedName>
    <definedName name="金融機関_担当者名等">'４．事業概要'!$H$68</definedName>
    <definedName name="金融機関_変更理由">'４．事業概要'!$AE$66</definedName>
    <definedName name="金融機関_報酬">'４．事業概要'!$H$69</definedName>
    <definedName name="金融機関_本店・支店">'４．事業概要'!$H$67</definedName>
    <definedName name="国内・海外">'１．申請者の概要'!$H$31</definedName>
    <definedName name="最賃売上高減少__内訳" localSheetId="9">'３．応募申請者の概要 (2)'!#REF!</definedName>
    <definedName name="最賃売上高減少__内訳">'３．応募申請者の概要'!$C$133:$L$139</definedName>
    <definedName name="最賃付加価値額減少__内訳" localSheetId="9">'３．応募申請者の概要 (2)'!#REF!</definedName>
    <definedName name="最賃付加価値額減少__内訳">'３．応募申請者の概要'!$C$141:$L$153</definedName>
    <definedName name="資本金・出資金" localSheetId="5">'１．申請者の概要'!$H$17</definedName>
    <definedName name="資本金・出資金" localSheetId="9">'[1]１．申請者の概要'!$H$18</definedName>
    <definedName name="資本金・出資金" localSheetId="0">'[4]１．申請者の概要'!$H$15</definedName>
    <definedName name="資本金・出資金">'１．申請者の概要'!$H$22</definedName>
    <definedName name="事業概要_事業類型">'４．事業概要'!$C$6</definedName>
    <definedName name="事業形態" localSheetId="9">'[1]１．申請者の概要'!$H$7</definedName>
    <definedName name="事業形態" localSheetId="0">'[4]１．申請者の概要'!$H$7</definedName>
    <definedName name="事業形態">'１．申請者の概要'!$H$7</definedName>
    <definedName name="事業計画書作成支援者の情報_変更理由">'４．事業概要'!$AE$57</definedName>
    <definedName name="事業再構築の主な事業又は業種_変更理由">'４．事業概要'!$AE$21</definedName>
    <definedName name="事業再構築の類型_変更理由">'４．事業概要'!$AE$18</definedName>
    <definedName name="事業再構築後_細分類コード" localSheetId="1">#REF!</definedName>
    <definedName name="事業再構築後_細分類コード">'４．事業概要'!$P$25</definedName>
    <definedName name="事業再構築後_小分類コード" localSheetId="1">#REF!</definedName>
    <definedName name="事業再構築後_小分類コード">'４．事業概要'!$P$24</definedName>
    <definedName name="事業再構築後_小分類名称" localSheetId="1">#REF!</definedName>
    <definedName name="事業再構築後_小分類名称">'４．事業概要'!$R$24</definedName>
    <definedName name="事業再構築後_大分類コード" localSheetId="1">#REF!</definedName>
    <definedName name="事業再構築後_大分類コード">'４．事業概要'!$P$22</definedName>
    <definedName name="事業再構築後_大分類名称" localSheetId="1">#REF!</definedName>
    <definedName name="事業再構築後_大分類名称">'４．事業概要'!$R$22</definedName>
    <definedName name="事業再構築後_中分類コード" localSheetId="1">#REF!</definedName>
    <definedName name="事業再構築後_中分類コード">'４．事業概要'!$P$23</definedName>
    <definedName name="事業再構築後_中分類名称" localSheetId="1">#REF!</definedName>
    <definedName name="事業再構築後_中分類名称">'４．事業概要'!$R$23</definedName>
    <definedName name="事業再構築前_細分類コード" localSheetId="1">#REF!</definedName>
    <definedName name="事業再構築前_細分類コード">'４．事業概要'!$E$25</definedName>
    <definedName name="事業再構築前_細分類名称" localSheetId="1">#REF!</definedName>
    <definedName name="事業再構築前_細分類名称">'４．事業概要'!$G$25</definedName>
    <definedName name="事業再構築前_小分類コード" localSheetId="1">#REF!</definedName>
    <definedName name="事業再構築前_小分類コード">'４．事業概要'!$E$24</definedName>
    <definedName name="事業再構築前_小分類名称" localSheetId="1">#REF!</definedName>
    <definedName name="事業再構築前_小分類名称">'４．事業概要'!$G$24</definedName>
    <definedName name="事業再構築前_大分類コード" localSheetId="1">#REF!</definedName>
    <definedName name="事業再構築前_大分類コード">'４．事業概要'!$E$22</definedName>
    <definedName name="事業再構築前_大分類名称" localSheetId="1">#REF!</definedName>
    <definedName name="事業再構築前_大分類名称">'４．事業概要'!$G$22</definedName>
    <definedName name="事業再構築前_中分類コード" localSheetId="1">#REF!</definedName>
    <definedName name="事業再構築前_中分類コード">'４．事業概要'!$E$23</definedName>
    <definedName name="事業再構築前_中分類名称" localSheetId="1">#REF!</definedName>
    <definedName name="事業再構築前_中分類名称">'４．事業概要'!$G$23</definedName>
    <definedName name="事業再構築類型_業種転換" localSheetId="1">#REF!</definedName>
    <definedName name="事業再構築類型_業種転換">'４．事業概要'!$I$19</definedName>
    <definedName name="事業再構築類型_業態転換" localSheetId="1">#REF!</definedName>
    <definedName name="事業再構築類型_業態転換">'４．事業概要'!$L$19</definedName>
    <definedName name="事業再構築類型_事業再編" localSheetId="1">#REF!</definedName>
    <definedName name="事業再構築類型_事業再編">'４．事業概要'!$C$18</definedName>
    <definedName name="事業再構築類型_事業転換" localSheetId="1">#REF!</definedName>
    <definedName name="事業再構築類型_事業転換">'４．事業概要'!$F$19</definedName>
    <definedName name="事業再構築類型_新分野展開" localSheetId="1">#REF!</definedName>
    <definedName name="事業再構築類型_新分野展開">'４．事業概要'!$C$19</definedName>
    <definedName name="事業実施場所_FAX番号" localSheetId="1">#REF!</definedName>
    <definedName name="事業実施場所_FAX番号">'１．申請者の概要'!$S$35</definedName>
    <definedName name="事業実施場所_異なる" localSheetId="1">#REF!</definedName>
    <definedName name="事業実施場所_異なる">'１．申請者の概要'!$L$30</definedName>
    <definedName name="事業実施場所_事業所名" localSheetId="5">'１．申請者の概要'!$H$33</definedName>
    <definedName name="事業実施場所_事業所名" localSheetId="9">'[1]１．申請者の概要'!$H$29</definedName>
    <definedName name="事業実施場所_事業所名" localSheetId="0">'[4]１．申請者の概要'!$H$26</definedName>
    <definedName name="事業実施場所_事業所名" localSheetId="1">'[3]１．申請者の概要'!$H$26</definedName>
    <definedName name="事業実施場所_事業所名">'１．申請者の概要'!$H$34</definedName>
    <definedName name="事業実施場所_所在地" localSheetId="5">'１．申請者の概要'!$H$32</definedName>
    <definedName name="事業実施場所_所在地" localSheetId="9">'[1]１．申請者の概要'!$H$28</definedName>
    <definedName name="事業実施場所_所在地" localSheetId="0">'[4]１．申請者の概要'!$H$25</definedName>
    <definedName name="事業実施場所_所在地" localSheetId="1">#REF!</definedName>
    <definedName name="事業実施場所_所在地">'１．申請者の概要'!$H$33</definedName>
    <definedName name="事業実施場所_電話番号" localSheetId="1">#REF!</definedName>
    <definedName name="事業実施場所_電話番号">'１．申請者の概要'!$H$35</definedName>
    <definedName name="事業実施場所_同一" localSheetId="1">#REF!</definedName>
    <definedName name="事業実施場所_同一">'１．申請者の概要'!$H$30</definedName>
    <definedName name="事業実施場所_郵便番号" localSheetId="1">#REF!</definedName>
    <definedName name="事業実施場所_郵便番号">'１．申請者の概要'!$H$32</definedName>
    <definedName name="事業者名" localSheetId="9">'[2]１．申請者の概要'!$N$1</definedName>
    <definedName name="事業者名">'[3]１．申請者の概要'!$N$1</definedName>
    <definedName name="事業類型" localSheetId="1">'[3]１．申請者の概要'!$E$2</definedName>
    <definedName name="事業類型">'１．申請者の概要'!$B$2</definedName>
    <definedName name="実績１_テーマ名" localSheetId="1">#REF!</definedName>
    <definedName name="実績１_テーマ名">'５．補助事業等の実績'!$H$15</definedName>
    <definedName name="実績１_事業化段階" localSheetId="1">#REF!</definedName>
    <definedName name="実績１_事業化段階">'５．補助事業等の実績'!$L$19</definedName>
    <definedName name="実績１_事業主体" localSheetId="1">#REF!</definedName>
    <definedName name="実績１_事業主体">'５．補助事業等の実績'!$H$12</definedName>
    <definedName name="実績１_事業成果・実績" localSheetId="1">#REF!</definedName>
    <definedName name="実績１_事業成果・実績">'５．補助事業等の実績'!$H$20</definedName>
    <definedName name="実績１_事業名称・事業概要" localSheetId="1">#REF!</definedName>
    <definedName name="実績１_事業名称・事業概要">'５．補助事業等の実績'!$H$9</definedName>
    <definedName name="実績１_実施期間" localSheetId="1">#REF!</definedName>
    <definedName name="実績１_実施期間">'５．補助事業等の実績'!$H$13</definedName>
    <definedName name="実績１_補助金額・委託額" localSheetId="1">#REF!</definedName>
    <definedName name="実績１_補助金額・委託額">'５．補助事業等の実績'!$H$14</definedName>
    <definedName name="実績１_本事業との相違点" localSheetId="1">#REF!</definedName>
    <definedName name="実績１_本事業との相違点">'５．補助事業等の実績'!$H$16</definedName>
    <definedName name="実績１０_テーマ名" localSheetId="1">#REF!</definedName>
    <definedName name="実績１０_テーマ名">'５．補助事業等の実績'!$H$159</definedName>
    <definedName name="実績１０_事業化段階" localSheetId="1">#REF!</definedName>
    <definedName name="実績１０_事業化段階">'５．補助事業等の実績'!$L$163</definedName>
    <definedName name="実績１０_事業主体" localSheetId="1">#REF!</definedName>
    <definedName name="実績１０_事業主体">'５．補助事業等の実績'!$H$156</definedName>
    <definedName name="実績１０_事業成果・実績" localSheetId="1">#REF!</definedName>
    <definedName name="実績１０_事業成果・実績">'５．補助事業等の実績'!$H$164</definedName>
    <definedName name="実績１０_事業名称・事業概要" localSheetId="1">#REF!</definedName>
    <definedName name="実績１０_事業名称・事業概要">'５．補助事業等の実績'!$H$153</definedName>
    <definedName name="実績１０_実施期間" localSheetId="1">#REF!</definedName>
    <definedName name="実績１０_実施期間">'５．補助事業等の実績'!$H$157</definedName>
    <definedName name="実績１０_補助金額・委託額" localSheetId="1">#REF!</definedName>
    <definedName name="実績１０_補助金額・委託額">'５．補助事業等の実績'!$H$158</definedName>
    <definedName name="実績１０_本事業との相違点" localSheetId="1">#REF!</definedName>
    <definedName name="実績１０_本事業との相違点">'５．補助事業等の実績'!$H$160</definedName>
    <definedName name="実績２_テーマ名" localSheetId="1">#REF!</definedName>
    <definedName name="実績２_テーマ名">'５．補助事業等の実績'!$H$31</definedName>
    <definedName name="実績２_事業化段階" localSheetId="1">#REF!</definedName>
    <definedName name="実績２_事業化段階">'５．補助事業等の実績'!$L$35</definedName>
    <definedName name="実績２_事業主体" localSheetId="1">#REF!</definedName>
    <definedName name="実績２_事業主体">'５．補助事業等の実績'!$H$28</definedName>
    <definedName name="実績２_事業成果・実績" localSheetId="1">#REF!</definedName>
    <definedName name="実績２_事業成果・実績">'５．補助事業等の実績'!$H$36</definedName>
    <definedName name="実績２_事業名称・事業概要" localSheetId="1">#REF!</definedName>
    <definedName name="実績２_事業名称・事業概要">'５．補助事業等の実績'!$H$25</definedName>
    <definedName name="実績２_実施期間" localSheetId="1">#REF!</definedName>
    <definedName name="実績２_実施期間">'５．補助事業等の実績'!$H$29</definedName>
    <definedName name="実績２_補助金額・委託額" localSheetId="1">#REF!</definedName>
    <definedName name="実績２_補助金額・委託額">'５．補助事業等の実績'!$H$30</definedName>
    <definedName name="実績２_本事業との相違点" localSheetId="1">#REF!</definedName>
    <definedName name="実績２_本事業との相違点">'５．補助事業等の実績'!$H$32</definedName>
    <definedName name="実績３_テーマ名" localSheetId="1">#REF!</definedName>
    <definedName name="実績３_テーマ名">'５．補助事業等の実績'!$H$47</definedName>
    <definedName name="実績３_事業化段階" localSheetId="1">#REF!</definedName>
    <definedName name="実績３_事業化段階">'５．補助事業等の実績'!$L$51</definedName>
    <definedName name="実績３_事業主体" localSheetId="1">#REF!</definedName>
    <definedName name="実績３_事業主体">'５．補助事業等の実績'!$H$44</definedName>
    <definedName name="実績３_事業成果・実績" localSheetId="1">#REF!</definedName>
    <definedName name="実績３_事業成果・実績">'５．補助事業等の実績'!$H$52</definedName>
    <definedName name="実績３_事業名称・事業概要" localSheetId="1">#REF!</definedName>
    <definedName name="実績３_事業名称・事業概要">'５．補助事業等の実績'!$H$41</definedName>
    <definedName name="実績３_実施期間" localSheetId="1">#REF!</definedName>
    <definedName name="実績３_実施期間">'５．補助事業等の実績'!$H$45</definedName>
    <definedName name="実績３_補助金額・委託額" localSheetId="1">#REF!</definedName>
    <definedName name="実績３_補助金額・委託額">'５．補助事業等の実績'!$H$46</definedName>
    <definedName name="実績３_本事業との相違点" localSheetId="1">#REF!</definedName>
    <definedName name="実績３_本事業との相違点">'５．補助事業等の実績'!$H$48</definedName>
    <definedName name="実績４_テーマ名" localSheetId="1">#REF!</definedName>
    <definedName name="実績４_テーマ名">'５．補助事業等の実績'!$H$63</definedName>
    <definedName name="実績４_事業化段階" localSheetId="1">#REF!</definedName>
    <definedName name="実績４_事業化段階">'５．補助事業等の実績'!$L$67</definedName>
    <definedName name="実績４_事業主体" localSheetId="1">#REF!</definedName>
    <definedName name="実績４_事業主体">'５．補助事業等の実績'!$H$60</definedName>
    <definedName name="実績４_事業成果・実績" localSheetId="1">#REF!</definedName>
    <definedName name="実績４_事業成果・実績">'５．補助事業等の実績'!$H$68</definedName>
    <definedName name="実績４_事業名称・事業概要" localSheetId="1">#REF!</definedName>
    <definedName name="実績４_事業名称・事業概要">'５．補助事業等の実績'!$H$57</definedName>
    <definedName name="実績４_実施期間" localSheetId="1">#REF!</definedName>
    <definedName name="実績４_実施期間">'５．補助事業等の実績'!$H$61</definedName>
    <definedName name="実績４_補助金額・委託額" localSheetId="1">#REF!</definedName>
    <definedName name="実績４_補助金額・委託額">'５．補助事業等の実績'!$H$62</definedName>
    <definedName name="実績４_本事業との相違点" localSheetId="1">#REF!</definedName>
    <definedName name="実績４_本事業との相違点">'５．補助事業等の実績'!$H$64</definedName>
    <definedName name="実績５_テーマ名" localSheetId="1">#REF!</definedName>
    <definedName name="実績５_テーマ名">'５．補助事業等の実績'!$H$79</definedName>
    <definedName name="実績５_事業化段階" localSheetId="1">#REF!</definedName>
    <definedName name="実績５_事業化段階">'５．補助事業等の実績'!$L$83</definedName>
    <definedName name="実績５_事業主体" localSheetId="1">#REF!</definedName>
    <definedName name="実績５_事業主体">'５．補助事業等の実績'!$H$76</definedName>
    <definedName name="実績５_事業成果・実績" localSheetId="1">#REF!</definedName>
    <definedName name="実績５_事業成果・実績">'５．補助事業等の実績'!$H$84</definedName>
    <definedName name="実績５_事業名称・事業概要" localSheetId="1">#REF!</definedName>
    <definedName name="実績５_事業名称・事業概要">'５．補助事業等の実績'!$H$73</definedName>
    <definedName name="実績５_実施期間" localSheetId="1">#REF!</definedName>
    <definedName name="実績５_実施期間">'５．補助事業等の実績'!$H$77</definedName>
    <definedName name="実績５_補助金額・委託額" localSheetId="1">#REF!</definedName>
    <definedName name="実績５_補助金額・委託額">'５．補助事業等の実績'!$H$78</definedName>
    <definedName name="実績５_本事業との相違点" localSheetId="1">#REF!</definedName>
    <definedName name="実績５_本事業との相違点">'５．補助事業等の実績'!$H$80</definedName>
    <definedName name="実績６_テーマ名" localSheetId="1">#REF!</definedName>
    <definedName name="実績６_テーマ名">'５．補助事業等の実績'!$H$95</definedName>
    <definedName name="実績６_事業化段階" localSheetId="1">#REF!</definedName>
    <definedName name="実績６_事業化段階">'５．補助事業等の実績'!$L$99</definedName>
    <definedName name="実績６_事業主体" localSheetId="1">#REF!</definedName>
    <definedName name="実績６_事業主体">'５．補助事業等の実績'!$H$92</definedName>
    <definedName name="実績６_事業成果・実績" localSheetId="1">#REF!</definedName>
    <definedName name="実績６_事業成果・実績">'５．補助事業等の実績'!$H$100</definedName>
    <definedName name="実績６_事業名称・事業概要" localSheetId="1">#REF!</definedName>
    <definedName name="実績６_事業名称・事業概要">'５．補助事業等の実績'!$H$89</definedName>
    <definedName name="実績６_実施期間" localSheetId="1">#REF!</definedName>
    <definedName name="実績６_実施期間">'５．補助事業等の実績'!$H$93</definedName>
    <definedName name="実績６_補助金額・委託額" localSheetId="1">#REF!</definedName>
    <definedName name="実績６_補助金額・委託額">'５．補助事業等の実績'!$H$94</definedName>
    <definedName name="実績６_本事業との相違点" localSheetId="1">#REF!</definedName>
    <definedName name="実績６_本事業との相違点">'５．補助事業等の実績'!$H$96</definedName>
    <definedName name="実績７_テーマ名" localSheetId="1">#REF!</definedName>
    <definedName name="実績７_テーマ名">'５．補助事業等の実績'!$H$111</definedName>
    <definedName name="実績７_事業化段階" localSheetId="1">#REF!</definedName>
    <definedName name="実績７_事業化段階">'５．補助事業等の実績'!$L$115</definedName>
    <definedName name="実績７_事業主体" localSheetId="1">#REF!</definedName>
    <definedName name="実績７_事業主体">'５．補助事業等の実績'!$H$108</definedName>
    <definedName name="実績７_事業成果・実績" localSheetId="1">#REF!</definedName>
    <definedName name="実績７_事業成果・実績">'５．補助事業等の実績'!$H$116</definedName>
    <definedName name="実績７_事業名称・事業概要" localSheetId="1">#REF!</definedName>
    <definedName name="実績７_事業名称・事業概要">'５．補助事業等の実績'!$H$105</definedName>
    <definedName name="実績７_実施期間" localSheetId="1">#REF!</definedName>
    <definedName name="実績７_実施期間">'５．補助事業等の実績'!$H$109</definedName>
    <definedName name="実績７_補助金額・委託額" localSheetId="1">#REF!</definedName>
    <definedName name="実績７_補助金額・委託額">'５．補助事業等の実績'!$H$110</definedName>
    <definedName name="実績７_本事業との相違点" localSheetId="1">#REF!</definedName>
    <definedName name="実績７_本事業との相違点">'５．補助事業等の実績'!$H$112</definedName>
    <definedName name="実績８_テーマ名" localSheetId="1">#REF!</definedName>
    <definedName name="実績８_テーマ名">'５．補助事業等の実績'!$H$127</definedName>
    <definedName name="実績８_事業化段階" localSheetId="1">#REF!</definedName>
    <definedName name="実績８_事業化段階">'５．補助事業等の実績'!$L$131</definedName>
    <definedName name="実績８_事業主体" localSheetId="1">#REF!</definedName>
    <definedName name="実績８_事業主体">'５．補助事業等の実績'!$H$124</definedName>
    <definedName name="実績８_事業成果・実績" localSheetId="1">#REF!</definedName>
    <definedName name="実績８_事業成果・実績">'５．補助事業等の実績'!$H$132</definedName>
    <definedName name="実績８_事業名称・事業概要" localSheetId="1">#REF!</definedName>
    <definedName name="実績８_事業名称・事業概要">'５．補助事業等の実績'!$H$121</definedName>
    <definedName name="実績８_実施期間" localSheetId="1">#REF!</definedName>
    <definedName name="実績８_実施期間">'５．補助事業等の実績'!$H$125</definedName>
    <definedName name="実績８_補助金額・委託額" localSheetId="1">#REF!</definedName>
    <definedName name="実績８_補助金額・委託額">'５．補助事業等の実績'!$H$126</definedName>
    <definedName name="実績８_本事業との相違点" localSheetId="1">#REF!</definedName>
    <definedName name="実績８_本事業との相違点">'５．補助事業等の実績'!$H$128</definedName>
    <definedName name="実績９_テーマ名" localSheetId="1">#REF!</definedName>
    <definedName name="実績９_テーマ名">'５．補助事業等の実績'!$H$143</definedName>
    <definedName name="実績９_事業化段階" localSheetId="1">#REF!</definedName>
    <definedName name="実績９_事業化段階">'５．補助事業等の実績'!$L$147</definedName>
    <definedName name="実績９_事業主体" localSheetId="1">#REF!</definedName>
    <definedName name="実績９_事業主体">'５．補助事業等の実績'!$H$140</definedName>
    <definedName name="実績９_事業成果・実績" localSheetId="1">#REF!</definedName>
    <definedName name="実績９_事業成果・実績">'５．補助事業等の実績'!$H$148</definedName>
    <definedName name="実績９_事業名称・事業概要" localSheetId="1">#REF!</definedName>
    <definedName name="実績９_事業名称・事業概要">'５．補助事業等の実績'!$H$137</definedName>
    <definedName name="実績９_実施期間" localSheetId="1">#REF!</definedName>
    <definedName name="実績９_実施期間">'５．補助事業等の実績'!$H$141</definedName>
    <definedName name="実績９_補助金額・委託額" localSheetId="1">#REF!</definedName>
    <definedName name="実績９_補助金額・委託額">'５．補助事業等の実績'!$H$142</definedName>
    <definedName name="実績９_本事業との相違点" localSheetId="1">#REF!</definedName>
    <definedName name="実績９_本事業との相違点">'５．補助事業等の実績'!$H$144</definedName>
    <definedName name="主たる事業" localSheetId="1">#REF!</definedName>
    <definedName name="主たる事業">'１．申請者の概要'!$H$26</definedName>
    <definedName name="受付番号" localSheetId="1">'[3]１．申請者の概要'!$E$1</definedName>
    <definedName name="受付番号">'１．申請者の概要'!$V$2</definedName>
    <definedName name="受付番号枝番" localSheetId="9">'[2]１．申請者の概要'!$I$1</definedName>
    <definedName name="受付番号枝番">'[3]１．申請者の概要'!$I$1</definedName>
    <definedName name="従業員数" localSheetId="0">'[4]１．申請者の概要'!$H$16</definedName>
    <definedName name="従業員数" localSheetId="1">#REF!</definedName>
    <definedName name="従業員数">'１．申請者の概要'!$H$24</definedName>
    <definedName name="商号又は名称" localSheetId="1">#REF!</definedName>
    <definedName name="商号又は名称">'１．申請者の概要'!$H$12</definedName>
    <definedName name="商号又は名称_カナ">'１．申請者の概要'!$H$13</definedName>
    <definedName name="創業・設立日">'１．申請者の概要'!$H$25</definedName>
    <definedName name="足許売上高減少__内訳" localSheetId="9">'３．応募申請者の概要 (2)'!#REF!</definedName>
    <definedName name="足許売上高減少__内訳">'３．応募申請者の概要'!$C$167:$L$173</definedName>
    <definedName name="足許付加価値額減少__内訳" localSheetId="9">'３．応募申請者の概要 (2)'!#REF!</definedName>
    <definedName name="足許付加価値額減少__内訳">'３．応募申請者の概要'!$C$175:$L$187</definedName>
    <definedName name="卒業枠_グローバル展開">'４．事業概要'!$J$37</definedName>
    <definedName name="卒業枠_事業再編">'４．事業概要'!$C$37</definedName>
    <definedName name="卒業枠_新規設備投資">'４．事業概要'!$F$37</definedName>
    <definedName name="卒業枠に向けた取組の類型_変更理由">'４．事業概要'!$AE$36</definedName>
    <definedName name="担当者メールアドレス" localSheetId="1">#REF!</definedName>
    <definedName name="担当者メールアドレス">'１．申請者の概要'!$H$38</definedName>
    <definedName name="担当者携帯番号" localSheetId="1">#REF!</definedName>
    <definedName name="担当者携帯番号">'１．申請者の概要'!$S$39</definedName>
    <definedName name="担当者氏名" localSheetId="1">#REF!</definedName>
    <definedName name="担当者氏名">'１．申請者の概要'!$S$37</definedName>
    <definedName name="担当者電話番号" localSheetId="1">#REF!</definedName>
    <definedName name="担当者電話番号">'１．申請者の概要'!$H$39</definedName>
    <definedName name="担当者役職" localSheetId="1">#REF!</definedName>
    <definedName name="担当者役職">'１．申請者の概要'!$H$37</definedName>
    <definedName name="同意書_プルダウン_テキスト">'補助対象経費により取得する建物に係る宣誓・同意書 '!$K$14:$M$18</definedName>
    <definedName name="認定経営革新等支援機関_契約期間" localSheetId="1">#REF!</definedName>
    <definedName name="認定経営革新等支援機関_契約期間">'４．事業概要'!$S$63</definedName>
    <definedName name="認定経営革新等支援機関_支援者名" localSheetId="1">#REF!</definedName>
    <definedName name="認定経営革新等支援機関_支援者名">'４．事業概要'!$H$60</definedName>
    <definedName name="認定経営革新等支援機関_支店名" localSheetId="1">#REF!</definedName>
    <definedName name="認定経営革新等支援機関_支店名">'４．事業概要'!$S$61</definedName>
    <definedName name="認定経営革新等支援機関_担当者名等" localSheetId="1">#REF!</definedName>
    <definedName name="認定経営革新等支援機関_担当者名等">'４．事業概要'!$H$62</definedName>
    <definedName name="認定経営革新等支援機関_報酬" localSheetId="1">#REF!</definedName>
    <definedName name="認定経営革新等支援機関_報酬">'４．事業概要'!$H$63</definedName>
    <definedName name="認定経営革新等支援機関_本店・支店" localSheetId="1">#REF!</definedName>
    <definedName name="認定経営革新等支援機関_本店・支店">'４．事業概要'!$H$61</definedName>
    <definedName name="認定経営革新等支援機関ID" localSheetId="1">#REF!</definedName>
    <definedName name="認定経営革新等支援機関ID">'４．事業概要'!$H$57</definedName>
    <definedName name="売上高減少の内訳＿＿３０以上" localSheetId="9">'３．応募申請者の概要 (2)'!#REF!</definedName>
    <definedName name="売上高減少の内訳＿＿３０以上">'３．応募申請者の概要'!$C$254:$L$260</definedName>
    <definedName name="売上高減少要件__内訳" localSheetId="9">'３．応募申請者の概要 (2)'!#REF!</definedName>
    <definedName name="売上高減少要件__内訳">'３．応募申請者の概要'!$C$66:$X$74</definedName>
    <definedName name="売上高減少要件_コロナ月１" localSheetId="9">'３．応募申請者の概要 (2)'!#REF!</definedName>
    <definedName name="売上高減少要件_コロナ月１" localSheetId="1">#REF!</definedName>
    <definedName name="売上高減少要件_コロナ月１">'３．応募申請者の概要'!$K$70</definedName>
    <definedName name="売上高減少要件_コロナ月２" localSheetId="9">'３．応募申請者の概要 (2)'!#REF!</definedName>
    <definedName name="売上高減少要件_コロナ月２" localSheetId="1">#REF!</definedName>
    <definedName name="売上高減少要件_コロナ月２">'３．応募申請者の概要'!$O$70</definedName>
    <definedName name="売上高減少要件_コロナ月３" localSheetId="9">'３．応募申請者の概要 (2)'!#REF!</definedName>
    <definedName name="売上高減少要件_コロナ月３" localSheetId="1">#REF!</definedName>
    <definedName name="売上高減少要件_コロナ月３">'３．応募申請者の概要'!$S$70</definedName>
    <definedName name="売上高減少要件_コロナ年１" localSheetId="9">'３．応募申請者の概要 (2)'!#REF!</definedName>
    <definedName name="売上高減少要件_コロナ年１" localSheetId="1">#REF!</definedName>
    <definedName name="売上高減少要件_コロナ年１">'３．応募申請者の概要'!$I$70</definedName>
    <definedName name="売上高減少要件_コロナ年２" localSheetId="9">'３．応募申請者の概要 (2)'!#REF!</definedName>
    <definedName name="売上高減少要件_コロナ年２" localSheetId="1">#REF!</definedName>
    <definedName name="売上高減少要件_コロナ年２">'３．応募申請者の概要'!$M$70</definedName>
    <definedName name="売上高減少要件_コロナ年３" localSheetId="9">'３．応募申請者の概要 (2)'!#REF!</definedName>
    <definedName name="売上高減少要件_コロナ年３" localSheetId="1">#REF!</definedName>
    <definedName name="売上高減少要件_コロナ年３">'３．応募申請者の概要'!$Q$70</definedName>
    <definedName name="売上高減少要件_コロナ売上高１" localSheetId="9">'３．応募申請者の概要 (2)'!#REF!</definedName>
    <definedName name="売上高減少要件_コロナ売上高１" localSheetId="1">#REF!</definedName>
    <definedName name="売上高減少要件_コロナ売上高１">'３．応募申請者の概要'!$I$71</definedName>
    <definedName name="売上高減少要件_コロナ売上高２" localSheetId="9">'３．応募申請者の概要 (2)'!#REF!</definedName>
    <definedName name="売上高減少要件_コロナ売上高２" localSheetId="1">#REF!</definedName>
    <definedName name="売上高減少要件_コロナ売上高２">'３．応募申請者の概要'!$M$71</definedName>
    <definedName name="売上高減少要件_コロナ売上高３" localSheetId="9">'３．応募申請者の概要 (2)'!#REF!</definedName>
    <definedName name="売上高減少要件_コロナ売上高３" localSheetId="1">#REF!</definedName>
    <definedName name="売上高減少要件_コロナ売上高３">'３．応募申請者の概要'!$Q$71</definedName>
    <definedName name="売上高減少要件_直近月１" localSheetId="9">'３．応募申請者の概要 (2)'!#REF!</definedName>
    <definedName name="売上高減少要件_直近月１" localSheetId="1">#REF!</definedName>
    <definedName name="売上高減少要件_直近月１">'３．応募申請者の概要'!$K$68</definedName>
    <definedName name="売上高減少要件_直近月２" localSheetId="9">'３．応募申請者の概要 (2)'!#REF!</definedName>
    <definedName name="売上高減少要件_直近月２" localSheetId="1">#REF!</definedName>
    <definedName name="売上高減少要件_直近月２">'３．応募申請者の概要'!$O$68</definedName>
    <definedName name="売上高減少要件_直近月３" localSheetId="9">'３．応募申請者の概要 (2)'!#REF!</definedName>
    <definedName name="売上高減少要件_直近月３" localSheetId="1">#REF!</definedName>
    <definedName name="売上高減少要件_直近月３">'３．応募申請者の概要'!$S$68</definedName>
    <definedName name="売上高減少要件_直近年１" localSheetId="9">'３．応募申請者の概要 (2)'!#REF!</definedName>
    <definedName name="売上高減少要件_直近年１" localSheetId="1">#REF!</definedName>
    <definedName name="売上高減少要件_直近年１">'３．応募申請者の概要'!$I$68</definedName>
    <definedName name="売上高減少要件_直近年２" localSheetId="9">'３．応募申請者の概要 (2)'!#REF!</definedName>
    <definedName name="売上高減少要件_直近年２" localSheetId="1">#REF!</definedName>
    <definedName name="売上高減少要件_直近年２">'３．応募申請者の概要'!$M$68</definedName>
    <definedName name="売上高減少要件_直近年３" localSheetId="9">'３．応募申請者の概要 (2)'!#REF!</definedName>
    <definedName name="売上高減少要件_直近年３" localSheetId="1">#REF!</definedName>
    <definedName name="売上高減少要件_直近年３">'３．応募申請者の概要'!$Q$68</definedName>
    <definedName name="売上高減少要件_直近売上高１" localSheetId="9">'３．応募申請者の概要 (2)'!#REF!</definedName>
    <definedName name="売上高減少要件_直近売上高１" localSheetId="1">#REF!</definedName>
    <definedName name="売上高減少要件_直近売上高１">'３．応募申請者の概要'!$I$69</definedName>
    <definedName name="売上高減少要件_直近売上高２" localSheetId="9">'３．応募申請者の概要 (2)'!#REF!</definedName>
    <definedName name="売上高減少要件_直近売上高２" localSheetId="1">#REF!</definedName>
    <definedName name="売上高減少要件_直近売上高２">'３．応募申請者の概要'!$M$69</definedName>
    <definedName name="売上高減少要件_直近売上高３" localSheetId="9">'３．応募申請者の概要 (2)'!#REF!</definedName>
    <definedName name="売上高減少要件_直近売上高３" localSheetId="1">#REF!</definedName>
    <definedName name="売上高減少要件_直近売上高３">'３．応募申請者の概要'!$Q$69</definedName>
    <definedName name="売上高等減少要件_変更理由" localSheetId="9">'３．応募申請者の概要 (2)'!#REF!</definedName>
    <definedName name="売上高等減少要件_変更理由">'３．応募申請者の概要'!$AE$55</definedName>
    <definedName name="付加価値額減少__内訳" localSheetId="9">'３．応募申請者の概要 (2)'!#REF!</definedName>
    <definedName name="付加価値額減少__内訳">'３．応募申請者の概要'!$C$90:$X$103</definedName>
    <definedName name="付加価値額減少の内訳__４５以上減少" localSheetId="9">'３．応募申請者の概要 (2)'!#REF!</definedName>
    <definedName name="付加価値額減少の内訳__４５以上減少">'３．応募申請者の概要'!$C$262:$L$274</definedName>
    <definedName name="補助事業の具体的な内容_変更理由">'４．事業概要（５）'!$AE$8</definedName>
    <definedName name="補助事業の主たる事業実施場所_変更理由">'１．申請者の概要'!$AE$30</definedName>
    <definedName name="補助事業計画の概要_変更理由">'４．事業概要'!$AE$13</definedName>
    <definedName name="補助事業計画概要" localSheetId="1">#REF!</definedName>
    <definedName name="補助事業計画概要">'４．事業概要'!$H$13</definedName>
    <definedName name="補助事業計画名" localSheetId="1">#REF!</definedName>
    <definedName name="補助事業計画名">'４．事業概要'!$H$9</definedName>
    <definedName name="補助率" localSheetId="9">'[2]６．経費明細表'!$K$7</definedName>
    <definedName name="補助率">'[3]６．経費明細表'!$K$7</definedName>
    <definedName name="法人区分" localSheetId="9">'[1]１．申請者の概要'!$H$6</definedName>
    <definedName name="法人区分" localSheetId="0">'[4]１．申請者の概要'!$H$6</definedName>
    <definedName name="法人区分" localSheetId="1">#REF!</definedName>
    <definedName name="法人区分">'１．申請者の概要'!$H$6</definedName>
    <definedName name="法人代表者名" localSheetId="1">#REF!</definedName>
    <definedName name="法人代表者名">'１．申請者の概要'!$H$15</definedName>
    <definedName name="法人代表者役職" localSheetId="1">#REF!</definedName>
    <definedName name="法人代表者役職">'１．申請者の概要'!$H$14</definedName>
    <definedName name="法人番号" localSheetId="1">#REF!</definedName>
    <definedName name="法人番号">'１．申請者の概要'!$H$11</definedName>
    <definedName name="本社_FAX番号" localSheetId="1">#REF!</definedName>
    <definedName name="本社_FAX番号">'１．申請者の概要'!$S$27</definedName>
    <definedName name="本社_所在地" localSheetId="5">'１．申請者の概要'!$H$16</definedName>
    <definedName name="本社_所在地" localSheetId="9">'[1]１．申請者の概要'!$H$17</definedName>
    <definedName name="本社_所在地" localSheetId="0">'[4]１．申請者の概要'!$H$14</definedName>
    <definedName name="本社_所在地" localSheetId="1">#REF!</definedName>
    <definedName name="本社_所在地">'１．申請者の概要'!$H$17</definedName>
    <definedName name="本社_電話番号" localSheetId="1">#REF!</definedName>
    <definedName name="本社_電話番号">'１．申請者の概要'!$H$27</definedName>
    <definedName name="本社_郵便番号" localSheetId="1">#REF!</definedName>
    <definedName name="本社_郵便番号">'１．申請者の概要'!$H$16</definedName>
    <definedName name="枠" localSheetId="9">'[2]１．申請者の概要'!$H$2</definedName>
    <definedName name="枠">'[3]１．申請者の概要'!$H$2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30" i="13" l="1"/>
  <c r="AE6" i="14"/>
  <c r="I102" i="18" l="1"/>
  <c r="I184" i="18"/>
  <c r="I186" i="18"/>
  <c r="I187" i="18"/>
  <c r="I188" i="18"/>
  <c r="I189" i="18"/>
  <c r="I183" i="18"/>
  <c r="I170" i="18"/>
  <c r="I172" i="18"/>
  <c r="I173" i="18"/>
  <c r="I174" i="18"/>
  <c r="I175" i="18"/>
  <c r="I169" i="18"/>
  <c r="I156" i="18"/>
  <c r="I158" i="18"/>
  <c r="I159" i="18"/>
  <c r="I160" i="18"/>
  <c r="I161" i="18"/>
  <c r="I155" i="18"/>
  <c r="I142" i="18"/>
  <c r="I144" i="18"/>
  <c r="I145" i="18"/>
  <c r="I146" i="18"/>
  <c r="I147" i="18"/>
  <c r="I141" i="18"/>
  <c r="I128" i="18"/>
  <c r="I130" i="18"/>
  <c r="I131" i="18"/>
  <c r="I132" i="18"/>
  <c r="I133" i="18"/>
  <c r="I127" i="18"/>
  <c r="I113" i="18"/>
  <c r="I99" i="18"/>
  <c r="I100" i="18"/>
  <c r="I103" i="18"/>
  <c r="I104" i="18"/>
  <c r="I105" i="18"/>
  <c r="T73" i="48" l="1"/>
  <c r="T70" i="48"/>
  <c r="T67" i="48"/>
  <c r="T64" i="48"/>
  <c r="T61" i="48"/>
  <c r="T58" i="48"/>
  <c r="T55" i="48"/>
  <c r="T52" i="48"/>
  <c r="T49" i="48"/>
  <c r="T46" i="48"/>
  <c r="T43" i="48"/>
  <c r="T40" i="48"/>
  <c r="T37" i="48"/>
  <c r="T34" i="48"/>
  <c r="T31" i="48"/>
  <c r="T28" i="48"/>
  <c r="T25" i="48"/>
  <c r="T22" i="48"/>
  <c r="T19" i="48"/>
  <c r="T16" i="48"/>
  <c r="Z60" i="50"/>
  <c r="Z56" i="50"/>
  <c r="Z52" i="50"/>
  <c r="Z48" i="50"/>
  <c r="Z44" i="50"/>
  <c r="Z29" i="50"/>
  <c r="Z25" i="50"/>
  <c r="Z21" i="50"/>
  <c r="Z17" i="50"/>
  <c r="Z13" i="50"/>
  <c r="D63" i="51" l="1"/>
  <c r="D64" i="51" s="1"/>
  <c r="B61" i="51"/>
  <c r="B60" i="51"/>
  <c r="B59" i="51"/>
  <c r="B58" i="51"/>
  <c r="B57" i="51"/>
  <c r="B56" i="51"/>
  <c r="B55" i="51"/>
  <c r="B54" i="51"/>
  <c r="B53" i="51"/>
  <c r="B52" i="51"/>
  <c r="B51" i="51"/>
  <c r="B50" i="51"/>
  <c r="B49" i="51"/>
  <c r="B48" i="51"/>
  <c r="B47" i="51"/>
  <c r="B46" i="51"/>
  <c r="B45" i="51"/>
  <c r="B44" i="51"/>
  <c r="B43" i="51"/>
  <c r="B42" i="51"/>
  <c r="C44" i="51" l="1"/>
  <c r="C52" i="51"/>
  <c r="C60" i="51"/>
  <c r="C45" i="51"/>
  <c r="C53" i="51"/>
  <c r="C61" i="51"/>
  <c r="C46" i="51"/>
  <c r="C54" i="51"/>
  <c r="C42" i="51"/>
  <c r="C47" i="51"/>
  <c r="C55" i="51"/>
  <c r="C48" i="51"/>
  <c r="C56" i="51"/>
  <c r="C49" i="51"/>
  <c r="C57" i="51"/>
  <c r="C50" i="51"/>
  <c r="C58" i="51"/>
  <c r="C43" i="51"/>
  <c r="C51" i="51"/>
  <c r="C59" i="51"/>
  <c r="A71" i="51"/>
  <c r="J5" i="27" s="1"/>
  <c r="A73" i="51"/>
  <c r="A72" i="51"/>
  <c r="D62" i="50" l="1"/>
  <c r="D58" i="50"/>
  <c r="D54" i="50"/>
  <c r="D50" i="50"/>
  <c r="D46" i="50"/>
  <c r="D31" i="50"/>
  <c r="D27" i="50"/>
  <c r="D23" i="50"/>
  <c r="D19" i="50"/>
  <c r="D15" i="50"/>
  <c r="C18" i="48" l="1"/>
  <c r="BZ72" i="48" l="1"/>
  <c r="C72" i="48"/>
  <c r="BZ71" i="48"/>
  <c r="BZ70" i="48"/>
  <c r="BZ69" i="48"/>
  <c r="C69" i="48"/>
  <c r="BZ68" i="48"/>
  <c r="BZ67" i="48"/>
  <c r="C27" i="48"/>
  <c r="C30" i="48"/>
  <c r="C33" i="48"/>
  <c r="BZ75" i="48"/>
  <c r="C75" i="48"/>
  <c r="BZ74" i="48"/>
  <c r="BZ66" i="48"/>
  <c r="C66" i="48"/>
  <c r="BZ65" i="48"/>
  <c r="BZ63" i="48"/>
  <c r="C63" i="48"/>
  <c r="BZ62" i="48"/>
  <c r="BZ60" i="48"/>
  <c r="C60" i="48"/>
  <c r="BZ59" i="48"/>
  <c r="BZ57" i="48"/>
  <c r="C57" i="48"/>
  <c r="BZ56" i="48"/>
  <c r="BZ54" i="48"/>
  <c r="C54" i="48"/>
  <c r="BZ53" i="48"/>
  <c r="BZ51" i="48"/>
  <c r="C51" i="48"/>
  <c r="BZ50" i="48"/>
  <c r="BZ48" i="48"/>
  <c r="C48" i="48"/>
  <c r="BZ47" i="48"/>
  <c r="BZ45" i="48"/>
  <c r="C45" i="48"/>
  <c r="BZ44" i="48"/>
  <c r="BZ42" i="48"/>
  <c r="C42" i="48"/>
  <c r="BZ41" i="48"/>
  <c r="BZ39" i="48"/>
  <c r="C39" i="48"/>
  <c r="BZ38" i="48"/>
  <c r="BZ36" i="48"/>
  <c r="C36" i="48"/>
  <c r="BZ35" i="48"/>
  <c r="BZ33" i="48"/>
  <c r="BZ32" i="48"/>
  <c r="BZ30" i="48"/>
  <c r="BZ29" i="48"/>
  <c r="BZ27" i="48"/>
  <c r="BZ26" i="48"/>
  <c r="BZ24" i="48"/>
  <c r="C24" i="48"/>
  <c r="BZ23" i="48"/>
  <c r="BZ21" i="48"/>
  <c r="C21" i="48"/>
  <c r="BZ20" i="48"/>
  <c r="H8" i="13" l="1"/>
  <c r="Y3" i="50"/>
  <c r="Y2" i="50"/>
  <c r="B2" i="50"/>
  <c r="Z65" i="50" l="1"/>
  <c r="Z34" i="50"/>
  <c r="I173" i="15"/>
  <c r="I139" i="15"/>
  <c r="Q218" i="15"/>
  <c r="M218" i="15"/>
  <c r="I218" i="15"/>
  <c r="U217" i="15"/>
  <c r="U216" i="15"/>
  <c r="U215" i="15"/>
  <c r="Q213" i="15"/>
  <c r="M213" i="15"/>
  <c r="I213" i="15"/>
  <c r="U212" i="15"/>
  <c r="U211" i="15"/>
  <c r="U210" i="15"/>
  <c r="Q205" i="15"/>
  <c r="M205" i="15"/>
  <c r="I205" i="15"/>
  <c r="U204" i="15"/>
  <c r="U205" i="15" s="1"/>
  <c r="U202" i="15"/>
  <c r="M219" i="15" l="1"/>
  <c r="Q219" i="15"/>
  <c r="U218" i="15"/>
  <c r="I219" i="15"/>
  <c r="U213" i="15"/>
  <c r="U219" i="15" l="1"/>
  <c r="I260" i="15" l="1"/>
  <c r="Z22" i="13" l="1"/>
  <c r="I186" i="15" l="1"/>
  <c r="I187" i="15" s="1"/>
  <c r="I181" i="15"/>
  <c r="AA92" i="15"/>
  <c r="AA93" i="15" s="1"/>
  <c r="M72" i="15"/>
  <c r="AC92" i="15"/>
  <c r="AC93" i="15" s="1"/>
  <c r="AB92" i="15"/>
  <c r="AB93" i="15" s="1"/>
  <c r="AC68" i="15"/>
  <c r="AC69" i="15" s="1"/>
  <c r="AB68" i="15"/>
  <c r="AB69" i="15" s="1"/>
  <c r="AA68" i="15"/>
  <c r="AA69" i="15" s="1"/>
  <c r="BZ17" i="48" l="1"/>
  <c r="BZ18" i="48"/>
  <c r="BZ19" i="48"/>
  <c r="BZ22" i="48"/>
  <c r="BZ25" i="48"/>
  <c r="BZ28" i="48"/>
  <c r="BZ31" i="48"/>
  <c r="BZ34" i="48"/>
  <c r="BZ37" i="48"/>
  <c r="BZ40" i="48"/>
  <c r="BZ43" i="48"/>
  <c r="BZ46" i="48"/>
  <c r="BZ49" i="48"/>
  <c r="BZ52" i="48"/>
  <c r="BZ55" i="48"/>
  <c r="BZ58" i="48"/>
  <c r="BZ61" i="48"/>
  <c r="BZ64" i="48"/>
  <c r="BZ73" i="48"/>
  <c r="BZ16" i="48"/>
  <c r="CB82" i="48"/>
  <c r="CB88" i="48" s="1"/>
  <c r="CA72" i="48" l="1"/>
  <c r="CA71" i="48"/>
  <c r="CA70" i="48"/>
  <c r="CA69" i="48"/>
  <c r="CA68" i="48"/>
  <c r="CA67" i="48"/>
  <c r="CA75" i="48"/>
  <c r="CA74" i="48"/>
  <c r="CA66" i="48"/>
  <c r="CA65" i="48"/>
  <c r="CA63" i="48"/>
  <c r="CA62" i="48"/>
  <c r="CA59" i="48"/>
  <c r="CA60" i="48"/>
  <c r="CA56" i="48"/>
  <c r="CA57" i="48"/>
  <c r="CA54" i="48"/>
  <c r="CA53" i="48"/>
  <c r="CA51" i="48"/>
  <c r="CA50" i="48"/>
  <c r="CA48" i="48"/>
  <c r="CA47" i="48"/>
  <c r="CA45" i="48"/>
  <c r="CA44" i="48"/>
  <c r="CA42" i="48"/>
  <c r="CA41" i="48"/>
  <c r="CA38" i="48"/>
  <c r="CA39" i="48"/>
  <c r="CA36" i="48"/>
  <c r="CA35" i="48"/>
  <c r="CA33" i="48"/>
  <c r="CA32" i="48"/>
  <c r="CA29" i="48"/>
  <c r="CA30" i="48"/>
  <c r="CA27" i="48"/>
  <c r="CA26" i="48"/>
  <c r="CA23" i="48"/>
  <c r="CA24" i="48"/>
  <c r="CA21" i="48"/>
  <c r="CA20" i="48"/>
  <c r="CA17" i="48"/>
  <c r="CA18" i="48"/>
  <c r="CA19" i="48"/>
  <c r="CA37" i="48"/>
  <c r="CA55" i="48"/>
  <c r="CA22" i="48"/>
  <c r="CA40" i="48"/>
  <c r="CA58" i="48"/>
  <c r="CA49" i="48"/>
  <c r="CA52" i="48"/>
  <c r="CA25" i="48"/>
  <c r="CA43" i="48"/>
  <c r="CA61" i="48"/>
  <c r="CA46" i="48"/>
  <c r="CA64" i="48"/>
  <c r="CA31" i="48"/>
  <c r="CA73" i="48"/>
  <c r="CA34" i="48"/>
  <c r="CA16" i="48"/>
  <c r="CA28" i="48"/>
  <c r="BZ78" i="48"/>
  <c r="BZ76" i="48"/>
  <c r="BZ80" i="48"/>
  <c r="BZ79" i="48"/>
  <c r="BZ77" i="48"/>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T56" i="27"/>
  <c r="T57" i="27"/>
  <c r="T58" i="27"/>
  <c r="T59" i="27"/>
  <c r="T60" i="27"/>
  <c r="T61" i="27"/>
  <c r="T62" i="27"/>
  <c r="T63" i="27"/>
  <c r="T64" i="27"/>
  <c r="T65" i="27"/>
  <c r="T66" i="27"/>
  <c r="T67" i="27"/>
  <c r="T68" i="27"/>
  <c r="T69" i="27"/>
  <c r="T70" i="27"/>
  <c r="T71" i="27"/>
  <c r="T72" i="27"/>
  <c r="T73" i="27"/>
  <c r="T74" i="27"/>
  <c r="T75" i="27"/>
  <c r="T76" i="27"/>
  <c r="T77" i="27"/>
  <c r="T78" i="27"/>
  <c r="T79" i="27"/>
  <c r="T80" i="27"/>
  <c r="T81" i="27"/>
  <c r="T82" i="27"/>
  <c r="T83" i="27"/>
  <c r="T84" i="27"/>
  <c r="T85" i="27"/>
  <c r="T86" i="27"/>
  <c r="T87" i="27"/>
  <c r="T88" i="27"/>
  <c r="T89" i="27"/>
  <c r="T90" i="27"/>
  <c r="T91" i="27"/>
  <c r="T92" i="27"/>
  <c r="T93" i="27"/>
  <c r="T94" i="27"/>
  <c r="T95" i="27"/>
  <c r="T96" i="27"/>
  <c r="T97" i="27"/>
  <c r="T98" i="27"/>
  <c r="T99" i="27"/>
  <c r="T100" i="27"/>
  <c r="T101" i="27"/>
  <c r="T102" i="27"/>
  <c r="T103" i="27"/>
  <c r="T104" i="27"/>
  <c r="T105" i="27"/>
  <c r="T106" i="27"/>
  <c r="T107" i="27"/>
  <c r="T108" i="27"/>
  <c r="S10" i="27" l="1"/>
  <c r="H17" i="47" s="1"/>
  <c r="R10" i="27"/>
  <c r="H16" i="47" s="1"/>
  <c r="R10" i="26"/>
  <c r="P10" i="27"/>
  <c r="O10" i="27"/>
  <c r="V3" i="48"/>
  <c r="V2" i="48"/>
  <c r="B2" i="48"/>
  <c r="C89" i="48" s="1"/>
  <c r="V3" i="47"/>
  <c r="V2" i="47"/>
  <c r="B2" i="47"/>
  <c r="I2" i="37"/>
  <c r="I2" i="35"/>
  <c r="I2" i="34"/>
  <c r="I2" i="33"/>
  <c r="I2" i="32"/>
  <c r="I2" i="31"/>
  <c r="I2" i="30"/>
  <c r="I2" i="29"/>
  <c r="I2" i="28"/>
  <c r="I2" i="27"/>
  <c r="V3" i="20"/>
  <c r="V3" i="19"/>
  <c r="V3" i="18"/>
  <c r="V3" i="17"/>
  <c r="V3" i="16"/>
  <c r="V3" i="15"/>
  <c r="V3" i="14"/>
  <c r="V2" i="14"/>
  <c r="I2" i="26"/>
  <c r="E2" i="26"/>
  <c r="I273" i="15"/>
  <c r="I268" i="15"/>
  <c r="P10" i="26"/>
  <c r="I92" i="48" l="1"/>
  <c r="P92" i="48" s="1"/>
  <c r="I90" i="48"/>
  <c r="P90" i="48" s="1"/>
  <c r="I89" i="48"/>
  <c r="P89" i="48" s="1"/>
  <c r="I91" i="48"/>
  <c r="P91" i="48" s="1"/>
  <c r="I274" i="15"/>
  <c r="I14" i="38"/>
  <c r="I24" i="38"/>
  <c r="I23" i="38"/>
  <c r="I22" i="38"/>
  <c r="I21" i="38"/>
  <c r="I20" i="38"/>
  <c r="I19" i="38"/>
  <c r="I18" i="38"/>
  <c r="I17" i="38"/>
  <c r="I16" i="38"/>
  <c r="I15" i="38"/>
  <c r="Q109" i="26"/>
  <c r="Q108" i="26"/>
  <c r="Q107" i="26"/>
  <c r="Q106" i="26"/>
  <c r="Q105" i="26"/>
  <c r="Q104" i="26"/>
  <c r="Q103" i="26"/>
  <c r="Q102" i="26"/>
  <c r="Q101" i="26"/>
  <c r="Q100" i="26"/>
  <c r="Q99" i="26"/>
  <c r="Q98" i="26"/>
  <c r="Q97" i="26"/>
  <c r="Q96" i="26"/>
  <c r="Q95" i="26"/>
  <c r="Q94" i="26"/>
  <c r="Q93" i="26"/>
  <c r="Q92" i="26"/>
  <c r="Q91" i="26"/>
  <c r="Q90" i="26"/>
  <c r="Q89" i="26"/>
  <c r="Q88" i="26"/>
  <c r="Q87" i="26"/>
  <c r="Q86" i="26"/>
  <c r="Q85" i="26"/>
  <c r="Q84" i="26"/>
  <c r="Q83" i="26"/>
  <c r="Q82" i="26"/>
  <c r="Q81" i="26"/>
  <c r="Q80" i="26"/>
  <c r="Q79" i="26"/>
  <c r="Q78" i="26"/>
  <c r="Q77" i="26"/>
  <c r="Q76" i="26"/>
  <c r="Q75" i="26"/>
  <c r="Q74" i="26"/>
  <c r="Q73" i="26"/>
  <c r="Q72" i="26"/>
  <c r="Q71" i="26"/>
  <c r="Q70" i="26"/>
  <c r="Q69" i="26"/>
  <c r="Q68" i="26"/>
  <c r="Q67" i="26"/>
  <c r="Q66" i="26"/>
  <c r="Q65" i="26"/>
  <c r="Q64" i="26"/>
  <c r="Q63" i="26"/>
  <c r="Q62" i="26"/>
  <c r="Q61" i="26"/>
  <c r="Q60" i="26"/>
  <c r="Q59" i="26"/>
  <c r="Q58" i="26"/>
  <c r="Q57" i="26"/>
  <c r="Q56" i="26"/>
  <c r="Q55" i="26"/>
  <c r="Q54" i="26"/>
  <c r="Q53" i="26"/>
  <c r="Q52" i="26"/>
  <c r="Q51" i="26"/>
  <c r="Q50" i="26"/>
  <c r="Q49" i="26"/>
  <c r="Q48" i="26"/>
  <c r="Q47" i="26"/>
  <c r="Q46" i="26"/>
  <c r="Q45" i="26"/>
  <c r="Q44" i="26"/>
  <c r="Q43" i="26"/>
  <c r="Q42" i="26"/>
  <c r="Q41" i="26"/>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O10" i="26"/>
  <c r="Q109" i="27"/>
  <c r="T109" i="27" s="1"/>
  <c r="Q108" i="27"/>
  <c r="Q107" i="27"/>
  <c r="Q106" i="27"/>
  <c r="Q105" i="27"/>
  <c r="Q104" i="27"/>
  <c r="Q103" i="27"/>
  <c r="Q102" i="27"/>
  <c r="Q101" i="27"/>
  <c r="Q100" i="27"/>
  <c r="Q99" i="27"/>
  <c r="Q98" i="27"/>
  <c r="Q97" i="27"/>
  <c r="Q96" i="27"/>
  <c r="Q95" i="27"/>
  <c r="Q94" i="27"/>
  <c r="Q93" i="27"/>
  <c r="Q92" i="27"/>
  <c r="Q91" i="27"/>
  <c r="Q90" i="27"/>
  <c r="Q89" i="27"/>
  <c r="Q88" i="27"/>
  <c r="Q87" i="27"/>
  <c r="Q86" i="27"/>
  <c r="Q85" i="27"/>
  <c r="Q84" i="27"/>
  <c r="Q83" i="27"/>
  <c r="Q82" i="27"/>
  <c r="Q81" i="27"/>
  <c r="Q80" i="27"/>
  <c r="Q79" i="27"/>
  <c r="Q78" i="27"/>
  <c r="Q77" i="27"/>
  <c r="Q76" i="27"/>
  <c r="Q75" i="27"/>
  <c r="Q74" i="27"/>
  <c r="Q73" i="27"/>
  <c r="Q72" i="27"/>
  <c r="Q71" i="27"/>
  <c r="Q70" i="27"/>
  <c r="Q69" i="27"/>
  <c r="Q68" i="27"/>
  <c r="Q67" i="27"/>
  <c r="Q66" i="27"/>
  <c r="Q65" i="27"/>
  <c r="Q64" i="27"/>
  <c r="Q63" i="27"/>
  <c r="Q62" i="27"/>
  <c r="Q61" i="27"/>
  <c r="Q60" i="27"/>
  <c r="Q59" i="27"/>
  <c r="Q58" i="27"/>
  <c r="Q57" i="27"/>
  <c r="Q56" i="27"/>
  <c r="Q55" i="27"/>
  <c r="Q54" i="27"/>
  <c r="Q53" i="27"/>
  <c r="Q52" i="27"/>
  <c r="Q51" i="27"/>
  <c r="Q50" i="27"/>
  <c r="Q49" i="27"/>
  <c r="Q48" i="27"/>
  <c r="Q47" i="27"/>
  <c r="Q46" i="27"/>
  <c r="Q45" i="27"/>
  <c r="Q44" i="27"/>
  <c r="Q43" i="27"/>
  <c r="Q42" i="27"/>
  <c r="Q41" i="27"/>
  <c r="Q40" i="27"/>
  <c r="Q39" i="27"/>
  <c r="Q38" i="27"/>
  <c r="Q37" i="27"/>
  <c r="Q36" i="27"/>
  <c r="Q35" i="27"/>
  <c r="Q34" i="27"/>
  <c r="Q33" i="27"/>
  <c r="Q32" i="27"/>
  <c r="Q31" i="27"/>
  <c r="Q30" i="27"/>
  <c r="Q29" i="27"/>
  <c r="Q28" i="27"/>
  <c r="Q27" i="27"/>
  <c r="Q26" i="27"/>
  <c r="Q25" i="27"/>
  <c r="Q24" i="27"/>
  <c r="Q23" i="27"/>
  <c r="Q22" i="27"/>
  <c r="Q21" i="27"/>
  <c r="Q20" i="27"/>
  <c r="Q19" i="27"/>
  <c r="Q18" i="27"/>
  <c r="Q17" i="27"/>
  <c r="Q16" i="27"/>
  <c r="Q15" i="27"/>
  <c r="Q14" i="27"/>
  <c r="Q13" i="27"/>
  <c r="Q12" i="27"/>
  <c r="Q11" i="27"/>
  <c r="Q109" i="28"/>
  <c r="Q108" i="28"/>
  <c r="Q107" i="28"/>
  <c r="Q106" i="28"/>
  <c r="Q105" i="28"/>
  <c r="Q104" i="28"/>
  <c r="Q103" i="28"/>
  <c r="Q102" i="28"/>
  <c r="Q101" i="28"/>
  <c r="Q100" i="28"/>
  <c r="Q99" i="28"/>
  <c r="Q98" i="28"/>
  <c r="Q97" i="28"/>
  <c r="Q96" i="28"/>
  <c r="Q95" i="28"/>
  <c r="Q94" i="28"/>
  <c r="Q93" i="28"/>
  <c r="Q92" i="28"/>
  <c r="Q91" i="28"/>
  <c r="Q90" i="28"/>
  <c r="Q89" i="28"/>
  <c r="Q88" i="28"/>
  <c r="Q87" i="28"/>
  <c r="Q86" i="28"/>
  <c r="Q85" i="28"/>
  <c r="Q84" i="28"/>
  <c r="Q83" i="28"/>
  <c r="Q82" i="28"/>
  <c r="Q81" i="28"/>
  <c r="Q80" i="28"/>
  <c r="Q79" i="28"/>
  <c r="Q78" i="28"/>
  <c r="Q77" i="28"/>
  <c r="Q76" i="28"/>
  <c r="Q75" i="28"/>
  <c r="Q74" i="28"/>
  <c r="Q73" i="28"/>
  <c r="Q72" i="28"/>
  <c r="Q71" i="28"/>
  <c r="Q70" i="28"/>
  <c r="Q69" i="28"/>
  <c r="Q68" i="28"/>
  <c r="Q67" i="28"/>
  <c r="Q66" i="28"/>
  <c r="Q65" i="28"/>
  <c r="Q64" i="28"/>
  <c r="Q63" i="28"/>
  <c r="Q62" i="28"/>
  <c r="Q61" i="28"/>
  <c r="Q60" i="28"/>
  <c r="Q59" i="28"/>
  <c r="Q58" i="28"/>
  <c r="Q57" i="28"/>
  <c r="Q56" i="28"/>
  <c r="Q55" i="28"/>
  <c r="Q54" i="28"/>
  <c r="Q53" i="28"/>
  <c r="Q52" i="28"/>
  <c r="Q51" i="28"/>
  <c r="Q50" i="28"/>
  <c r="Q49" i="28"/>
  <c r="Q48" i="28"/>
  <c r="Q47" i="28"/>
  <c r="Q46" i="28"/>
  <c r="Q45" i="28"/>
  <c r="Q44" i="28"/>
  <c r="Q43" i="28"/>
  <c r="Q42" i="28"/>
  <c r="Q41" i="28"/>
  <c r="Q40" i="28"/>
  <c r="Q39" i="28"/>
  <c r="Q38" i="28"/>
  <c r="Q37" i="28"/>
  <c r="Q36" i="28"/>
  <c r="Q35" i="28"/>
  <c r="Q34" i="28"/>
  <c r="Q33" i="28"/>
  <c r="Q32" i="28"/>
  <c r="Q31" i="28"/>
  <c r="Q30" i="28"/>
  <c r="Q29" i="28"/>
  <c r="Q28" i="28"/>
  <c r="Q27" i="28"/>
  <c r="Q26" i="28"/>
  <c r="Q25" i="28"/>
  <c r="Q24" i="28"/>
  <c r="Q23" i="28"/>
  <c r="Q22" i="28"/>
  <c r="Q21" i="28"/>
  <c r="Q20" i="28"/>
  <c r="Q19" i="28"/>
  <c r="Q18" i="28"/>
  <c r="Q17" i="28"/>
  <c r="Q16" i="28"/>
  <c r="Q15" i="28"/>
  <c r="Q14" i="28"/>
  <c r="Q13" i="28"/>
  <c r="Q12" i="28"/>
  <c r="Q11" i="28"/>
  <c r="Q10" i="28" s="1"/>
  <c r="P10" i="28"/>
  <c r="O10" i="28"/>
  <c r="Q109" i="29"/>
  <c r="Q108" i="29"/>
  <c r="Q107" i="29"/>
  <c r="Q106" i="29"/>
  <c r="Q105" i="29"/>
  <c r="Q104" i="29"/>
  <c r="Q103" i="29"/>
  <c r="Q102" i="29"/>
  <c r="Q101" i="29"/>
  <c r="Q100" i="29"/>
  <c r="Q99" i="29"/>
  <c r="Q98" i="29"/>
  <c r="Q97" i="29"/>
  <c r="Q96" i="29"/>
  <c r="Q95" i="29"/>
  <c r="Q94" i="29"/>
  <c r="Q93" i="29"/>
  <c r="Q92" i="29"/>
  <c r="Q91" i="29"/>
  <c r="Q90" i="29"/>
  <c r="Q89" i="29"/>
  <c r="Q88" i="29"/>
  <c r="Q87" i="29"/>
  <c r="Q86" i="29"/>
  <c r="Q85" i="29"/>
  <c r="Q84" i="29"/>
  <c r="Q83" i="29"/>
  <c r="Q82" i="29"/>
  <c r="Q81" i="29"/>
  <c r="Q80" i="29"/>
  <c r="Q79" i="29"/>
  <c r="Q78" i="29"/>
  <c r="Q77" i="29"/>
  <c r="Q76" i="29"/>
  <c r="Q75" i="29"/>
  <c r="Q74" i="29"/>
  <c r="Q73" i="29"/>
  <c r="Q72" i="29"/>
  <c r="Q71" i="29"/>
  <c r="Q70" i="29"/>
  <c r="Q69" i="29"/>
  <c r="Q68" i="29"/>
  <c r="Q67" i="29"/>
  <c r="Q66" i="29"/>
  <c r="Q65" i="29"/>
  <c r="Q64" i="29"/>
  <c r="Q63" i="29"/>
  <c r="Q62" i="29"/>
  <c r="Q61" i="29"/>
  <c r="Q60" i="29"/>
  <c r="Q59" i="29"/>
  <c r="Q58" i="29"/>
  <c r="Q57" i="29"/>
  <c r="Q56" i="29"/>
  <c r="Q55" i="29"/>
  <c r="Q54" i="29"/>
  <c r="Q53" i="29"/>
  <c r="Q52" i="29"/>
  <c r="Q51" i="29"/>
  <c r="Q50" i="29"/>
  <c r="Q49" i="29"/>
  <c r="Q48" i="29"/>
  <c r="Q47" i="29"/>
  <c r="Q46" i="29"/>
  <c r="Q45" i="29"/>
  <c r="Q44" i="29"/>
  <c r="Q43" i="29"/>
  <c r="Q42" i="29"/>
  <c r="Q41" i="29"/>
  <c r="Q40" i="29"/>
  <c r="Q39" i="29"/>
  <c r="Q38" i="29"/>
  <c r="Q37" i="29"/>
  <c r="Q36" i="29"/>
  <c r="Q35" i="29"/>
  <c r="Q34" i="29"/>
  <c r="Q33" i="29"/>
  <c r="Q32" i="29"/>
  <c r="Q31" i="29"/>
  <c r="Q30" i="29"/>
  <c r="Q29" i="29"/>
  <c r="Q28" i="29"/>
  <c r="Q27" i="29"/>
  <c r="Q26" i="29"/>
  <c r="Q25" i="29"/>
  <c r="Q24" i="29"/>
  <c r="Q23" i="29"/>
  <c r="Q22" i="29"/>
  <c r="Q21" i="29"/>
  <c r="Q20" i="29"/>
  <c r="Q19" i="29"/>
  <c r="Q18" i="29"/>
  <c r="Q17" i="29"/>
  <c r="Q16" i="29"/>
  <c r="Q15" i="29"/>
  <c r="Q14" i="29"/>
  <c r="Q13" i="29"/>
  <c r="Q12" i="29"/>
  <c r="Q11" i="29"/>
  <c r="Q10" i="29" s="1"/>
  <c r="P10" i="29"/>
  <c r="O10" i="29"/>
  <c r="Q109" i="30"/>
  <c r="Q108" i="30"/>
  <c r="Q107" i="30"/>
  <c r="Q106" i="30"/>
  <c r="Q105" i="30"/>
  <c r="Q104" i="30"/>
  <c r="Q103" i="30"/>
  <c r="Q102" i="30"/>
  <c r="Q101" i="30"/>
  <c r="Q100" i="30"/>
  <c r="Q99" i="30"/>
  <c r="Q98" i="30"/>
  <c r="Q97" i="30"/>
  <c r="Q96" i="30"/>
  <c r="Q95" i="30"/>
  <c r="Q94" i="30"/>
  <c r="Q93" i="30"/>
  <c r="Q92" i="30"/>
  <c r="Q91" i="30"/>
  <c r="Q90" i="30"/>
  <c r="Q89" i="30"/>
  <c r="Q88" i="30"/>
  <c r="Q87" i="30"/>
  <c r="Q86" i="30"/>
  <c r="Q85" i="30"/>
  <c r="Q84" i="30"/>
  <c r="Q83" i="30"/>
  <c r="Q82" i="30"/>
  <c r="Q81" i="30"/>
  <c r="Q80" i="30"/>
  <c r="Q79" i="30"/>
  <c r="Q78" i="30"/>
  <c r="Q77" i="30"/>
  <c r="Q76" i="30"/>
  <c r="Q75" i="30"/>
  <c r="Q74" i="30"/>
  <c r="Q73" i="30"/>
  <c r="Q72" i="30"/>
  <c r="Q71" i="30"/>
  <c r="Q70" i="30"/>
  <c r="Q69" i="30"/>
  <c r="Q68" i="30"/>
  <c r="Q67" i="30"/>
  <c r="Q66" i="30"/>
  <c r="Q65" i="30"/>
  <c r="Q64" i="30"/>
  <c r="Q63" i="30"/>
  <c r="Q62" i="30"/>
  <c r="Q61" i="30"/>
  <c r="Q60" i="30"/>
  <c r="Q59" i="30"/>
  <c r="Q58" i="30"/>
  <c r="Q57" i="30"/>
  <c r="Q56" i="30"/>
  <c r="Q55" i="30"/>
  <c r="Q54" i="30"/>
  <c r="Q53" i="30"/>
  <c r="Q52" i="30"/>
  <c r="Q51" i="30"/>
  <c r="Q50" i="30"/>
  <c r="Q49" i="30"/>
  <c r="Q48" i="30"/>
  <c r="Q47" i="30"/>
  <c r="Q46" i="30"/>
  <c r="Q45" i="30"/>
  <c r="Q44" i="30"/>
  <c r="Q43" i="30"/>
  <c r="Q42" i="30"/>
  <c r="Q41" i="30"/>
  <c r="Q40" i="30"/>
  <c r="Q39" i="30"/>
  <c r="Q38" i="30"/>
  <c r="Q37" i="30"/>
  <c r="Q36" i="30"/>
  <c r="Q35" i="30"/>
  <c r="Q34" i="30"/>
  <c r="Q33" i="30"/>
  <c r="Q32" i="30"/>
  <c r="Q31" i="30"/>
  <c r="Q30" i="30"/>
  <c r="Q29" i="30"/>
  <c r="Q28" i="30"/>
  <c r="Q27" i="30"/>
  <c r="Q26" i="30"/>
  <c r="Q25" i="30"/>
  <c r="Q24" i="30"/>
  <c r="Q23" i="30"/>
  <c r="Q22" i="30"/>
  <c r="Q21" i="30"/>
  <c r="Q20" i="30"/>
  <c r="Q19" i="30"/>
  <c r="Q18" i="30"/>
  <c r="Q17" i="30"/>
  <c r="Q16" i="30"/>
  <c r="Q15" i="30"/>
  <c r="Q14" i="30"/>
  <c r="Q13" i="30"/>
  <c r="Q12" i="30"/>
  <c r="Q11" i="30"/>
  <c r="Q10" i="30" s="1"/>
  <c r="P10" i="30"/>
  <c r="O10" i="30"/>
  <c r="Q109" i="31"/>
  <c r="Q108" i="31"/>
  <c r="Q107" i="31"/>
  <c r="Q106" i="31"/>
  <c r="Q105" i="31"/>
  <c r="Q104" i="31"/>
  <c r="Q103" i="31"/>
  <c r="Q102" i="31"/>
  <c r="Q101" i="31"/>
  <c r="Q100" i="31"/>
  <c r="Q99" i="31"/>
  <c r="Q98" i="31"/>
  <c r="Q97" i="31"/>
  <c r="Q96" i="31"/>
  <c r="Q95" i="31"/>
  <c r="Q94" i="31"/>
  <c r="Q93" i="31"/>
  <c r="Q92" i="31"/>
  <c r="Q91" i="31"/>
  <c r="Q90" i="31"/>
  <c r="Q89" i="31"/>
  <c r="Q88" i="31"/>
  <c r="Q87" i="31"/>
  <c r="Q86" i="31"/>
  <c r="Q85" i="31"/>
  <c r="Q84" i="31"/>
  <c r="Q83" i="31"/>
  <c r="Q82" i="31"/>
  <c r="Q81" i="31"/>
  <c r="Q80" i="31"/>
  <c r="Q79" i="31"/>
  <c r="Q78" i="31"/>
  <c r="Q77" i="31"/>
  <c r="Q76" i="31"/>
  <c r="Q75" i="31"/>
  <c r="Q74" i="31"/>
  <c r="Q73" i="31"/>
  <c r="Q72" i="31"/>
  <c r="Q71" i="31"/>
  <c r="Q70" i="31"/>
  <c r="Q69" i="31"/>
  <c r="Q68" i="31"/>
  <c r="Q67" i="31"/>
  <c r="Q66" i="31"/>
  <c r="Q65" i="31"/>
  <c r="Q64" i="31"/>
  <c r="Q63" i="31"/>
  <c r="Q62" i="31"/>
  <c r="Q61" i="31"/>
  <c r="Q60" i="31"/>
  <c r="Q59" i="31"/>
  <c r="Q58" i="31"/>
  <c r="Q57" i="31"/>
  <c r="Q56" i="31"/>
  <c r="Q55" i="31"/>
  <c r="Q54" i="31"/>
  <c r="Q53" i="31"/>
  <c r="Q52" i="31"/>
  <c r="Q51" i="31"/>
  <c r="Q50" i="31"/>
  <c r="Q49" i="31"/>
  <c r="Q48" i="31"/>
  <c r="Q47" i="31"/>
  <c r="Q46" i="31"/>
  <c r="Q45" i="31"/>
  <c r="Q44" i="31"/>
  <c r="Q43" i="31"/>
  <c r="Q42" i="31"/>
  <c r="Q41" i="31"/>
  <c r="Q40" i="31"/>
  <c r="Q39" i="31"/>
  <c r="Q38" i="31"/>
  <c r="Q37" i="31"/>
  <c r="Q36" i="31"/>
  <c r="Q35" i="31"/>
  <c r="Q34" i="31"/>
  <c r="Q33" i="31"/>
  <c r="Q32" i="31"/>
  <c r="Q31" i="31"/>
  <c r="Q30" i="31"/>
  <c r="Q29" i="31"/>
  <c r="Q28" i="31"/>
  <c r="Q27" i="31"/>
  <c r="Q26" i="31"/>
  <c r="Q25" i="31"/>
  <c r="Q24" i="31"/>
  <c r="Q23" i="31"/>
  <c r="Q22" i="31"/>
  <c r="Q21" i="31"/>
  <c r="Q20" i="31"/>
  <c r="Q19" i="31"/>
  <c r="Q18" i="31"/>
  <c r="Q17" i="31"/>
  <c r="Q16" i="31"/>
  <c r="Q15" i="31"/>
  <c r="Q10" i="31" s="1"/>
  <c r="Q14" i="31"/>
  <c r="Q13" i="31"/>
  <c r="Q12" i="31"/>
  <c r="Q11" i="31"/>
  <c r="P10" i="31"/>
  <c r="O10" i="31"/>
  <c r="Q109" i="32"/>
  <c r="Q108" i="32"/>
  <c r="Q107" i="32"/>
  <c r="Q106" i="32"/>
  <c r="Q105" i="32"/>
  <c r="Q104" i="32"/>
  <c r="Q103" i="32"/>
  <c r="Q102" i="32"/>
  <c r="Q101" i="32"/>
  <c r="Q100" i="32"/>
  <c r="Q99" i="32"/>
  <c r="Q98" i="32"/>
  <c r="Q97" i="32"/>
  <c r="Q96" i="32"/>
  <c r="Q95" i="32"/>
  <c r="Q94" i="32"/>
  <c r="Q93" i="32"/>
  <c r="Q92" i="32"/>
  <c r="Q91" i="32"/>
  <c r="Q90" i="32"/>
  <c r="Q89" i="32"/>
  <c r="Q88" i="32"/>
  <c r="Q87" i="32"/>
  <c r="Q86" i="32"/>
  <c r="Q85" i="32"/>
  <c r="Q84" i="32"/>
  <c r="Q83" i="32"/>
  <c r="Q82" i="32"/>
  <c r="Q81" i="32"/>
  <c r="Q80" i="32"/>
  <c r="Q79" i="32"/>
  <c r="Q78" i="32"/>
  <c r="Q77" i="32"/>
  <c r="Q76" i="32"/>
  <c r="Q75" i="32"/>
  <c r="Q74" i="32"/>
  <c r="Q73" i="32"/>
  <c r="Q72" i="32"/>
  <c r="Q71" i="32"/>
  <c r="Q70" i="32"/>
  <c r="Q69" i="32"/>
  <c r="Q68" i="32"/>
  <c r="Q67" i="32"/>
  <c r="Q66" i="32"/>
  <c r="Q65" i="32"/>
  <c r="Q64" i="32"/>
  <c r="Q63" i="32"/>
  <c r="Q62" i="32"/>
  <c r="Q61" i="32"/>
  <c r="Q60" i="32"/>
  <c r="Q59" i="32"/>
  <c r="Q58" i="32"/>
  <c r="Q57" i="32"/>
  <c r="Q56" i="32"/>
  <c r="Q55" i="32"/>
  <c r="Q54" i="32"/>
  <c r="Q53" i="32"/>
  <c r="Q52" i="32"/>
  <c r="Q51" i="32"/>
  <c r="Q50" i="32"/>
  <c r="Q49" i="32"/>
  <c r="Q48" i="32"/>
  <c r="Q47" i="32"/>
  <c r="Q46" i="32"/>
  <c r="Q45" i="32"/>
  <c r="Q44" i="32"/>
  <c r="Q43" i="32"/>
  <c r="Q42" i="32"/>
  <c r="Q41" i="32"/>
  <c r="Q40" i="32"/>
  <c r="Q39" i="32"/>
  <c r="Q38" i="32"/>
  <c r="Q37" i="32"/>
  <c r="Q36" i="32"/>
  <c r="Q35" i="32"/>
  <c r="Q34" i="32"/>
  <c r="Q33" i="32"/>
  <c r="Q32" i="32"/>
  <c r="Q31" i="32"/>
  <c r="Q30" i="32"/>
  <c r="Q29" i="32"/>
  <c r="Q28" i="32"/>
  <c r="Q27" i="32"/>
  <c r="Q26" i="32"/>
  <c r="Q25" i="32"/>
  <c r="Q24" i="32"/>
  <c r="Q23" i="32"/>
  <c r="Q22" i="32"/>
  <c r="Q21" i="32"/>
  <c r="Q20" i="32"/>
  <c r="Q19" i="32"/>
  <c r="Q18" i="32"/>
  <c r="Q17" i="32"/>
  <c r="Q16" i="32"/>
  <c r="Q15" i="32"/>
  <c r="Q14" i="32"/>
  <c r="Q13" i="32"/>
  <c r="Q12" i="32"/>
  <c r="Q11" i="32"/>
  <c r="Q10" i="32" s="1"/>
  <c r="P10" i="32"/>
  <c r="O10" i="32"/>
  <c r="Q109" i="33"/>
  <c r="Q108" i="33"/>
  <c r="Q107" i="33"/>
  <c r="Q106" i="33"/>
  <c r="Q105" i="33"/>
  <c r="Q104" i="33"/>
  <c r="Q103" i="33"/>
  <c r="Q102" i="33"/>
  <c r="Q101" i="33"/>
  <c r="Q100" i="33"/>
  <c r="Q99" i="33"/>
  <c r="Q98" i="33"/>
  <c r="Q97" i="33"/>
  <c r="Q96" i="33"/>
  <c r="Q95" i="33"/>
  <c r="Q94" i="33"/>
  <c r="Q93" i="33"/>
  <c r="Q92" i="33"/>
  <c r="Q91" i="33"/>
  <c r="Q90" i="33"/>
  <c r="Q89" i="33"/>
  <c r="Q88" i="33"/>
  <c r="Q87" i="33"/>
  <c r="Q86" i="33"/>
  <c r="Q85" i="33"/>
  <c r="Q84" i="33"/>
  <c r="Q83" i="33"/>
  <c r="Q82" i="33"/>
  <c r="Q81" i="33"/>
  <c r="Q80" i="33"/>
  <c r="Q79" i="33"/>
  <c r="Q78" i="33"/>
  <c r="Q77" i="33"/>
  <c r="Q76" i="33"/>
  <c r="Q75" i="33"/>
  <c r="Q74" i="33"/>
  <c r="Q73" i="33"/>
  <c r="Q72" i="33"/>
  <c r="Q71" i="33"/>
  <c r="Q70" i="33"/>
  <c r="Q69" i="33"/>
  <c r="Q68" i="33"/>
  <c r="Q67" i="33"/>
  <c r="Q66" i="33"/>
  <c r="Q65" i="33"/>
  <c r="Q64" i="33"/>
  <c r="Q63" i="33"/>
  <c r="Q62" i="33"/>
  <c r="Q61" i="33"/>
  <c r="Q60" i="33"/>
  <c r="Q59" i="33"/>
  <c r="Q58" i="33"/>
  <c r="Q57" i="33"/>
  <c r="Q56" i="33"/>
  <c r="Q55" i="33"/>
  <c r="Q54" i="33"/>
  <c r="Q53" i="33"/>
  <c r="Q52" i="33"/>
  <c r="Q51" i="33"/>
  <c r="Q50" i="33"/>
  <c r="Q49" i="33"/>
  <c r="Q48" i="33"/>
  <c r="Q47" i="33"/>
  <c r="Q46" i="33"/>
  <c r="Q45" i="33"/>
  <c r="Q44" i="33"/>
  <c r="Q43" i="33"/>
  <c r="Q42" i="33"/>
  <c r="Q41" i="33"/>
  <c r="Q40" i="33"/>
  <c r="Q39" i="33"/>
  <c r="Q38" i="33"/>
  <c r="Q37" i="33"/>
  <c r="Q36" i="33"/>
  <c r="Q35" i="33"/>
  <c r="Q34" i="33"/>
  <c r="Q33" i="33"/>
  <c r="Q32" i="33"/>
  <c r="Q31" i="33"/>
  <c r="Q30" i="33"/>
  <c r="Q29" i="33"/>
  <c r="Q28" i="33"/>
  <c r="Q27" i="33"/>
  <c r="Q26" i="33"/>
  <c r="Q25" i="33"/>
  <c r="Q24" i="33"/>
  <c r="Q23" i="33"/>
  <c r="Q22" i="33"/>
  <c r="Q21" i="33"/>
  <c r="Q20" i="33"/>
  <c r="Q19" i="33"/>
  <c r="Q18" i="33"/>
  <c r="Q17" i="33"/>
  <c r="Q16" i="33"/>
  <c r="Q15" i="33"/>
  <c r="Q14" i="33"/>
  <c r="Q13" i="33"/>
  <c r="Q12" i="33"/>
  <c r="Q11" i="33"/>
  <c r="Q10" i="33" s="1"/>
  <c r="P10" i="33"/>
  <c r="O10" i="33"/>
  <c r="Q109" i="34"/>
  <c r="Q108" i="34"/>
  <c r="Q107" i="34"/>
  <c r="Q106" i="34"/>
  <c r="Q105" i="34"/>
  <c r="Q104" i="34"/>
  <c r="Q103" i="34"/>
  <c r="Q102" i="34"/>
  <c r="Q101" i="34"/>
  <c r="Q100" i="34"/>
  <c r="Q99" i="34"/>
  <c r="Q98" i="34"/>
  <c r="Q97" i="34"/>
  <c r="Q96" i="34"/>
  <c r="Q95" i="34"/>
  <c r="Q94" i="34"/>
  <c r="Q93" i="34"/>
  <c r="Q92" i="34"/>
  <c r="Q91" i="34"/>
  <c r="Q90" i="34"/>
  <c r="Q89" i="34"/>
  <c r="Q88" i="34"/>
  <c r="Q87" i="34"/>
  <c r="Q86" i="34"/>
  <c r="Q85" i="34"/>
  <c r="Q84" i="34"/>
  <c r="Q83" i="34"/>
  <c r="Q82" i="34"/>
  <c r="Q81" i="34"/>
  <c r="Q80" i="34"/>
  <c r="Q79" i="34"/>
  <c r="Q78" i="34"/>
  <c r="Q77" i="34"/>
  <c r="Q76" i="34"/>
  <c r="Q75" i="34"/>
  <c r="Q74" i="34"/>
  <c r="Q73" i="34"/>
  <c r="Q72" i="34"/>
  <c r="Q71" i="34"/>
  <c r="Q70" i="34"/>
  <c r="Q69" i="34"/>
  <c r="Q68" i="34"/>
  <c r="Q67" i="34"/>
  <c r="Q66" i="34"/>
  <c r="Q65" i="34"/>
  <c r="Q64" i="34"/>
  <c r="Q63" i="34"/>
  <c r="Q62" i="34"/>
  <c r="Q61" i="34"/>
  <c r="Q60" i="34"/>
  <c r="Q59" i="34"/>
  <c r="Q58" i="34"/>
  <c r="Q57" i="34"/>
  <c r="Q56" i="34"/>
  <c r="Q55" i="34"/>
  <c r="Q54" i="34"/>
  <c r="Q53" i="34"/>
  <c r="Q52" i="34"/>
  <c r="Q51" i="34"/>
  <c r="Q50" i="34"/>
  <c r="Q49" i="34"/>
  <c r="Q48" i="34"/>
  <c r="Q47" i="34"/>
  <c r="Q46" i="34"/>
  <c r="Q45" i="34"/>
  <c r="Q44" i="34"/>
  <c r="Q43" i="34"/>
  <c r="Q42" i="34"/>
  <c r="Q41" i="34"/>
  <c r="Q40" i="34"/>
  <c r="Q39" i="34"/>
  <c r="Q38" i="34"/>
  <c r="Q37" i="34"/>
  <c r="Q36" i="34"/>
  <c r="Q35" i="34"/>
  <c r="Q34" i="34"/>
  <c r="Q33" i="34"/>
  <c r="Q32" i="34"/>
  <c r="Q31" i="34"/>
  <c r="Q30" i="34"/>
  <c r="Q29" i="34"/>
  <c r="Q28" i="34"/>
  <c r="Q27" i="34"/>
  <c r="Q26" i="34"/>
  <c r="Q25" i="34"/>
  <c r="Q24" i="34"/>
  <c r="Q23" i="34"/>
  <c r="Q22" i="34"/>
  <c r="Q21" i="34"/>
  <c r="Q20" i="34"/>
  <c r="Q19" i="34"/>
  <c r="Q18" i="34"/>
  <c r="Q17" i="34"/>
  <c r="Q16" i="34"/>
  <c r="Q15" i="34"/>
  <c r="Q14" i="34"/>
  <c r="Q13" i="34"/>
  <c r="Q12" i="34"/>
  <c r="Q11" i="34"/>
  <c r="Q10" i="34" s="1"/>
  <c r="P10" i="34"/>
  <c r="O10" i="34"/>
  <c r="Q109" i="35"/>
  <c r="Q108" i="35"/>
  <c r="Q107" i="35"/>
  <c r="Q106" i="35"/>
  <c r="Q105" i="35"/>
  <c r="Q104" i="35"/>
  <c r="Q103" i="35"/>
  <c r="Q102" i="35"/>
  <c r="Q101" i="35"/>
  <c r="Q100" i="35"/>
  <c r="Q99" i="35"/>
  <c r="Q98" i="35"/>
  <c r="Q97" i="35"/>
  <c r="Q96" i="35"/>
  <c r="Q95" i="35"/>
  <c r="Q94" i="35"/>
  <c r="Q93" i="35"/>
  <c r="Q92" i="35"/>
  <c r="Q91" i="35"/>
  <c r="Q90" i="35"/>
  <c r="Q89" i="35"/>
  <c r="Q88" i="35"/>
  <c r="Q87" i="35"/>
  <c r="Q86" i="35"/>
  <c r="Q85" i="35"/>
  <c r="Q84" i="35"/>
  <c r="Q83" i="35"/>
  <c r="Q82" i="35"/>
  <c r="Q81" i="35"/>
  <c r="Q80" i="35"/>
  <c r="Q79" i="35"/>
  <c r="Q78" i="35"/>
  <c r="Q77" i="35"/>
  <c r="Q76" i="35"/>
  <c r="Q75" i="35"/>
  <c r="Q74" i="35"/>
  <c r="Q73" i="35"/>
  <c r="Q72" i="35"/>
  <c r="Q71" i="35"/>
  <c r="Q70" i="35"/>
  <c r="Q69" i="35"/>
  <c r="Q68" i="35"/>
  <c r="Q67" i="35"/>
  <c r="Q66" i="35"/>
  <c r="Q65" i="35"/>
  <c r="Q64" i="35"/>
  <c r="Q63" i="35"/>
  <c r="Q62" i="35"/>
  <c r="Q61" i="35"/>
  <c r="Q60" i="35"/>
  <c r="Q59" i="35"/>
  <c r="Q58" i="35"/>
  <c r="Q57" i="35"/>
  <c r="Q56" i="35"/>
  <c r="Q55" i="35"/>
  <c r="Q54" i="35"/>
  <c r="Q53" i="35"/>
  <c r="Q52" i="35"/>
  <c r="Q51" i="35"/>
  <c r="Q50" i="35"/>
  <c r="Q49" i="35"/>
  <c r="Q48" i="35"/>
  <c r="Q47" i="35"/>
  <c r="Q46" i="35"/>
  <c r="Q45" i="35"/>
  <c r="Q44" i="35"/>
  <c r="Q43" i="35"/>
  <c r="Q42" i="35"/>
  <c r="Q41" i="35"/>
  <c r="Q40" i="35"/>
  <c r="Q39" i="35"/>
  <c r="Q38" i="35"/>
  <c r="Q37" i="35"/>
  <c r="Q36" i="35"/>
  <c r="Q35" i="35"/>
  <c r="Q34" i="35"/>
  <c r="Q33" i="35"/>
  <c r="Q32" i="35"/>
  <c r="Q31" i="35"/>
  <c r="Q30" i="35"/>
  <c r="Q29" i="35"/>
  <c r="Q28" i="35"/>
  <c r="Q27" i="35"/>
  <c r="Q26" i="35"/>
  <c r="Q25" i="35"/>
  <c r="Q24" i="35"/>
  <c r="Q23" i="35"/>
  <c r="Q22" i="35"/>
  <c r="Q21" i="35"/>
  <c r="Q20" i="35"/>
  <c r="Q19" i="35"/>
  <c r="Q18" i="35"/>
  <c r="Q17" i="35"/>
  <c r="Q16" i="35"/>
  <c r="Q15" i="35"/>
  <c r="Q10" i="35" s="1"/>
  <c r="Q14" i="35"/>
  <c r="Q13" i="35"/>
  <c r="Q12" i="35"/>
  <c r="Q11" i="35"/>
  <c r="P10" i="35"/>
  <c r="O10" i="35"/>
  <c r="Q11" i="37"/>
  <c r="Q10" i="37" s="1"/>
  <c r="P10" i="37"/>
  <c r="O10" i="37"/>
  <c r="Q109" i="37"/>
  <c r="Q108" i="37"/>
  <c r="Q107" i="37"/>
  <c r="Q106" i="37"/>
  <c r="Q105" i="37"/>
  <c r="Q104" i="37"/>
  <c r="Q103" i="37"/>
  <c r="Q102" i="37"/>
  <c r="Q101" i="37"/>
  <c r="Q100" i="37"/>
  <c r="Q99" i="37"/>
  <c r="Q98" i="37"/>
  <c r="Q97" i="37"/>
  <c r="Q96" i="37"/>
  <c r="Q95" i="37"/>
  <c r="Q94" i="37"/>
  <c r="Q93" i="37"/>
  <c r="Q92" i="37"/>
  <c r="Q91" i="37"/>
  <c r="Q90" i="37"/>
  <c r="Q89" i="37"/>
  <c r="Q88" i="37"/>
  <c r="Q87" i="37"/>
  <c r="Q86" i="37"/>
  <c r="Q85" i="37"/>
  <c r="Q84" i="37"/>
  <c r="Q83" i="37"/>
  <c r="Q82" i="37"/>
  <c r="Q81" i="37"/>
  <c r="Q80" i="37"/>
  <c r="Q79" i="37"/>
  <c r="Q78" i="37"/>
  <c r="Q77" i="37"/>
  <c r="Q76" i="37"/>
  <c r="Q75" i="37"/>
  <c r="Q74" i="37"/>
  <c r="Q73" i="37"/>
  <c r="Q72" i="37"/>
  <c r="Q71" i="37"/>
  <c r="Q70" i="37"/>
  <c r="Q69" i="37"/>
  <c r="Q68" i="37"/>
  <c r="Q67" i="37"/>
  <c r="Q66" i="37"/>
  <c r="Q65" i="37"/>
  <c r="Q64" i="37"/>
  <c r="Q63" i="37"/>
  <c r="Q62" i="37"/>
  <c r="Q61" i="37"/>
  <c r="Q60" i="37"/>
  <c r="Q59" i="37"/>
  <c r="Q58" i="37"/>
  <c r="Q57" i="37"/>
  <c r="Q56" i="37"/>
  <c r="Q55" i="37"/>
  <c r="Q54" i="37"/>
  <c r="Q53" i="37"/>
  <c r="Q52" i="37"/>
  <c r="Q51" i="37"/>
  <c r="Q50" i="37"/>
  <c r="Q49" i="37"/>
  <c r="Q48" i="37"/>
  <c r="Q47" i="37"/>
  <c r="Q46" i="37"/>
  <c r="Q45" i="37"/>
  <c r="Q44" i="37"/>
  <c r="Q43" i="37"/>
  <c r="Q42" i="37"/>
  <c r="Q41" i="37"/>
  <c r="Q40" i="37"/>
  <c r="Q39" i="37"/>
  <c r="Q38" i="37"/>
  <c r="Q37" i="37"/>
  <c r="Q36" i="37"/>
  <c r="Q35" i="37"/>
  <c r="Q34" i="37"/>
  <c r="Q33" i="37"/>
  <c r="Q32" i="37"/>
  <c r="Q31" i="37"/>
  <c r="Q30" i="37"/>
  <c r="Q29" i="37"/>
  <c r="Q28" i="37"/>
  <c r="Q27" i="37"/>
  <c r="Q26" i="37"/>
  <c r="Q25" i="37"/>
  <c r="Q24" i="37"/>
  <c r="Q23" i="37"/>
  <c r="Q22" i="37"/>
  <c r="Q21" i="37"/>
  <c r="Q20" i="37"/>
  <c r="Q19" i="37"/>
  <c r="Q18" i="37"/>
  <c r="Q17" i="37"/>
  <c r="Q16" i="37"/>
  <c r="Q15" i="37"/>
  <c r="Q14" i="37"/>
  <c r="Q13" i="37"/>
  <c r="Q12" i="37"/>
  <c r="I152" i="15"/>
  <c r="I153" i="15" s="1"/>
  <c r="I147" i="15"/>
  <c r="U90" i="48" l="1"/>
  <c r="U89" i="48"/>
  <c r="U92" i="48"/>
  <c r="U91" i="48"/>
  <c r="I13" i="38"/>
  <c r="Q10" i="27"/>
  <c r="T11" i="27"/>
  <c r="T10" i="27" s="1"/>
  <c r="H19" i="47" s="1"/>
  <c r="Q10" i="26"/>
  <c r="Y157" i="20"/>
  <c r="Y141" i="20"/>
  <c r="Y125" i="20"/>
  <c r="Y109" i="20"/>
  <c r="Y93" i="20"/>
  <c r="Y77" i="20"/>
  <c r="Y61" i="20"/>
  <c r="Y45" i="20"/>
  <c r="Y29" i="20"/>
  <c r="Y13" i="20"/>
  <c r="U93" i="48" l="1"/>
  <c r="H8" i="18"/>
  <c r="V43" i="15" l="1"/>
  <c r="C964" i="24"/>
  <c r="C963" i="24"/>
  <c r="C962" i="24"/>
  <c r="C961" i="24"/>
  <c r="C960" i="24"/>
  <c r="C959" i="24"/>
  <c r="C958" i="24"/>
  <c r="C957" i="24"/>
  <c r="C956" i="24"/>
  <c r="C955" i="24"/>
  <c r="C954" i="24"/>
  <c r="C953" i="24"/>
  <c r="C952" i="24"/>
  <c r="C951" i="24"/>
  <c r="C950" i="24"/>
  <c r="C949" i="24"/>
  <c r="C948" i="24"/>
  <c r="C947" i="24"/>
  <c r="C946" i="24"/>
  <c r="C945" i="24"/>
  <c r="C944" i="24"/>
  <c r="C943" i="24"/>
  <c r="C942" i="24"/>
  <c r="C941" i="24"/>
  <c r="C940" i="24"/>
  <c r="C939" i="24"/>
  <c r="C938" i="24"/>
  <c r="C937" i="24"/>
  <c r="C936" i="24"/>
  <c r="C935" i="24"/>
  <c r="C934" i="24"/>
  <c r="C933" i="24"/>
  <c r="C932" i="24"/>
  <c r="C931" i="24"/>
  <c r="C930" i="24"/>
  <c r="C929" i="24"/>
  <c r="C928" i="24"/>
  <c r="C927" i="24"/>
  <c r="C926" i="24"/>
  <c r="C925" i="24"/>
  <c r="C924" i="24"/>
  <c r="C923" i="24"/>
  <c r="C922" i="24"/>
  <c r="C921" i="24"/>
  <c r="C920" i="24"/>
  <c r="C919" i="24"/>
  <c r="C918" i="24"/>
  <c r="C917" i="24"/>
  <c r="C916" i="24"/>
  <c r="C915" i="24"/>
  <c r="C914" i="24"/>
  <c r="C913" i="24"/>
  <c r="C912" i="24"/>
  <c r="C911" i="24"/>
  <c r="C910" i="24"/>
  <c r="C909" i="24"/>
  <c r="C908" i="24"/>
  <c r="C907" i="24"/>
  <c r="C906" i="24"/>
  <c r="C905" i="24"/>
  <c r="C904" i="24"/>
  <c r="C903" i="24"/>
  <c r="C902" i="24"/>
  <c r="C901" i="24"/>
  <c r="C900" i="24"/>
  <c r="C899" i="24"/>
  <c r="C898" i="24"/>
  <c r="C897" i="24"/>
  <c r="C896" i="24"/>
  <c r="C895" i="24"/>
  <c r="C894" i="24"/>
  <c r="C893" i="24"/>
  <c r="C892" i="24"/>
  <c r="C891" i="24"/>
  <c r="C890" i="24"/>
  <c r="C889" i="24"/>
  <c r="C888" i="24"/>
  <c r="C887" i="24"/>
  <c r="C886" i="24"/>
  <c r="C885" i="24"/>
  <c r="C884" i="24"/>
  <c r="C883" i="24"/>
  <c r="C882" i="24"/>
  <c r="C881" i="24"/>
  <c r="C880" i="24"/>
  <c r="C879" i="24"/>
  <c r="C878" i="24"/>
  <c r="C877" i="24"/>
  <c r="C876" i="24"/>
  <c r="C875" i="24"/>
  <c r="C874" i="24"/>
  <c r="C873" i="24"/>
  <c r="C872" i="24"/>
  <c r="C871" i="24"/>
  <c r="C870" i="24"/>
  <c r="C869" i="24"/>
  <c r="C868" i="24"/>
  <c r="C867" i="24"/>
  <c r="C866" i="24"/>
  <c r="C865" i="24"/>
  <c r="C864" i="24"/>
  <c r="C863" i="24"/>
  <c r="C862" i="24"/>
  <c r="C861" i="24"/>
  <c r="C860" i="24"/>
  <c r="C859" i="24"/>
  <c r="C858" i="24"/>
  <c r="C857" i="24"/>
  <c r="C856" i="24"/>
  <c r="C855" i="24"/>
  <c r="C854" i="24"/>
  <c r="C853" i="24"/>
  <c r="C852" i="24"/>
  <c r="C851" i="24"/>
  <c r="C850" i="24"/>
  <c r="C849" i="24"/>
  <c r="C848" i="24"/>
  <c r="C847" i="24"/>
  <c r="C846" i="24"/>
  <c r="C845" i="24"/>
  <c r="C844" i="24"/>
  <c r="C843" i="24"/>
  <c r="C842" i="24"/>
  <c r="C841" i="24"/>
  <c r="C840" i="24"/>
  <c r="C839" i="24"/>
  <c r="C838" i="24"/>
  <c r="C837" i="24"/>
  <c r="C836" i="24"/>
  <c r="C835" i="24"/>
  <c r="C834" i="24"/>
  <c r="C833" i="24"/>
  <c r="C832" i="24"/>
  <c r="C831" i="24"/>
  <c r="C830" i="24"/>
  <c r="C829" i="24"/>
  <c r="C828" i="24"/>
  <c r="C827" i="24"/>
  <c r="C826" i="24"/>
  <c r="C825" i="24"/>
  <c r="C824" i="24"/>
  <c r="C823" i="24"/>
  <c r="C822" i="24"/>
  <c r="C821" i="24"/>
  <c r="C820" i="24"/>
  <c r="C819" i="24"/>
  <c r="C818" i="24"/>
  <c r="C817" i="24"/>
  <c r="C816" i="24"/>
  <c r="C815" i="24"/>
  <c r="C814" i="24"/>
  <c r="C813" i="24"/>
  <c r="C812" i="24"/>
  <c r="C811" i="24"/>
  <c r="C810" i="24"/>
  <c r="C809" i="24"/>
  <c r="C808" i="24"/>
  <c r="C807" i="24"/>
  <c r="C806" i="24"/>
  <c r="C805" i="24"/>
  <c r="C804" i="24"/>
  <c r="C803" i="24"/>
  <c r="C802" i="24"/>
  <c r="C801" i="24"/>
  <c r="C800" i="24"/>
  <c r="C799" i="24"/>
  <c r="C798" i="24"/>
  <c r="C797" i="24"/>
  <c r="C796" i="24"/>
  <c r="C795" i="24"/>
  <c r="C794" i="24"/>
  <c r="C793" i="24"/>
  <c r="C792" i="24"/>
  <c r="C791" i="24"/>
  <c r="C790" i="24"/>
  <c r="C789" i="24"/>
  <c r="C788" i="24"/>
  <c r="C787" i="24"/>
  <c r="C786" i="24"/>
  <c r="C785" i="24"/>
  <c r="C784" i="24"/>
  <c r="C783" i="24"/>
  <c r="C782" i="24"/>
  <c r="C781" i="24"/>
  <c r="C780" i="24"/>
  <c r="C779" i="24"/>
  <c r="C778" i="24"/>
  <c r="C777" i="24"/>
  <c r="C776" i="24"/>
  <c r="C775" i="24"/>
  <c r="C774" i="24"/>
  <c r="C773" i="24"/>
  <c r="C772" i="24"/>
  <c r="C771" i="24"/>
  <c r="C770" i="24"/>
  <c r="C769" i="24"/>
  <c r="C768" i="24"/>
  <c r="C767" i="24"/>
  <c r="C766" i="24"/>
  <c r="C765" i="24"/>
  <c r="C764" i="24"/>
  <c r="C763" i="24"/>
  <c r="Q86" i="15"/>
  <c r="I86" i="15"/>
  <c r="Q96" i="15"/>
  <c r="M96" i="15"/>
  <c r="I96" i="15"/>
  <c r="Q101" i="15"/>
  <c r="M101" i="15"/>
  <c r="M102" i="15" s="1"/>
  <c r="AB94" i="15" s="1"/>
  <c r="AB95" i="15" s="1"/>
  <c r="I101" i="15"/>
  <c r="Q120" i="15"/>
  <c r="Q121" i="15" s="1"/>
  <c r="M120" i="15"/>
  <c r="M121" i="15" s="1"/>
  <c r="I120" i="15"/>
  <c r="I121" i="15" s="1"/>
  <c r="Q115" i="15"/>
  <c r="M115" i="15"/>
  <c r="I115" i="15"/>
  <c r="U119" i="15"/>
  <c r="U118" i="15"/>
  <c r="U117" i="15"/>
  <c r="U114" i="15"/>
  <c r="U113" i="15"/>
  <c r="U112" i="15"/>
  <c r="U100" i="15"/>
  <c r="U99" i="15"/>
  <c r="U98" i="15"/>
  <c r="U94" i="15"/>
  <c r="U95" i="15"/>
  <c r="U93" i="15"/>
  <c r="M86" i="15"/>
  <c r="U85" i="15"/>
  <c r="U86" i="15" s="1"/>
  <c r="U83" i="15"/>
  <c r="E3" i="37"/>
  <c r="E2" i="37"/>
  <c r="Q102" i="15" l="1"/>
  <c r="AC94" i="15" s="1"/>
  <c r="AC95" i="15" s="1"/>
  <c r="I102" i="15"/>
  <c r="AA94" i="15" s="1"/>
  <c r="AA95" i="15" s="1"/>
  <c r="U96" i="15"/>
  <c r="U115" i="15"/>
  <c r="U120" i="15"/>
  <c r="U121" i="15" s="1"/>
  <c r="U101" i="15"/>
  <c r="U102" i="15" s="1"/>
  <c r="E3" i="28"/>
  <c r="E3" i="29"/>
  <c r="E3" i="30"/>
  <c r="E3" i="31"/>
  <c r="E3" i="32"/>
  <c r="E3" i="33"/>
  <c r="E3" i="34"/>
  <c r="E3" i="35"/>
  <c r="E3" i="27"/>
  <c r="E2" i="28"/>
  <c r="E2" i="29"/>
  <c r="E2" i="30"/>
  <c r="E2" i="31"/>
  <c r="E2" i="32"/>
  <c r="E2" i="33"/>
  <c r="E2" i="34"/>
  <c r="E2" i="35"/>
  <c r="E2" i="27"/>
  <c r="E3" i="26"/>
  <c r="R25" i="18" l="1"/>
  <c r="R24" i="18"/>
  <c r="R23" i="18"/>
  <c r="G25" i="18"/>
  <c r="G24" i="18"/>
  <c r="G23" i="18"/>
  <c r="R22" i="18"/>
  <c r="G22" i="18"/>
  <c r="H12" i="18" l="1"/>
  <c r="Q72" i="15" l="1"/>
  <c r="AC70" i="15" s="1"/>
  <c r="AC71" i="15" s="1"/>
  <c r="AB70" i="15"/>
  <c r="AB71" i="15" s="1"/>
  <c r="I72" i="15"/>
  <c r="AA70" i="15" s="1"/>
  <c r="AA71" i="15" s="1"/>
  <c r="U71" i="15" l="1"/>
  <c r="U69" i="15"/>
  <c r="U72" i="15" l="1"/>
  <c r="V2" i="23"/>
  <c r="B2" i="23"/>
  <c r="V2" i="20"/>
  <c r="B2" i="20"/>
  <c r="V2" i="19"/>
  <c r="B2" i="19"/>
  <c r="V2" i="18"/>
  <c r="B2" i="18"/>
  <c r="V2" i="17"/>
  <c r="B2" i="17"/>
  <c r="V2" i="16"/>
  <c r="B2" i="16"/>
  <c r="V2" i="15"/>
  <c r="B2" i="15"/>
  <c r="B2" i="14"/>
  <c r="W26" i="15"/>
  <c r="W15" i="15"/>
  <c r="C1166" i="24" a="1"/>
  <c r="C1166" i="24" s="1"/>
  <c r="C1165" i="24" a="1"/>
  <c r="C1165" i="24" s="1"/>
  <c r="C1164" i="24" a="1"/>
  <c r="C1164" i="24" s="1"/>
  <c r="C1163" i="24" a="1"/>
  <c r="C1163" i="24" s="1"/>
  <c r="C1162" i="24" a="1"/>
  <c r="C1162" i="24" s="1"/>
  <c r="C1161" i="24" a="1"/>
  <c r="C1161" i="24" s="1"/>
  <c r="C1160" i="24" a="1"/>
  <c r="C1160" i="24" s="1"/>
  <c r="C1159" i="24" a="1"/>
  <c r="C1159" i="24" s="1"/>
  <c r="C1158" i="24" a="1"/>
  <c r="C1158" i="24" s="1"/>
  <c r="C1157" i="24" a="1"/>
  <c r="C1157" i="24" s="1"/>
  <c r="C1156" i="24" a="1"/>
  <c r="C1156" i="24" s="1"/>
  <c r="C1155" i="24" a="1"/>
  <c r="C1155" i="24" s="1"/>
  <c r="C1154" i="24" a="1"/>
  <c r="C1154" i="24" s="1"/>
  <c r="C1153" i="24" a="1"/>
  <c r="C1153" i="24" s="1"/>
  <c r="C1152" i="24" a="1"/>
  <c r="C1152" i="24" s="1"/>
  <c r="C1151" i="24" a="1"/>
  <c r="C1151" i="24" s="1"/>
  <c r="C1150" i="24" a="1"/>
  <c r="C1150" i="24" s="1"/>
  <c r="C1149" i="24" a="1"/>
  <c r="C1149" i="24" s="1"/>
  <c r="C1148" i="24" a="1"/>
  <c r="C1148" i="24" s="1"/>
  <c r="C1147" i="24" a="1"/>
  <c r="C1147" i="24" s="1"/>
  <c r="C1146" i="24" a="1"/>
  <c r="C1146" i="24" s="1"/>
  <c r="C1145" i="24" a="1"/>
  <c r="C1145" i="24" s="1"/>
  <c r="C1144" i="24" a="1"/>
  <c r="C1144" i="24" s="1"/>
  <c r="C1143" i="24" a="1"/>
  <c r="C1143" i="24" s="1"/>
  <c r="C1142" i="24" a="1"/>
  <c r="C1142" i="24" s="1"/>
  <c r="C1141" i="24" a="1"/>
  <c r="C1141" i="24" s="1"/>
  <c r="C1140" i="24" a="1"/>
  <c r="C1140" i="24" s="1"/>
  <c r="C1139" i="24" a="1"/>
  <c r="C1139" i="24" s="1"/>
  <c r="C1138" i="24" a="1"/>
  <c r="C1138" i="24" s="1"/>
  <c r="C1137" i="24" a="1"/>
  <c r="C1137" i="24" s="1"/>
  <c r="C1136" i="24" a="1"/>
  <c r="C1136" i="24" s="1"/>
  <c r="C1135" i="24" a="1"/>
  <c r="C1135" i="24" s="1"/>
  <c r="C1134" i="24" a="1"/>
  <c r="C1134" i="24" s="1"/>
  <c r="C1133" i="24" a="1"/>
  <c r="C1133" i="24" s="1"/>
  <c r="C1132" i="24" a="1"/>
  <c r="C1132" i="24" s="1"/>
  <c r="C1131" i="24" a="1"/>
  <c r="C1131" i="24" s="1"/>
  <c r="C1130" i="24" a="1"/>
  <c r="C1130" i="24" s="1"/>
  <c r="C1129" i="24" a="1"/>
  <c r="C1129" i="24" s="1"/>
  <c r="C1128" i="24" a="1"/>
  <c r="C1128" i="24" s="1"/>
  <c r="C1127" i="24" a="1"/>
  <c r="C1127" i="24" s="1"/>
  <c r="C1126" i="24" a="1"/>
  <c r="C1126" i="24" s="1"/>
  <c r="C1125" i="24" a="1"/>
  <c r="C1125" i="24" s="1"/>
  <c r="C1124" i="24" a="1"/>
  <c r="C1124" i="24" s="1"/>
  <c r="C1123" i="24" a="1"/>
  <c r="C1123" i="24" s="1"/>
  <c r="C1122" i="24" a="1"/>
  <c r="C1122" i="24" s="1"/>
  <c r="C1121" i="24" a="1"/>
  <c r="C1121" i="24" s="1"/>
  <c r="C1120" i="24" a="1"/>
  <c r="C1120" i="24" s="1"/>
  <c r="C1119" i="24" a="1"/>
  <c r="C1119" i="24" s="1"/>
  <c r="C1118" i="24" a="1"/>
  <c r="C1118" i="24" s="1"/>
  <c r="C1117" i="24" a="1"/>
  <c r="C1117" i="24" s="1"/>
  <c r="C1116" i="24" a="1"/>
  <c r="C1116" i="24" s="1"/>
  <c r="C1115" i="24" a="1"/>
  <c r="C1115" i="24" s="1"/>
  <c r="C1114" i="24" a="1"/>
  <c r="C1114" i="24" s="1"/>
  <c r="C1113" i="24" a="1"/>
  <c r="C1113" i="24" s="1"/>
  <c r="C1112" i="24" a="1"/>
  <c r="C1112" i="24" s="1"/>
  <c r="C1111" i="24" a="1"/>
  <c r="C1111" i="24" s="1"/>
  <c r="C1110" i="24" a="1"/>
  <c r="C1110" i="24" s="1"/>
  <c r="C1109" i="24" a="1"/>
  <c r="C1109" i="24" s="1"/>
  <c r="C1108" i="24" a="1"/>
  <c r="C1108" i="24" s="1"/>
  <c r="C1107" i="24" a="1"/>
  <c r="C1107" i="24" s="1"/>
  <c r="C1106" i="24" a="1"/>
  <c r="C1106" i="24" s="1"/>
  <c r="C1105" i="24" a="1"/>
  <c r="C1105" i="24" s="1"/>
  <c r="C1104" i="24" a="1"/>
  <c r="C1104" i="24" s="1"/>
  <c r="C1103" i="24" a="1"/>
  <c r="C1103" i="24" s="1"/>
  <c r="C1102" i="24" a="1"/>
  <c r="C1102" i="24" s="1"/>
  <c r="C1101" i="24" a="1"/>
  <c r="C1101" i="24" s="1"/>
  <c r="C1100" i="24" a="1"/>
  <c r="C1100" i="24" s="1"/>
  <c r="C1099" i="24" a="1"/>
  <c r="C1099" i="24" s="1"/>
  <c r="C1098" i="24" a="1"/>
  <c r="C1098" i="24" s="1"/>
  <c r="C1097" i="24" a="1"/>
  <c r="C1097" i="24" s="1"/>
  <c r="C1096" i="24" a="1"/>
  <c r="C1096" i="24" s="1"/>
  <c r="C1095" i="24" a="1"/>
  <c r="C1095" i="24" s="1"/>
  <c r="C1094" i="24" a="1"/>
  <c r="C1094" i="24" s="1"/>
  <c r="C1093" i="24" a="1"/>
  <c r="C1093" i="24" s="1"/>
  <c r="C1092" i="24" a="1"/>
  <c r="C1092" i="24" s="1"/>
  <c r="C1091" i="24" a="1"/>
  <c r="C1091" i="24" s="1"/>
  <c r="C1090" i="24" a="1"/>
  <c r="C1090" i="24" s="1"/>
  <c r="C1089" i="24" a="1"/>
  <c r="C1089" i="24" s="1"/>
  <c r="C1088" i="24" a="1"/>
  <c r="C1088" i="24" s="1"/>
  <c r="C1087" i="24" a="1"/>
  <c r="C1087" i="24" s="1"/>
  <c r="C1086" i="24" a="1"/>
  <c r="C1086" i="24" s="1"/>
  <c r="C1085" i="24" a="1"/>
  <c r="C1085" i="24" s="1"/>
  <c r="C1084" i="24" a="1"/>
  <c r="C1084" i="24" s="1"/>
  <c r="C1083" i="24" a="1"/>
  <c r="C1083" i="24" s="1"/>
  <c r="C1082" i="24" a="1"/>
  <c r="C1082" i="24" s="1"/>
  <c r="C1081" i="24" a="1"/>
  <c r="C1081" i="24" s="1"/>
  <c r="C1080" i="24" a="1"/>
  <c r="C1080" i="24" s="1"/>
  <c r="C1079" i="24" a="1"/>
  <c r="C1079" i="24" s="1"/>
  <c r="C1078" i="24" a="1"/>
  <c r="C1078" i="24" s="1"/>
  <c r="C1077" i="24" a="1"/>
  <c r="C1077" i="24" s="1"/>
  <c r="C1076" i="24" a="1"/>
  <c r="C1076" i="24" s="1"/>
  <c r="C1075" i="24" a="1"/>
  <c r="C1075" i="24" s="1"/>
  <c r="C1074" i="24" a="1"/>
  <c r="C1074" i="24" s="1"/>
  <c r="C1073" i="24" a="1"/>
  <c r="C1073" i="24" s="1"/>
  <c r="C1072" i="24" a="1"/>
  <c r="C1072" i="24" s="1"/>
  <c r="C1071" i="24" a="1"/>
  <c r="C1071" i="24" s="1"/>
  <c r="C1070" i="24" a="1"/>
  <c r="C1070" i="24" s="1"/>
  <c r="C1069" i="24" a="1"/>
  <c r="C1069" i="24" s="1"/>
  <c r="C1068" i="24" a="1"/>
  <c r="C1068" i="24" s="1"/>
  <c r="C1067" i="24" a="1"/>
  <c r="C1067" i="24" s="1"/>
  <c r="C1066" i="24" a="1"/>
  <c r="C1066" i="24" s="1"/>
  <c r="C1065" i="24" a="1"/>
  <c r="C1065" i="24" s="1"/>
  <c r="C1064" i="24" a="1"/>
  <c r="C1064" i="24" s="1"/>
  <c r="C1063" i="24" a="1"/>
  <c r="C1063" i="24" s="1"/>
  <c r="C1062" i="24" a="1"/>
  <c r="C1062" i="24" s="1"/>
  <c r="C1061" i="24" a="1"/>
  <c r="C1061" i="24" s="1"/>
  <c r="C1060" i="24" a="1"/>
  <c r="C1060" i="24" s="1"/>
  <c r="C1059" i="24" a="1"/>
  <c r="C1059" i="24" s="1"/>
  <c r="C1058" i="24" a="1"/>
  <c r="C1058" i="24" s="1"/>
  <c r="C1057" i="24" a="1"/>
  <c r="C1057" i="24" s="1"/>
  <c r="C1056" i="24" a="1"/>
  <c r="C1056" i="24" s="1"/>
  <c r="C1055" i="24" a="1"/>
  <c r="C1055" i="24" s="1"/>
  <c r="C1054" i="24" a="1"/>
  <c r="C1054" i="24" s="1"/>
  <c r="C1053" i="24" a="1"/>
  <c r="C1053" i="24" s="1"/>
  <c r="C1052" i="24" a="1"/>
  <c r="C1052" i="24" s="1"/>
  <c r="C1051" i="24" a="1"/>
  <c r="C1051" i="24" s="1"/>
  <c r="C1050" i="24" a="1"/>
  <c r="C1050" i="24" s="1"/>
  <c r="C1049" i="24" a="1"/>
  <c r="C1049" i="24" s="1"/>
  <c r="C1048" i="24" a="1"/>
  <c r="C1048" i="24" s="1"/>
  <c r="C1047" i="24" a="1"/>
  <c r="C1047" i="24" s="1"/>
  <c r="C1046" i="24" a="1"/>
  <c r="C1046" i="24" s="1"/>
  <c r="C1045" i="24" a="1"/>
  <c r="C1045" i="24" s="1"/>
  <c r="C1044" i="24" a="1"/>
  <c r="C1044" i="24" s="1"/>
  <c r="C1043" i="24" a="1"/>
  <c r="C1043" i="24" s="1"/>
  <c r="C1042" i="24" a="1"/>
  <c r="C1042" i="24" s="1"/>
  <c r="C1041" i="24" a="1"/>
  <c r="C1041" i="24" s="1"/>
  <c r="C1040" i="24" a="1"/>
  <c r="C1040" i="24" s="1"/>
  <c r="C1039" i="24" a="1"/>
  <c r="C1039" i="24" s="1"/>
  <c r="C1038" i="24" a="1"/>
  <c r="C1038" i="24" s="1"/>
  <c r="C1037" i="24" a="1"/>
  <c r="C1037" i="24" s="1"/>
  <c r="C1036" i="24" a="1"/>
  <c r="C1036" i="24" s="1"/>
  <c r="C1035" i="24" a="1"/>
  <c r="C1035" i="24" s="1"/>
  <c r="C1034" i="24" a="1"/>
  <c r="C1034" i="24" s="1"/>
  <c r="C1033" i="24" a="1"/>
  <c r="C1033" i="24" s="1"/>
  <c r="C1032" i="24" a="1"/>
  <c r="C1032" i="24" s="1"/>
  <c r="C1031" i="24" a="1"/>
  <c r="C1031" i="24" s="1"/>
  <c r="C1030" i="24" a="1"/>
  <c r="C1030" i="24" s="1"/>
  <c r="C1029" i="24" a="1"/>
  <c r="C1029" i="24" s="1"/>
  <c r="C1028" i="24" a="1"/>
  <c r="C1028" i="24" s="1"/>
  <c r="C1027" i="24" a="1"/>
  <c r="C1027" i="24" s="1"/>
  <c r="C1026" i="24" a="1"/>
  <c r="C1026" i="24" s="1"/>
  <c r="C1025" i="24" a="1"/>
  <c r="C1025" i="24" s="1"/>
  <c r="C1024" i="24" a="1"/>
  <c r="C1024" i="24" s="1"/>
  <c r="C1023" i="24" a="1"/>
  <c r="C1023" i="24" s="1"/>
  <c r="C1022" i="24" a="1"/>
  <c r="C1022" i="24" s="1"/>
  <c r="C1021" i="24" a="1"/>
  <c r="C1021" i="24" s="1"/>
  <c r="C1020" i="24" a="1"/>
  <c r="C1020" i="24" s="1"/>
  <c r="C1019" i="24" a="1"/>
  <c r="C1019" i="24" s="1"/>
  <c r="C1018" i="24" a="1"/>
  <c r="C1018" i="24" s="1"/>
  <c r="C1017" i="24" a="1"/>
  <c r="C1017" i="24" s="1"/>
  <c r="C1016" i="24" a="1"/>
  <c r="C1016" i="24" s="1"/>
  <c r="C1015" i="24" a="1"/>
  <c r="C1015" i="24" s="1"/>
  <c r="C1014" i="24" a="1"/>
  <c r="C1014" i="24" s="1"/>
  <c r="C1013" i="24" a="1"/>
  <c r="C1013" i="24" s="1"/>
  <c r="C1012" i="24" a="1"/>
  <c r="C1012" i="24" s="1"/>
  <c r="C1011" i="24" a="1"/>
  <c r="C1011" i="24" s="1"/>
  <c r="C1010" i="24" a="1"/>
  <c r="C1010" i="24" s="1"/>
  <c r="C1009" i="24" a="1"/>
  <c r="C1009" i="24" s="1"/>
  <c r="C1008" i="24" a="1"/>
  <c r="C1008" i="24" s="1"/>
  <c r="C1007" i="24" a="1"/>
  <c r="C1007" i="24" s="1"/>
  <c r="C1006" i="24" a="1"/>
  <c r="C1006" i="24" s="1"/>
  <c r="C1005" i="24" a="1"/>
  <c r="C1005" i="24" s="1"/>
  <c r="C1004" i="24" a="1"/>
  <c r="C1004" i="24" s="1"/>
  <c r="C1003" i="24" a="1"/>
  <c r="C1003" i="24" s="1"/>
  <c r="C1002" i="24" a="1"/>
  <c r="C1002" i="24" s="1"/>
  <c r="C1001" i="24" a="1"/>
  <c r="C1001" i="24" s="1"/>
  <c r="C1000" i="24" a="1"/>
  <c r="C1000" i="24" s="1"/>
  <c r="C999" i="24" a="1"/>
  <c r="C999" i="24" s="1"/>
  <c r="C998" i="24" a="1"/>
  <c r="C998" i="24" s="1"/>
  <c r="C997" i="24" a="1"/>
  <c r="C997" i="24" s="1"/>
  <c r="C996" i="24" a="1"/>
  <c r="C996" i="24" s="1"/>
  <c r="C995" i="24" a="1"/>
  <c r="C995" i="24" s="1"/>
  <c r="C994" i="24" a="1"/>
  <c r="C994" i="24" s="1"/>
  <c r="C993" i="24" a="1"/>
  <c r="C993" i="24" s="1"/>
  <c r="C992" i="24" a="1"/>
  <c r="C992" i="24" s="1"/>
  <c r="C991" i="24" a="1"/>
  <c r="C991" i="24" s="1"/>
  <c r="C990" i="24" a="1"/>
  <c r="C990" i="24" s="1"/>
  <c r="C989" i="24" a="1"/>
  <c r="C989" i="24" s="1"/>
  <c r="C988" i="24" a="1"/>
  <c r="C988" i="24" s="1"/>
  <c r="C987" i="24" a="1"/>
  <c r="C987" i="24" s="1"/>
  <c r="C986" i="24" a="1"/>
  <c r="C986" i="24" s="1"/>
  <c r="C985" i="24" a="1"/>
  <c r="C985" i="24" s="1"/>
  <c r="C984" i="24" a="1"/>
  <c r="C984" i="24" s="1"/>
  <c r="C983" i="24" a="1"/>
  <c r="C983" i="24" s="1"/>
  <c r="C982" i="24" a="1"/>
  <c r="C982" i="24" s="1"/>
  <c r="C981" i="24" a="1"/>
  <c r="C981" i="24" s="1"/>
  <c r="C980" i="24" a="1"/>
  <c r="C980" i="24" s="1"/>
  <c r="C979" i="24" a="1"/>
  <c r="C979" i="24" s="1"/>
  <c r="C978" i="24" a="1"/>
  <c r="C978" i="24" s="1"/>
  <c r="C977" i="24" a="1"/>
  <c r="C977" i="24" s="1"/>
  <c r="C976" i="24" a="1"/>
  <c r="C976" i="24" s="1"/>
  <c r="C975" i="24" a="1"/>
  <c r="C975" i="24" s="1"/>
  <c r="C974" i="24" a="1"/>
  <c r="C974" i="24" s="1"/>
  <c r="C973" i="24" a="1"/>
  <c r="C973" i="24" s="1"/>
  <c r="C972" i="24" a="1"/>
  <c r="C972" i="24" s="1"/>
  <c r="C971" i="24" a="1"/>
  <c r="C971" i="24" s="1"/>
  <c r="C970" i="24" a="1"/>
  <c r="C970" i="24" s="1"/>
  <c r="C969" i="24" a="1"/>
  <c r="C969" i="24" s="1"/>
  <c r="C968" i="24" a="1"/>
  <c r="C968" i="24" s="1"/>
  <c r="C967" i="24" a="1"/>
  <c r="C967" i="24" s="1"/>
  <c r="C966" i="24" a="1"/>
  <c r="C966" i="24" s="1"/>
  <c r="C965" i="24" a="1"/>
  <c r="C965" i="24" s="1"/>
  <c r="C762" i="24" a="1"/>
  <c r="C762" i="24" s="1"/>
  <c r="C761" i="24" a="1"/>
  <c r="C761" i="24" s="1"/>
  <c r="C760" i="24" a="1"/>
  <c r="C760" i="24" s="1"/>
  <c r="C759" i="24" a="1"/>
  <c r="C759" i="24" s="1"/>
  <c r="C758" i="24" a="1"/>
  <c r="C758" i="24" s="1"/>
  <c r="C757" i="24" a="1"/>
  <c r="C757" i="24" s="1"/>
  <c r="C756" i="24" a="1"/>
  <c r="C756" i="24" s="1"/>
  <c r="C755" i="24" a="1"/>
  <c r="C755" i="24" s="1"/>
  <c r="C754" i="24" a="1"/>
  <c r="C754" i="24" s="1"/>
  <c r="C753" i="24" a="1"/>
  <c r="C753" i="24" s="1"/>
  <c r="C752" i="24" a="1"/>
  <c r="C752" i="24" s="1"/>
  <c r="C751" i="24" a="1"/>
  <c r="C751" i="24" s="1"/>
  <c r="C750" i="24" a="1"/>
  <c r="C750" i="24" s="1"/>
  <c r="C749" i="24" a="1"/>
  <c r="C749" i="24" s="1"/>
  <c r="C748" i="24" a="1"/>
  <c r="C748" i="24" s="1"/>
  <c r="C747" i="24" a="1"/>
  <c r="C747" i="24" s="1"/>
  <c r="C746" i="24" a="1"/>
  <c r="C746" i="24" s="1"/>
  <c r="C745" i="24" a="1"/>
  <c r="C745" i="24" s="1"/>
  <c r="C744" i="24" a="1"/>
  <c r="C744" i="24" s="1"/>
  <c r="C743" i="24" a="1"/>
  <c r="C743" i="24" s="1"/>
  <c r="C742" i="24" a="1"/>
  <c r="C742" i="24" s="1"/>
  <c r="C741" i="24" a="1"/>
  <c r="C741" i="24" s="1"/>
  <c r="C740" i="24" a="1"/>
  <c r="C740" i="24" s="1"/>
  <c r="C739" i="24" a="1"/>
  <c r="C739" i="24" s="1"/>
  <c r="C738" i="24" a="1"/>
  <c r="C738" i="24" s="1"/>
  <c r="C737" i="24" a="1"/>
  <c r="C737" i="24" s="1"/>
  <c r="C736" i="24" a="1"/>
  <c r="C736" i="24" s="1"/>
  <c r="C735" i="24" a="1"/>
  <c r="C735" i="24" s="1"/>
  <c r="C734" i="24" a="1"/>
  <c r="C734" i="24" s="1"/>
  <c r="C733" i="24" a="1"/>
  <c r="C733" i="24" s="1"/>
  <c r="C732" i="24" a="1"/>
  <c r="C732" i="24" s="1"/>
  <c r="C731" i="24" a="1"/>
  <c r="C731" i="24" s="1"/>
  <c r="C730" i="24" a="1"/>
  <c r="C730" i="24" s="1"/>
  <c r="C729" i="24" a="1"/>
  <c r="C729" i="24" s="1"/>
  <c r="C728" i="24" a="1"/>
  <c r="C728" i="24" s="1"/>
  <c r="C727" i="24" a="1"/>
  <c r="C727" i="24" s="1"/>
  <c r="C726" i="24" a="1"/>
  <c r="C726" i="24" s="1"/>
  <c r="C725" i="24" a="1"/>
  <c r="C725" i="24" s="1"/>
  <c r="C724" i="24" a="1"/>
  <c r="C724" i="24" s="1"/>
  <c r="C723" i="24" a="1"/>
  <c r="C723" i="24" s="1"/>
  <c r="C722" i="24" a="1"/>
  <c r="C722" i="24" s="1"/>
  <c r="C721" i="24" a="1"/>
  <c r="C721" i="24" s="1"/>
  <c r="C720" i="24" a="1"/>
  <c r="C720" i="24" s="1"/>
  <c r="C719" i="24" a="1"/>
  <c r="C719" i="24" s="1"/>
  <c r="C718" i="24" a="1"/>
  <c r="C718" i="24" s="1"/>
  <c r="C717" i="24" a="1"/>
  <c r="C717" i="24" s="1"/>
  <c r="C716" i="24" a="1"/>
  <c r="C716" i="24" s="1"/>
  <c r="C715" i="24" a="1"/>
  <c r="C715" i="24" s="1"/>
  <c r="C714" i="24" a="1"/>
  <c r="C714" i="24" s="1"/>
  <c r="C713" i="24" a="1"/>
  <c r="C713" i="24" s="1"/>
  <c r="C712" i="24" a="1"/>
  <c r="C712" i="24" s="1"/>
  <c r="C711" i="24" a="1"/>
  <c r="C711" i="24" s="1"/>
  <c r="C710" i="24" a="1"/>
  <c r="C710" i="24" s="1"/>
  <c r="C709" i="24" a="1"/>
  <c r="C709" i="24" s="1"/>
  <c r="C708" i="24" a="1"/>
  <c r="C708" i="24" s="1"/>
  <c r="C707" i="24" a="1"/>
  <c r="C707" i="24" s="1"/>
  <c r="C706" i="24" a="1"/>
  <c r="C706" i="24" s="1"/>
  <c r="C705" i="24" a="1"/>
  <c r="C705" i="24" s="1"/>
  <c r="C704" i="24" a="1"/>
  <c r="C704" i="24" s="1"/>
  <c r="C703" i="24" a="1"/>
  <c r="C703" i="24" s="1"/>
  <c r="C702" i="24" a="1"/>
  <c r="C702" i="24" s="1"/>
  <c r="C701" i="24" a="1"/>
  <c r="C701" i="24" s="1"/>
  <c r="C700" i="24" a="1"/>
  <c r="C700" i="24" s="1"/>
  <c r="C699" i="24" a="1"/>
  <c r="C699" i="24" s="1"/>
  <c r="C698" i="24" a="1"/>
  <c r="C698" i="24" s="1"/>
  <c r="C697" i="24" a="1"/>
  <c r="C697" i="24" s="1"/>
  <c r="C696" i="24" a="1"/>
  <c r="C696" i="24" s="1"/>
  <c r="C695" i="24" a="1"/>
  <c r="C695" i="24" s="1"/>
  <c r="C694" i="24" a="1"/>
  <c r="C694" i="24" s="1"/>
  <c r="C693" i="24" a="1"/>
  <c r="C693" i="24" s="1"/>
  <c r="C692" i="24" a="1"/>
  <c r="C692" i="24" s="1"/>
  <c r="C691" i="24" a="1"/>
  <c r="C691" i="24" s="1"/>
  <c r="C690" i="24" a="1"/>
  <c r="C690" i="24" s="1"/>
  <c r="C689" i="24" a="1"/>
  <c r="C689" i="24" s="1"/>
  <c r="C688" i="24" a="1"/>
  <c r="C688" i="24" s="1"/>
  <c r="C687" i="24" a="1"/>
  <c r="C687" i="24" s="1"/>
  <c r="C686" i="24" a="1"/>
  <c r="C686" i="24" s="1"/>
  <c r="C685" i="24" a="1"/>
  <c r="C685" i="24" s="1"/>
  <c r="C684" i="24" a="1"/>
  <c r="C684" i="24" s="1"/>
  <c r="C683" i="24" a="1"/>
  <c r="C683" i="24" s="1"/>
  <c r="C682" i="24" a="1"/>
  <c r="C682" i="24" s="1"/>
  <c r="C681" i="24" a="1"/>
  <c r="C681" i="24" s="1"/>
  <c r="C680" i="24" a="1"/>
  <c r="C680" i="24" s="1"/>
  <c r="C679" i="24" a="1"/>
  <c r="C679" i="24" s="1"/>
  <c r="C678" i="24" a="1"/>
  <c r="C678" i="24" s="1"/>
  <c r="C677" i="24" a="1"/>
  <c r="C677" i="24" s="1"/>
  <c r="C676" i="24" a="1"/>
  <c r="C676" i="24" s="1"/>
  <c r="C675" i="24" a="1"/>
  <c r="C675" i="24" s="1"/>
  <c r="C674" i="24" a="1"/>
  <c r="C674" i="24" s="1"/>
  <c r="C673" i="24" a="1"/>
  <c r="C673" i="24" s="1"/>
  <c r="C672" i="24" a="1"/>
  <c r="C672" i="24" s="1"/>
  <c r="C671" i="24" a="1"/>
  <c r="C671" i="24" s="1"/>
  <c r="C670" i="24" a="1"/>
  <c r="C670" i="24" s="1"/>
  <c r="C669" i="24" a="1"/>
  <c r="C669" i="24" s="1"/>
  <c r="C668" i="24" a="1"/>
  <c r="C668" i="24" s="1"/>
  <c r="C667" i="24" a="1"/>
  <c r="C667" i="24" s="1"/>
  <c r="C666" i="24" a="1"/>
  <c r="C666" i="24" s="1"/>
  <c r="C665" i="24" a="1"/>
  <c r="C665" i="24" s="1"/>
  <c r="C664" i="24" a="1"/>
  <c r="C664" i="24" s="1"/>
  <c r="C663" i="24" a="1"/>
  <c r="C663" i="24" s="1"/>
  <c r="C662" i="24" a="1"/>
  <c r="C662" i="24" s="1"/>
  <c r="C661" i="24" a="1"/>
  <c r="C661" i="24" s="1"/>
  <c r="C660" i="24" a="1"/>
  <c r="C660" i="24" s="1"/>
  <c r="C659" i="24" a="1"/>
  <c r="C659" i="24" s="1"/>
  <c r="C658" i="24" a="1"/>
  <c r="C658" i="24" s="1"/>
  <c r="C657" i="24" a="1"/>
  <c r="C657" i="24" s="1"/>
  <c r="C656" i="24" a="1"/>
  <c r="C656" i="24" s="1"/>
  <c r="C655" i="24" a="1"/>
  <c r="C655" i="24" s="1"/>
  <c r="C654" i="24" a="1"/>
  <c r="C654" i="24" s="1"/>
  <c r="C653" i="24" a="1"/>
  <c r="C653" i="24" s="1"/>
  <c r="C652" i="24" a="1"/>
  <c r="C652" i="24" s="1"/>
  <c r="C651" i="24" a="1"/>
  <c r="C651" i="24" s="1"/>
  <c r="C650" i="24" a="1"/>
  <c r="C650" i="24" s="1"/>
  <c r="C649" i="24" a="1"/>
  <c r="C649" i="24" s="1"/>
  <c r="C648" i="24" a="1"/>
  <c r="C648" i="24" s="1"/>
  <c r="C647" i="24" a="1"/>
  <c r="C647" i="24" s="1"/>
  <c r="C646" i="24" a="1"/>
  <c r="C646" i="24" s="1"/>
  <c r="C645" i="24" a="1"/>
  <c r="C645" i="24" s="1"/>
  <c r="C644" i="24" a="1"/>
  <c r="C644" i="24" s="1"/>
  <c r="C643" i="24" a="1"/>
  <c r="C643" i="24" s="1"/>
  <c r="C642" i="24" a="1"/>
  <c r="C642" i="24" s="1"/>
  <c r="C641" i="24" a="1"/>
  <c r="C641" i="24" s="1"/>
  <c r="C640" i="24" a="1"/>
  <c r="C640" i="24" s="1"/>
  <c r="C639" i="24" a="1"/>
  <c r="C639" i="24" s="1"/>
  <c r="C638" i="24" a="1"/>
  <c r="C638" i="24" s="1"/>
  <c r="C637" i="24" a="1"/>
  <c r="C637" i="24" s="1"/>
  <c r="C636" i="24" a="1"/>
  <c r="C636" i="24" s="1"/>
  <c r="C635" i="24" a="1"/>
  <c r="C635" i="24" s="1"/>
  <c r="C634" i="24" a="1"/>
  <c r="C634" i="24" s="1"/>
  <c r="C633" i="24" a="1"/>
  <c r="C633" i="24" s="1"/>
  <c r="C632" i="24" a="1"/>
  <c r="C632" i="24" s="1"/>
  <c r="C631" i="24" a="1"/>
  <c r="C631" i="24" s="1"/>
  <c r="C630" i="24" a="1"/>
  <c r="C630" i="24" s="1"/>
  <c r="C629" i="24" a="1"/>
  <c r="C629" i="24" s="1"/>
  <c r="C628" i="24" a="1"/>
  <c r="C628" i="24" s="1"/>
  <c r="C627" i="24" a="1"/>
  <c r="C627" i="24" s="1"/>
  <c r="C626" i="24" a="1"/>
  <c r="C626" i="24" s="1"/>
  <c r="C625" i="24" a="1"/>
  <c r="C625" i="24" s="1"/>
  <c r="C624" i="24" a="1"/>
  <c r="C624" i="24" s="1"/>
  <c r="C623" i="24" a="1"/>
  <c r="C623" i="24" s="1"/>
  <c r="C622" i="24" a="1"/>
  <c r="C622" i="24" s="1"/>
  <c r="C621" i="24" a="1"/>
  <c r="C621" i="24" s="1"/>
  <c r="C620" i="24" a="1"/>
  <c r="C620" i="24" s="1"/>
  <c r="C619" i="24" a="1"/>
  <c r="C619" i="24" s="1"/>
  <c r="C618" i="24" a="1"/>
  <c r="C618" i="24" s="1"/>
  <c r="C617" i="24" a="1"/>
  <c r="C617" i="24" s="1"/>
  <c r="C616" i="24" a="1"/>
  <c r="C616" i="24" s="1"/>
  <c r="C615" i="24" a="1"/>
  <c r="C615" i="24" s="1"/>
  <c r="C614" i="24" a="1"/>
  <c r="C614" i="24" s="1"/>
  <c r="C613" i="24" a="1"/>
  <c r="C613" i="24" s="1"/>
  <c r="C612" i="24" a="1"/>
  <c r="C612" i="24" s="1"/>
  <c r="C611" i="24" a="1"/>
  <c r="C611" i="24" s="1"/>
  <c r="C610" i="24" a="1"/>
  <c r="C610" i="24" s="1"/>
  <c r="C609" i="24" a="1"/>
  <c r="C609" i="24" s="1"/>
  <c r="C608" i="24" a="1"/>
  <c r="C608" i="24" s="1"/>
  <c r="C607" i="24" a="1"/>
  <c r="C607" i="24" s="1"/>
  <c r="C606" i="24" a="1"/>
  <c r="C606" i="24" s="1"/>
  <c r="C605" i="24" a="1"/>
  <c r="C605" i="24" s="1"/>
  <c r="C604" i="24" a="1"/>
  <c r="C604" i="24" s="1"/>
  <c r="C603" i="24" a="1"/>
  <c r="C603" i="24" s="1"/>
  <c r="C602" i="24" a="1"/>
  <c r="C602" i="24" s="1"/>
  <c r="C601" i="24" a="1"/>
  <c r="C601" i="24" s="1"/>
  <c r="C600" i="24" a="1"/>
  <c r="C600" i="24" s="1"/>
  <c r="C599" i="24" a="1"/>
  <c r="C599" i="24" s="1"/>
  <c r="C598" i="24" a="1"/>
  <c r="C598" i="24" s="1"/>
  <c r="C597" i="24" a="1"/>
  <c r="C597" i="24" s="1"/>
  <c r="C596" i="24" a="1"/>
  <c r="C596" i="24" s="1"/>
  <c r="C595" i="24" a="1"/>
  <c r="C595" i="24" s="1"/>
  <c r="C594" i="24" a="1"/>
  <c r="C594" i="24" s="1"/>
  <c r="C593" i="24" a="1"/>
  <c r="C593" i="24" s="1"/>
  <c r="C592" i="24" a="1"/>
  <c r="C592" i="24" s="1"/>
  <c r="C591" i="24" a="1"/>
  <c r="C591" i="24" s="1"/>
  <c r="C590" i="24" a="1"/>
  <c r="C590" i="24" s="1"/>
  <c r="C589" i="24" a="1"/>
  <c r="C589" i="24" s="1"/>
  <c r="C588" i="24" a="1"/>
  <c r="C588" i="24" s="1"/>
  <c r="C587" i="24" a="1"/>
  <c r="C587" i="24" s="1"/>
  <c r="C586" i="24" a="1"/>
  <c r="C586" i="24" s="1"/>
  <c r="C585" i="24" a="1"/>
  <c r="C585" i="24" s="1"/>
  <c r="C584" i="24" a="1"/>
  <c r="C584" i="24" s="1"/>
  <c r="C583" i="24" a="1"/>
  <c r="C583" i="24" s="1"/>
  <c r="C582" i="24" a="1"/>
  <c r="C582" i="24" s="1"/>
  <c r="C581" i="24" a="1"/>
  <c r="C581" i="24" s="1"/>
  <c r="C580" i="24" a="1"/>
  <c r="C580" i="24" s="1"/>
  <c r="C579" i="24" a="1"/>
  <c r="C579" i="24" s="1"/>
  <c r="C578" i="24" a="1"/>
  <c r="C578" i="24" s="1"/>
  <c r="C577" i="24" a="1"/>
  <c r="C577" i="24" s="1"/>
  <c r="C576" i="24" a="1"/>
  <c r="C576" i="24" s="1"/>
  <c r="C575" i="24" a="1"/>
  <c r="C575" i="24" s="1"/>
  <c r="C574" i="24" a="1"/>
  <c r="C574" i="24" s="1"/>
  <c r="C573" i="24" a="1"/>
  <c r="C573" i="24" s="1"/>
  <c r="C572" i="24" a="1"/>
  <c r="C572" i="24" s="1"/>
  <c r="C571" i="24" a="1"/>
  <c r="C571" i="24" s="1"/>
  <c r="C570" i="24" a="1"/>
  <c r="C570" i="24" s="1"/>
  <c r="C569" i="24" a="1"/>
  <c r="C569" i="24" s="1"/>
  <c r="C568" i="24" a="1"/>
  <c r="C568" i="24" s="1"/>
  <c r="C567" i="24" a="1"/>
  <c r="C567" i="24" s="1"/>
  <c r="C566" i="24" a="1"/>
  <c r="C566" i="24" s="1"/>
  <c r="C565" i="24" a="1"/>
  <c r="C565" i="24" s="1"/>
  <c r="C564" i="24" a="1"/>
  <c r="C564" i="24" s="1"/>
  <c r="C563" i="24" a="1"/>
  <c r="C563" i="24" s="1"/>
  <c r="C561" i="24" a="1"/>
  <c r="C561" i="24" s="1"/>
  <c r="C560" i="24" a="1"/>
  <c r="C560" i="24" s="1"/>
  <c r="C559" i="24" a="1"/>
  <c r="C559" i="24" s="1"/>
  <c r="C558" i="24" a="1"/>
  <c r="C558" i="24" s="1"/>
  <c r="C557" i="24" a="1"/>
  <c r="C557" i="24" s="1"/>
  <c r="C556" i="24" a="1"/>
  <c r="C556" i="24" s="1"/>
  <c r="C555" i="24" a="1"/>
  <c r="C555" i="24" s="1"/>
  <c r="C554" i="24" a="1"/>
  <c r="C554" i="24" s="1"/>
  <c r="C553" i="24" a="1"/>
  <c r="C553" i="24" s="1"/>
  <c r="C552" i="24" a="1"/>
  <c r="C552" i="24" s="1"/>
  <c r="C551" i="24" a="1"/>
  <c r="C551" i="24" s="1"/>
  <c r="C550" i="24" a="1"/>
  <c r="C550" i="24" s="1"/>
  <c r="C549" i="24" a="1"/>
  <c r="C549" i="24" s="1"/>
  <c r="C548" i="24" a="1"/>
  <c r="C548" i="24" s="1"/>
  <c r="C547" i="24" a="1"/>
  <c r="C547" i="24" s="1"/>
  <c r="C546" i="24" a="1"/>
  <c r="C546" i="24" s="1"/>
  <c r="C545" i="24" a="1"/>
  <c r="C545" i="24" s="1"/>
  <c r="C544" i="24" a="1"/>
  <c r="C544" i="24" s="1"/>
  <c r="C543" i="24" a="1"/>
  <c r="C543" i="24" s="1"/>
  <c r="C542" i="24" a="1"/>
  <c r="C542" i="24" s="1"/>
  <c r="C541" i="24" a="1"/>
  <c r="C541" i="24" s="1"/>
  <c r="C540" i="24" a="1"/>
  <c r="C540" i="24" s="1"/>
  <c r="C539" i="24" a="1"/>
  <c r="C539" i="24" s="1"/>
  <c r="C538" i="24" a="1"/>
  <c r="C538" i="24" s="1"/>
  <c r="C537" i="24" a="1"/>
  <c r="C537" i="24" s="1"/>
  <c r="C536" i="24" a="1"/>
  <c r="C536" i="24" s="1"/>
  <c r="C535" i="24" a="1"/>
  <c r="C535" i="24" s="1"/>
  <c r="C534" i="24" a="1"/>
  <c r="C534" i="24" s="1"/>
  <c r="C533" i="24" a="1"/>
  <c r="C533" i="24" s="1"/>
  <c r="C532" i="24" a="1"/>
  <c r="C532" i="24" s="1"/>
  <c r="C531" i="24" a="1"/>
  <c r="C531" i="24" s="1"/>
  <c r="C530" i="24" a="1"/>
  <c r="C530" i="24" s="1"/>
  <c r="C529" i="24" a="1"/>
  <c r="C529" i="24" s="1"/>
  <c r="C528" i="24" a="1"/>
  <c r="C528" i="24" s="1"/>
  <c r="C527" i="24" a="1"/>
  <c r="C527" i="24" s="1"/>
  <c r="C526" i="24" a="1"/>
  <c r="C526" i="24" s="1"/>
  <c r="C525" i="24" a="1"/>
  <c r="C525" i="24" s="1"/>
  <c r="C524" i="24" a="1"/>
  <c r="C524" i="24" s="1"/>
  <c r="C523" i="24" a="1"/>
  <c r="C523" i="24" s="1"/>
  <c r="C522" i="24" a="1"/>
  <c r="C522" i="24" s="1"/>
  <c r="C521" i="24" a="1"/>
  <c r="C521" i="24" s="1"/>
  <c r="C520" i="24" a="1"/>
  <c r="C520" i="24" s="1"/>
  <c r="C519" i="24" a="1"/>
  <c r="C519" i="24" s="1"/>
  <c r="C518" i="24" a="1"/>
  <c r="C518" i="24" s="1"/>
  <c r="C517" i="24" a="1"/>
  <c r="C517" i="24" s="1"/>
  <c r="C516" i="24" a="1"/>
  <c r="C516" i="24" s="1"/>
  <c r="C515" i="24" a="1"/>
  <c r="C515" i="24" s="1"/>
  <c r="C514" i="24" a="1"/>
  <c r="C514" i="24" s="1"/>
  <c r="C513" i="24" a="1"/>
  <c r="C513" i="24" s="1"/>
  <c r="C512" i="24" a="1"/>
  <c r="C512" i="24" s="1"/>
  <c r="C511" i="24" a="1"/>
  <c r="C511" i="24" s="1"/>
  <c r="C510" i="24" a="1"/>
  <c r="C510" i="24" s="1"/>
  <c r="C509" i="24" a="1"/>
  <c r="C509" i="24" s="1"/>
  <c r="C508" i="24" a="1"/>
  <c r="C508" i="24" s="1"/>
  <c r="C507" i="24" a="1"/>
  <c r="C507" i="24" s="1"/>
  <c r="C506" i="24" a="1"/>
  <c r="C506" i="24" s="1"/>
  <c r="C505" i="24" a="1"/>
  <c r="C505" i="24" s="1"/>
  <c r="C504" i="24" a="1"/>
  <c r="C504" i="24" s="1"/>
  <c r="C503" i="24" a="1"/>
  <c r="C503" i="24" s="1"/>
  <c r="C502" i="24" a="1"/>
  <c r="C502" i="24" s="1"/>
  <c r="C501" i="24" a="1"/>
  <c r="C501" i="24" s="1"/>
  <c r="C500" i="24" a="1"/>
  <c r="C500" i="24" s="1"/>
  <c r="C499" i="24" a="1"/>
  <c r="C499" i="24" s="1"/>
  <c r="C498" i="24" a="1"/>
  <c r="C498" i="24" s="1"/>
  <c r="C497" i="24" a="1"/>
  <c r="C497" i="24" s="1"/>
  <c r="C496" i="24" a="1"/>
  <c r="C496" i="24" s="1"/>
  <c r="C495" i="24" a="1"/>
  <c r="C495" i="24" s="1"/>
  <c r="C494" i="24" a="1"/>
  <c r="C494" i="24" s="1"/>
  <c r="C493" i="24" a="1"/>
  <c r="C493" i="24" s="1"/>
  <c r="C492" i="24" a="1"/>
  <c r="C492" i="24" s="1"/>
  <c r="C491" i="24" a="1"/>
  <c r="C491" i="24" s="1"/>
  <c r="C490" i="24" a="1"/>
  <c r="C490" i="24" s="1"/>
  <c r="C489" i="24" a="1"/>
  <c r="C489" i="24" s="1"/>
  <c r="C488" i="24" a="1"/>
  <c r="C488" i="24" s="1"/>
  <c r="C487" i="24" a="1"/>
  <c r="C487" i="24" s="1"/>
  <c r="C486" i="24" a="1"/>
  <c r="C486" i="24" s="1"/>
  <c r="C485" i="24" a="1"/>
  <c r="C485" i="24" s="1"/>
  <c r="C484" i="24" a="1"/>
  <c r="C484" i="24" s="1"/>
  <c r="C483" i="24" a="1"/>
  <c r="C483" i="24" s="1"/>
  <c r="C482" i="24" a="1"/>
  <c r="C482" i="24" s="1"/>
  <c r="C481" i="24" a="1"/>
  <c r="C481" i="24" s="1"/>
  <c r="C480" i="24" a="1"/>
  <c r="C480" i="24" s="1"/>
  <c r="C479" i="24" a="1"/>
  <c r="C479" i="24" s="1"/>
  <c r="C478" i="24" a="1"/>
  <c r="C478" i="24" s="1"/>
  <c r="C477" i="24" a="1"/>
  <c r="C477" i="24" s="1"/>
  <c r="C476" i="24" a="1"/>
  <c r="C476" i="24" s="1"/>
  <c r="C475" i="24" a="1"/>
  <c r="C475" i="24" s="1"/>
  <c r="C474" i="24" a="1"/>
  <c r="C474" i="24" s="1"/>
  <c r="C473" i="24" a="1"/>
  <c r="C473" i="24" s="1"/>
  <c r="C472" i="24" a="1"/>
  <c r="C472" i="24" s="1"/>
  <c r="C471" i="24" a="1"/>
  <c r="C471" i="24" s="1"/>
  <c r="C470" i="24" a="1"/>
  <c r="C470" i="24" s="1"/>
  <c r="C469" i="24" a="1"/>
  <c r="C469" i="24" s="1"/>
  <c r="C468" i="24" a="1"/>
  <c r="C468" i="24" s="1"/>
  <c r="C467" i="24" a="1"/>
  <c r="C467" i="24" s="1"/>
  <c r="C466" i="24" a="1"/>
  <c r="C466" i="24" s="1"/>
  <c r="C465" i="24" a="1"/>
  <c r="C465" i="24" s="1"/>
  <c r="C464" i="24" a="1"/>
  <c r="C464" i="24" s="1"/>
  <c r="C463" i="24" a="1"/>
  <c r="C463" i="24" s="1"/>
  <c r="C462" i="24" a="1"/>
  <c r="C462" i="24" s="1"/>
  <c r="C461" i="24" a="1"/>
  <c r="C461" i="24" s="1"/>
  <c r="C460" i="24" a="1"/>
  <c r="C460" i="24" s="1"/>
  <c r="C459" i="24" a="1"/>
  <c r="C459" i="24" s="1"/>
  <c r="C458" i="24" a="1"/>
  <c r="C458" i="24" s="1"/>
  <c r="C457" i="24" a="1"/>
  <c r="C457" i="24" s="1"/>
  <c r="C456" i="24" a="1"/>
  <c r="C456" i="24" s="1"/>
  <c r="C455" i="24" a="1"/>
  <c r="C455" i="24" s="1"/>
  <c r="C454" i="24" a="1"/>
  <c r="C454" i="24" s="1"/>
  <c r="C453" i="24" a="1"/>
  <c r="C453" i="24" s="1"/>
  <c r="C452" i="24" a="1"/>
  <c r="C452" i="24" s="1"/>
  <c r="C451" i="24" a="1"/>
  <c r="C451" i="24" s="1"/>
  <c r="C450" i="24" a="1"/>
  <c r="C450" i="24" s="1"/>
  <c r="C449" i="24" a="1"/>
  <c r="C449" i="24" s="1"/>
  <c r="C448" i="24" a="1"/>
  <c r="C448" i="24" s="1"/>
  <c r="C447" i="24" a="1"/>
  <c r="C447" i="24" s="1"/>
  <c r="C446" i="24" a="1"/>
  <c r="C446" i="24" s="1"/>
  <c r="C445" i="24" a="1"/>
  <c r="C445" i="24" s="1"/>
  <c r="C444" i="24" a="1"/>
  <c r="C444" i="24" s="1"/>
  <c r="C443" i="24" a="1"/>
  <c r="C443" i="24" s="1"/>
  <c r="C442" i="24" a="1"/>
  <c r="C442" i="24" s="1"/>
  <c r="C441" i="24" a="1"/>
  <c r="C441" i="24" s="1"/>
  <c r="C440" i="24" a="1"/>
  <c r="C440" i="24" s="1"/>
  <c r="C439" i="24" a="1"/>
  <c r="C439" i="24" s="1"/>
  <c r="C438" i="24" a="1"/>
  <c r="C438" i="24" s="1"/>
  <c r="C437" i="24" a="1"/>
  <c r="C437" i="24" s="1"/>
  <c r="C436" i="24" a="1"/>
  <c r="C436" i="24" s="1"/>
  <c r="C435" i="24" a="1"/>
  <c r="C435" i="24" s="1"/>
  <c r="C434" i="24" a="1"/>
  <c r="C434" i="24" s="1"/>
  <c r="C433" i="24" a="1"/>
  <c r="C433" i="24" s="1"/>
  <c r="C432" i="24" a="1"/>
  <c r="C432" i="24" s="1"/>
  <c r="C431" i="24" a="1"/>
  <c r="C431" i="24" s="1"/>
  <c r="C430" i="24" a="1"/>
  <c r="C430" i="24" s="1"/>
  <c r="C429" i="24" a="1"/>
  <c r="C429" i="24" s="1"/>
  <c r="C428" i="24" a="1"/>
  <c r="C428" i="24" s="1"/>
  <c r="C427" i="24" a="1"/>
  <c r="C427" i="24" s="1"/>
  <c r="C426" i="24" a="1"/>
  <c r="C426" i="24" s="1"/>
  <c r="C425" i="24" a="1"/>
  <c r="C425" i="24" s="1"/>
  <c r="C424" i="24" a="1"/>
  <c r="C424" i="24" s="1"/>
  <c r="C423" i="24" a="1"/>
  <c r="C423" i="24" s="1"/>
  <c r="C422" i="24" a="1"/>
  <c r="C422" i="24" s="1"/>
  <c r="C421" i="24" a="1"/>
  <c r="C421" i="24" s="1"/>
  <c r="C420" i="24" a="1"/>
  <c r="C420" i="24" s="1"/>
  <c r="C419" i="24" a="1"/>
  <c r="C419" i="24" s="1"/>
  <c r="C418" i="24" a="1"/>
  <c r="C418" i="24" s="1"/>
  <c r="C417" i="24" a="1"/>
  <c r="C417" i="24" s="1"/>
  <c r="C416" i="24" a="1"/>
  <c r="C416" i="24" s="1"/>
  <c r="C415" i="24" a="1"/>
  <c r="C415" i="24" s="1"/>
  <c r="C414" i="24" a="1"/>
  <c r="C414" i="24" s="1"/>
  <c r="C413" i="24" a="1"/>
  <c r="C413" i="24" s="1"/>
  <c r="C412" i="24" a="1"/>
  <c r="C412" i="24" s="1"/>
  <c r="C411" i="24" a="1"/>
  <c r="C411" i="24" s="1"/>
  <c r="C410" i="24" a="1"/>
  <c r="C410" i="24" s="1"/>
  <c r="C409" i="24" a="1"/>
  <c r="C409" i="24" s="1"/>
  <c r="C408" i="24" a="1"/>
  <c r="C408" i="24" s="1"/>
  <c r="C407" i="24" a="1"/>
  <c r="C407" i="24" s="1"/>
  <c r="C406" i="24" a="1"/>
  <c r="C406" i="24" s="1"/>
  <c r="C405" i="24" a="1"/>
  <c r="C405" i="24" s="1"/>
  <c r="C404" i="24" a="1"/>
  <c r="C404" i="24" s="1"/>
  <c r="C403" i="24" a="1"/>
  <c r="C403" i="24" s="1"/>
  <c r="C402" i="24" a="1"/>
  <c r="C402" i="24" s="1"/>
  <c r="C401" i="24" a="1"/>
  <c r="C401" i="24" s="1"/>
  <c r="C400" i="24" a="1"/>
  <c r="C400" i="24" s="1"/>
  <c r="C399" i="24" a="1"/>
  <c r="C399" i="24" s="1"/>
  <c r="C398" i="24" a="1"/>
  <c r="C398" i="24" s="1"/>
  <c r="C397" i="24" a="1"/>
  <c r="C397" i="24" s="1"/>
  <c r="C396" i="24" a="1"/>
  <c r="C396" i="24" s="1"/>
  <c r="C395" i="24" a="1"/>
  <c r="C395" i="24" s="1"/>
  <c r="C394" i="24" a="1"/>
  <c r="C394" i="24" s="1"/>
  <c r="C393" i="24" a="1"/>
  <c r="C393" i="24" s="1"/>
  <c r="C392" i="24" a="1"/>
  <c r="C392" i="24" s="1"/>
  <c r="C391" i="24" a="1"/>
  <c r="C391" i="24" s="1"/>
  <c r="C390" i="24" a="1"/>
  <c r="C390" i="24" s="1"/>
  <c r="C389" i="24" a="1"/>
  <c r="C389" i="24" s="1"/>
  <c r="C388" i="24" a="1"/>
  <c r="C388" i="24" s="1"/>
  <c r="C387" i="24" a="1"/>
  <c r="C387" i="24" s="1"/>
  <c r="C386" i="24" a="1"/>
  <c r="C386" i="24" s="1"/>
  <c r="C385" i="24" a="1"/>
  <c r="C385" i="24" s="1"/>
  <c r="C384" i="24" a="1"/>
  <c r="C384" i="24" s="1"/>
  <c r="C383" i="24" a="1"/>
  <c r="C383" i="24" s="1"/>
  <c r="C382" i="24" a="1"/>
  <c r="C382" i="24" s="1"/>
  <c r="C381" i="24" a="1"/>
  <c r="C381" i="24" s="1"/>
  <c r="C380" i="24" a="1"/>
  <c r="C380" i="24" s="1"/>
  <c r="C379" i="24" a="1"/>
  <c r="C379" i="24" s="1"/>
  <c r="C378" i="24" a="1"/>
  <c r="C378" i="24" s="1"/>
  <c r="C377" i="24" a="1"/>
  <c r="C377" i="24" s="1"/>
  <c r="C376" i="24" a="1"/>
  <c r="C376" i="24" s="1"/>
  <c r="C375" i="24" a="1"/>
  <c r="C375" i="24" s="1"/>
  <c r="C374" i="24" a="1"/>
  <c r="C374" i="24" s="1"/>
  <c r="C373" i="24" a="1"/>
  <c r="C373" i="24" s="1"/>
  <c r="C372" i="24" a="1"/>
  <c r="C372" i="24" s="1"/>
  <c r="C371" i="24" a="1"/>
  <c r="C371" i="24" s="1"/>
  <c r="C370" i="24" a="1"/>
  <c r="C370" i="24" s="1"/>
  <c r="C369" i="24" a="1"/>
  <c r="C369" i="24" s="1"/>
  <c r="C368" i="24" a="1"/>
  <c r="C368" i="24" s="1"/>
  <c r="C367" i="24" a="1"/>
  <c r="C367" i="24" s="1"/>
  <c r="C366" i="24" a="1"/>
  <c r="C366" i="24" s="1"/>
  <c r="C365" i="24" a="1"/>
  <c r="C365" i="24" s="1"/>
  <c r="C364" i="24" a="1"/>
  <c r="C364" i="24" s="1"/>
  <c r="C363" i="24" a="1"/>
  <c r="C363" i="24" s="1"/>
  <c r="C362" i="24" a="1"/>
  <c r="C362" i="24" s="1"/>
  <c r="C361" i="24" a="1"/>
  <c r="C361" i="24" s="1"/>
  <c r="C360" i="24" a="1"/>
  <c r="C360" i="24" s="1"/>
  <c r="U37" i="55"/>
  <c r="T37" i="55"/>
  <c r="S37" i="55"/>
  <c r="D37" i="55"/>
  <c r="U36" i="55"/>
  <c r="T36" i="55"/>
  <c r="S36" i="55"/>
  <c r="U35" i="55"/>
  <c r="T35" i="55"/>
  <c r="S35" i="55"/>
  <c r="M35" i="55"/>
  <c r="U34" i="55"/>
  <c r="T34" i="55"/>
  <c r="S34" i="55"/>
  <c r="U33" i="55"/>
  <c r="T33" i="55"/>
  <c r="S33" i="55"/>
  <c r="D33" i="55"/>
  <c r="U32" i="55"/>
  <c r="T32" i="55"/>
  <c r="S32" i="55"/>
  <c r="U31" i="55"/>
  <c r="T31" i="55"/>
  <c r="S31" i="55"/>
  <c r="U30" i="55"/>
  <c r="T30" i="55"/>
  <c r="S30" i="55"/>
  <c r="U29" i="55"/>
  <c r="N17" i="55" s="1"/>
  <c r="T29" i="55"/>
  <c r="H15" i="55" s="1"/>
  <c r="S29" i="55"/>
  <c r="E11" i="55" s="1"/>
  <c r="U28" i="55"/>
  <c r="T28" i="55"/>
  <c r="S28" i="55"/>
  <c r="E10" i="55" s="1"/>
  <c r="K19" i="55"/>
  <c r="AE15" i="55"/>
  <c r="AE14" i="55"/>
  <c r="AD14" i="55"/>
  <c r="AS13" i="55"/>
  <c r="T6" i="55"/>
  <c r="S6" i="55"/>
  <c r="M33" i="54"/>
  <c r="D31" i="54"/>
  <c r="D35" i="54" s="1"/>
  <c r="K19" i="54"/>
  <c r="H19" i="54"/>
  <c r="E19" i="54"/>
  <c r="I54" i="53"/>
  <c r="I35" i="53" s="1"/>
  <c r="H54" i="53"/>
  <c r="H36" i="53" s="1"/>
  <c r="I53" i="53"/>
  <c r="H53" i="53"/>
  <c r="H17" i="53" s="1"/>
  <c r="G53" i="53"/>
  <c r="G17" i="53" s="1"/>
  <c r="F53" i="53"/>
  <c r="I33" i="53"/>
  <c r="H33" i="53"/>
  <c r="I32" i="53"/>
  <c r="H32" i="53"/>
  <c r="G32" i="53"/>
  <c r="G54" i="53" s="1"/>
  <c r="F32" i="53"/>
  <c r="F54" i="53" s="1"/>
  <c r="E32" i="53"/>
  <c r="E33" i="53" s="1"/>
  <c r="D32" i="53"/>
  <c r="D54" i="53" s="1"/>
  <c r="D35" i="53" s="1"/>
  <c r="C32" i="53"/>
  <c r="I26" i="53"/>
  <c r="H26" i="53"/>
  <c r="G26" i="53"/>
  <c r="F26" i="53"/>
  <c r="E26" i="53"/>
  <c r="I18" i="53"/>
  <c r="I17" i="53"/>
  <c r="F17" i="53"/>
  <c r="I14" i="53"/>
  <c r="H14" i="53"/>
  <c r="G14" i="53"/>
  <c r="F14" i="53"/>
  <c r="E14" i="53"/>
  <c r="E53" i="53" s="1"/>
  <c r="D14" i="53"/>
  <c r="D53" i="53" s="1"/>
  <c r="D17" i="53" s="1"/>
  <c r="C14" i="53"/>
  <c r="I8" i="53"/>
  <c r="H8" i="53"/>
  <c r="G8" i="53"/>
  <c r="F8" i="53"/>
  <c r="E8" i="53"/>
  <c r="H16" i="55" l="1"/>
  <c r="E18" i="55"/>
  <c r="N13" i="55"/>
  <c r="N15" i="55"/>
  <c r="N16" i="55"/>
  <c r="E17" i="53"/>
  <c r="E18" i="53"/>
  <c r="F18" i="53"/>
  <c r="G35" i="53"/>
  <c r="G36" i="53"/>
  <c r="F36" i="53"/>
  <c r="F35" i="53"/>
  <c r="I36" i="53"/>
  <c r="H12" i="55"/>
  <c r="G18" i="53"/>
  <c r="F33" i="53"/>
  <c r="H35" i="53"/>
  <c r="H10" i="55"/>
  <c r="E13" i="55"/>
  <c r="E17" i="55"/>
  <c r="H18" i="53"/>
  <c r="G33" i="53"/>
  <c r="N10" i="55"/>
  <c r="H13" i="55"/>
  <c r="E15" i="55"/>
  <c r="H17" i="55"/>
  <c r="E8" i="55"/>
  <c r="H11" i="55"/>
  <c r="H8" i="55"/>
  <c r="N11" i="55"/>
  <c r="E14" i="55"/>
  <c r="H18" i="55"/>
  <c r="N8" i="55"/>
  <c r="E12" i="55"/>
  <c r="H14" i="55"/>
  <c r="E16" i="55"/>
  <c r="N18" i="55"/>
  <c r="E54" i="53"/>
  <c r="I9" i="55"/>
  <c r="N14" i="55"/>
  <c r="N12" i="55"/>
  <c r="H19" i="55" l="1"/>
  <c r="E19" i="55"/>
  <c r="E36" i="53"/>
  <c r="E35"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1" authorId="0" shapeId="0" xr:uid="{00000000-0006-0000-0A00-000001000000}">
      <text>
        <r>
          <rPr>
            <b/>
            <sz val="9"/>
            <color indexed="81"/>
            <rFont val="MS P ゴシック"/>
            <family val="3"/>
            <charset val="128"/>
          </rPr>
          <t>コード表シートより該当するコードを入力してください。</t>
        </r>
      </text>
    </comment>
    <comment ref="N21" authorId="0" shapeId="0" xr:uid="{00000000-0006-0000-0A00-000002000000}">
      <text>
        <r>
          <rPr>
            <b/>
            <sz val="9"/>
            <color indexed="81"/>
            <rFont val="MS P ゴシック"/>
            <family val="3"/>
            <charset val="128"/>
          </rPr>
          <t xml:space="preserve">コード表シートより該当するコードを入力してください。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6" authorId="0" shapeId="0" xr:uid="{00000000-0006-0000-0F00-000001000000}">
      <text>
        <r>
          <rPr>
            <sz val="9"/>
            <color indexed="81"/>
            <rFont val="MS P ゴシック"/>
            <family val="3"/>
            <charset val="128"/>
          </rPr>
          <t>（Ａ）事業に要する経費には、補助対象外となる経費も含めた金額を記載してください。</t>
        </r>
      </text>
    </comment>
    <comment ref="K6" authorId="0" shapeId="0" xr:uid="{00000000-0006-0000-0F00-000002000000}">
      <text>
        <r>
          <rPr>
            <sz val="9"/>
            <color indexed="81"/>
            <rFont val="MS P ゴシック"/>
            <family val="3"/>
            <charset val="128"/>
          </rPr>
          <t>円未満の端数については</t>
        </r>
        <r>
          <rPr>
            <sz val="9"/>
            <color indexed="10"/>
            <rFont val="MS P ゴシック"/>
            <family val="3"/>
            <charset val="128"/>
          </rPr>
          <t>「切り捨て」</t>
        </r>
        <r>
          <rPr>
            <sz val="9"/>
            <color indexed="81"/>
            <rFont val="MS P ゴシック"/>
            <family val="3"/>
            <charset val="128"/>
          </rPr>
          <t>で記載してください。
（例）1,000,000円×2/3＝666,666円</t>
        </r>
      </text>
    </comment>
    <comment ref="N6" authorId="0" shapeId="0" xr:uid="{00000000-0006-0000-0F00-000003000000}">
      <text>
        <r>
          <rPr>
            <sz val="9"/>
            <color indexed="81"/>
            <rFont val="MS P ゴシック"/>
            <family val="3"/>
            <charset val="128"/>
          </rPr>
          <t>（Ｅ）積算基礎に記載する機械装置名等と価格は、</t>
        </r>
        <r>
          <rPr>
            <sz val="9"/>
            <color indexed="10"/>
            <rFont val="MS P ゴシック"/>
            <family val="3"/>
            <charset val="128"/>
          </rPr>
          <t>見積書に記載された製品名（または型番）および単価・数量と一致するよう</t>
        </r>
        <r>
          <rPr>
            <sz val="9"/>
            <color indexed="81"/>
            <rFont val="MS P ゴシック"/>
            <family val="3"/>
            <charset val="128"/>
          </rPr>
          <t xml:space="preserve">、記載してください。
※単価は税込み・税抜きどちらでも構いません。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6" authorId="0" shapeId="0" xr:uid="{00000000-0006-0000-1000-000001000000}">
      <text>
        <r>
          <rPr>
            <sz val="9"/>
            <color indexed="81"/>
            <rFont val="MS P ゴシック"/>
            <family val="3"/>
            <charset val="128"/>
          </rPr>
          <t>（Ａ）事業に要する経費には、補助対象外となる経費も含めた金額を記載してください。</t>
        </r>
      </text>
    </comment>
    <comment ref="K6" authorId="0" shapeId="0" xr:uid="{00000000-0006-0000-1000-000002000000}">
      <text>
        <r>
          <rPr>
            <sz val="9"/>
            <color indexed="81"/>
            <rFont val="MS P ゴシック"/>
            <family val="3"/>
            <charset val="128"/>
          </rPr>
          <t>円未満の端数については</t>
        </r>
        <r>
          <rPr>
            <sz val="9"/>
            <color indexed="10"/>
            <rFont val="MS P ゴシック"/>
            <family val="3"/>
            <charset val="128"/>
          </rPr>
          <t>「切り捨て」</t>
        </r>
        <r>
          <rPr>
            <sz val="9"/>
            <color indexed="81"/>
            <rFont val="MS P ゴシック"/>
            <family val="3"/>
            <charset val="128"/>
          </rPr>
          <t>で記載してください。
（例）1,000,000円×2/3＝666,666円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0000000-0006-0000-1300-000001000000}">
      <text>
        <r>
          <rPr>
            <b/>
            <sz val="14"/>
            <color indexed="81"/>
            <rFont val="MS P ゴシック"/>
            <family val="3"/>
            <charset val="128"/>
          </rPr>
          <t>経費が一時移転経費である場合に「移」を選択してください。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0000000-0006-0000-1400-000001000000}">
      <text>
        <r>
          <rPr>
            <b/>
            <sz val="14"/>
            <color indexed="81"/>
            <rFont val="MS P ゴシック"/>
            <family val="3"/>
            <charset val="128"/>
          </rPr>
          <t>経費がリースの場合、「リ」を選択してください。</t>
        </r>
      </text>
    </comment>
  </commentList>
</comments>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<sst xmlns="http://schemas.openxmlformats.org/spreadsheetml/2006/main" count="22550" uniqueCount="7588">
  <si>
    <t>受付番号</t>
    <rPh sb="0" eb="4">
      <t>ウケツケバンゴウ</t>
    </rPh>
    <phoneticPr fontId="1"/>
  </si>
  <si>
    <t>１．申請者の概要</t>
    <rPh sb="2" eb="5">
      <t>シンセイシャ</t>
    </rPh>
    <rPh sb="6" eb="8">
      <t>ガイヨウ</t>
    </rPh>
    <phoneticPr fontId="1"/>
  </si>
  <si>
    <t>（１）応募申請者の概要</t>
    <rPh sb="3" eb="5">
      <t>オウボ</t>
    </rPh>
    <rPh sb="5" eb="7">
      <t>シンセイ</t>
    </rPh>
    <rPh sb="7" eb="8">
      <t>シャ</t>
    </rPh>
    <rPh sb="9" eb="11">
      <t>ガイヨウ</t>
    </rPh>
    <phoneticPr fontId="1"/>
  </si>
  <si>
    <t>事業形態</t>
    <rPh sb="0" eb="4">
      <t>ジギョウケイタイ</t>
    </rPh>
    <phoneticPr fontId="1"/>
  </si>
  <si>
    <t>法人番号／個人事業主管理番号</t>
    <rPh sb="0" eb="4">
      <t>ホウジンバンゴウ</t>
    </rPh>
    <rPh sb="5" eb="7">
      <t>コジン</t>
    </rPh>
    <rPh sb="7" eb="14">
      <t>ジギョウヌシカンリバンゴウ</t>
    </rPh>
    <phoneticPr fontId="1"/>
  </si>
  <si>
    <t>商号又は名称</t>
    <rPh sb="0" eb="2">
      <t>ショウゴウ</t>
    </rPh>
    <rPh sb="2" eb="3">
      <t>マタ</t>
    </rPh>
    <rPh sb="4" eb="6">
      <t>メイショウ</t>
    </rPh>
    <phoneticPr fontId="1"/>
  </si>
  <si>
    <t>商号又は名称（カナ）</t>
    <rPh sb="0" eb="2">
      <t>ショウゴウ</t>
    </rPh>
    <rPh sb="2" eb="3">
      <t>マタ</t>
    </rPh>
    <rPh sb="4" eb="6">
      <t>メイショウ</t>
    </rPh>
    <phoneticPr fontId="1"/>
  </si>
  <si>
    <t>法人代表者役職</t>
    <rPh sb="0" eb="2">
      <t>ホウジン</t>
    </rPh>
    <rPh sb="2" eb="5">
      <t>ダイヒョウシャ</t>
    </rPh>
    <rPh sb="5" eb="7">
      <t>ヤクショク</t>
    </rPh>
    <phoneticPr fontId="1"/>
  </si>
  <si>
    <t>法人代表者名</t>
    <rPh sb="0" eb="2">
      <t>ホウジン</t>
    </rPh>
    <rPh sb="2" eb="5">
      <t>ダイヒョウシャ</t>
    </rPh>
    <rPh sb="5" eb="6">
      <t>メイ</t>
    </rPh>
    <phoneticPr fontId="1"/>
  </si>
  <si>
    <t>本社所在地</t>
    <rPh sb="0" eb="2">
      <t>ホンシャ</t>
    </rPh>
    <rPh sb="2" eb="5">
      <t>ショザイチ</t>
    </rPh>
    <phoneticPr fontId="1"/>
  </si>
  <si>
    <t>電話番号</t>
    <rPh sb="0" eb="4">
      <t>デンワバンゴウ</t>
    </rPh>
    <phoneticPr fontId="1"/>
  </si>
  <si>
    <t>FAX番号</t>
    <rPh sb="3" eb="5">
      <t>バンゴウ</t>
    </rPh>
    <phoneticPr fontId="1"/>
  </si>
  <si>
    <t>Webページ</t>
    <phoneticPr fontId="1"/>
  </si>
  <si>
    <t>所在地</t>
    <rPh sb="0" eb="3">
      <t>ショザイチ</t>
    </rPh>
    <phoneticPr fontId="1"/>
  </si>
  <si>
    <t>郵便番号</t>
    <rPh sb="0" eb="4">
      <t>ユウビンバンゴウ</t>
    </rPh>
    <phoneticPr fontId="1"/>
  </si>
  <si>
    <t>事業所名</t>
    <rPh sb="0" eb="4">
      <t>ジギョウショメイ</t>
    </rPh>
    <phoneticPr fontId="1"/>
  </si>
  <si>
    <t>担当者の役職</t>
    <rPh sb="0" eb="3">
      <t>タントウシャ</t>
    </rPh>
    <rPh sb="4" eb="6">
      <t>ヤクショク</t>
    </rPh>
    <phoneticPr fontId="1"/>
  </si>
  <si>
    <t>担当者の氏名</t>
    <rPh sb="0" eb="3">
      <t>タントウシャ</t>
    </rPh>
    <rPh sb="4" eb="6">
      <t>シメイ</t>
    </rPh>
    <phoneticPr fontId="1"/>
  </si>
  <si>
    <t>担当者電話番号</t>
    <rPh sb="0" eb="3">
      <t>タントウシャ</t>
    </rPh>
    <rPh sb="3" eb="7">
      <t>デンワバンゴウ</t>
    </rPh>
    <phoneticPr fontId="1"/>
  </si>
  <si>
    <t>創業・設立日（西暦）</t>
    <rPh sb="0" eb="2">
      <t>ソウギョウ</t>
    </rPh>
    <rPh sb="3" eb="6">
      <t>セツリツビ</t>
    </rPh>
    <rPh sb="7" eb="9">
      <t>セイレキ</t>
    </rPh>
    <phoneticPr fontId="1"/>
  </si>
  <si>
    <t>①</t>
    <phoneticPr fontId="1"/>
  </si>
  <si>
    <t>②</t>
    <phoneticPr fontId="1"/>
  </si>
  <si>
    <t>③</t>
    <phoneticPr fontId="1"/>
  </si>
  <si>
    <t>④</t>
    <phoneticPr fontId="1"/>
  </si>
  <si>
    <t>⑤</t>
    <phoneticPr fontId="1"/>
  </si>
  <si>
    <t>⑥</t>
    <phoneticPr fontId="1"/>
  </si>
  <si>
    <t>株主名又は出資者名</t>
    <rPh sb="0" eb="3">
      <t>カブヌシメイ</t>
    </rPh>
    <rPh sb="3" eb="4">
      <t>マタ</t>
    </rPh>
    <rPh sb="5" eb="8">
      <t>シュッシシャ</t>
    </rPh>
    <rPh sb="8" eb="9">
      <t>メイ</t>
    </rPh>
    <phoneticPr fontId="1"/>
  </si>
  <si>
    <t>出資比率</t>
    <rPh sb="0" eb="2">
      <t>シュッシ</t>
    </rPh>
    <rPh sb="2" eb="4">
      <t>ヒリツ</t>
    </rPh>
    <phoneticPr fontId="1"/>
  </si>
  <si>
    <t>大企業(株主の資本金額)</t>
    <rPh sb="0" eb="3">
      <t>ダイキギョウ</t>
    </rPh>
    <rPh sb="4" eb="6">
      <t>カブヌシ</t>
    </rPh>
    <rPh sb="7" eb="11">
      <t>シホンキンガク</t>
    </rPh>
    <phoneticPr fontId="1"/>
  </si>
  <si>
    <t>：</t>
    <phoneticPr fontId="1"/>
  </si>
  <si>
    <t>出資比率　合計</t>
    <rPh sb="0" eb="4">
      <t>シュッシヒリツ</t>
    </rPh>
    <rPh sb="5" eb="7">
      <t>ゴウケイ</t>
    </rPh>
    <phoneticPr fontId="1"/>
  </si>
  <si>
    <t>役職名</t>
    <rPh sb="0" eb="3">
      <t>ヤクショクメイ</t>
    </rPh>
    <phoneticPr fontId="1"/>
  </si>
  <si>
    <t>氏名</t>
    <rPh sb="0" eb="2">
      <t>シメイ</t>
    </rPh>
    <phoneticPr fontId="1"/>
  </si>
  <si>
    <t>フリガナ</t>
    <phoneticPr fontId="1"/>
  </si>
  <si>
    <t>性別</t>
    <rPh sb="0" eb="2">
      <t>セイベツ</t>
    </rPh>
    <phoneticPr fontId="1"/>
  </si>
  <si>
    <t>会社名</t>
    <rPh sb="0" eb="3">
      <t>カイシャメイ</t>
    </rPh>
    <phoneticPr fontId="1"/>
  </si>
  <si>
    <t>生年月日
（西暦）</t>
    <rPh sb="0" eb="4">
      <t>セイネンガッピ</t>
    </rPh>
    <rPh sb="6" eb="8">
      <t>セイレキ</t>
    </rPh>
    <phoneticPr fontId="1"/>
  </si>
  <si>
    <t>認定経営革新等支援機関ID</t>
    <phoneticPr fontId="1"/>
  </si>
  <si>
    <t>事業計画者作成支援者名</t>
    <rPh sb="0" eb="5">
      <t>ジギョウケイカクシャ</t>
    </rPh>
    <rPh sb="5" eb="7">
      <t>サクセイ</t>
    </rPh>
    <rPh sb="7" eb="11">
      <t>シエンシャメイ</t>
    </rPh>
    <phoneticPr fontId="1"/>
  </si>
  <si>
    <t>本店／支店</t>
    <rPh sb="0" eb="2">
      <t>ホンテン</t>
    </rPh>
    <rPh sb="3" eb="5">
      <t>シテン</t>
    </rPh>
    <phoneticPr fontId="1"/>
  </si>
  <si>
    <t>認定経営革新等支援機関</t>
    <phoneticPr fontId="1"/>
  </si>
  <si>
    <t>支店名</t>
    <rPh sb="0" eb="3">
      <t>シテンメイ</t>
    </rPh>
    <phoneticPr fontId="1"/>
  </si>
  <si>
    <t>金融機関</t>
    <rPh sb="0" eb="4">
      <t>キンユウキカン</t>
    </rPh>
    <phoneticPr fontId="1"/>
  </si>
  <si>
    <t>＜売上高減少の内訳＞</t>
    <rPh sb="1" eb="3">
      <t>ウリアゲ</t>
    </rPh>
    <rPh sb="3" eb="4">
      <t>ダカ</t>
    </rPh>
    <rPh sb="4" eb="6">
      <t>ゲンショウ</t>
    </rPh>
    <rPh sb="7" eb="9">
      <t>ウチワケ</t>
    </rPh>
    <phoneticPr fontId="1"/>
  </si>
  <si>
    <t>売上高</t>
    <rPh sb="0" eb="3">
      <t>ウリアゲダカ</t>
    </rPh>
    <phoneticPr fontId="1"/>
  </si>
  <si>
    <t>コロナ以前の同３ヶ月</t>
    <rPh sb="3" eb="5">
      <t>イゼン</t>
    </rPh>
    <rPh sb="6" eb="7">
      <t>ドウ</t>
    </rPh>
    <rPh sb="7" eb="10">
      <t>サンカゲツ</t>
    </rPh>
    <phoneticPr fontId="1"/>
  </si>
  <si>
    <t>売上減少率</t>
    <rPh sb="0" eb="2">
      <t>ウリアゲ</t>
    </rPh>
    <rPh sb="2" eb="5">
      <t>ゲンショウリツ</t>
    </rPh>
    <phoneticPr fontId="1"/>
  </si>
  <si>
    <t>４．事業概要</t>
    <rPh sb="2" eb="6">
      <t>ジギョウガイヨウ</t>
    </rPh>
    <phoneticPr fontId="1"/>
  </si>
  <si>
    <t>大分類</t>
    <rPh sb="0" eb="3">
      <t>ダイブンルイ</t>
    </rPh>
    <phoneticPr fontId="1"/>
  </si>
  <si>
    <t>中分類</t>
    <rPh sb="0" eb="3">
      <t>チュウブンルイ</t>
    </rPh>
    <phoneticPr fontId="1"/>
  </si>
  <si>
    <t>小分類</t>
    <rPh sb="0" eb="3">
      <t>ショウブンルイ</t>
    </rPh>
    <phoneticPr fontId="1"/>
  </si>
  <si>
    <t>細分類</t>
    <rPh sb="0" eb="3">
      <t>サイブンルイ</t>
    </rPh>
    <phoneticPr fontId="1"/>
  </si>
  <si>
    <t>主たる事業
（日本標準産業中分類ベース）</t>
    <rPh sb="0" eb="1">
      <t>シュ</t>
    </rPh>
    <rPh sb="3" eb="5">
      <t>ジギョウ</t>
    </rPh>
    <phoneticPr fontId="1"/>
  </si>
  <si>
    <t>３．応募申請者の概要</t>
    <rPh sb="2" eb="4">
      <t>オウボ</t>
    </rPh>
    <rPh sb="4" eb="7">
      <t>シンセイシャ</t>
    </rPh>
    <rPh sb="8" eb="10">
      <t>ガイヨウ</t>
    </rPh>
    <phoneticPr fontId="1"/>
  </si>
  <si>
    <t>現在</t>
    <rPh sb="0" eb="2">
      <t>ゲンザイ</t>
    </rPh>
    <phoneticPr fontId="1"/>
  </si>
  <si>
    <t>人</t>
    <rPh sb="0" eb="1">
      <t>ニン</t>
    </rPh>
    <phoneticPr fontId="1"/>
  </si>
  <si>
    <t>ほか</t>
    <phoneticPr fontId="1"/>
  </si>
  <si>
    <t>（１）株主等一覧表</t>
    <rPh sb="3" eb="6">
      <t>カブヌシトウ</t>
    </rPh>
    <rPh sb="6" eb="9">
      <t>イチランヒョウ</t>
    </rPh>
    <phoneticPr fontId="1"/>
  </si>
  <si>
    <t>（２）株主又は出資者名</t>
    <rPh sb="3" eb="5">
      <t>カブヌシ</t>
    </rPh>
    <rPh sb="5" eb="6">
      <t>マタ</t>
    </rPh>
    <rPh sb="7" eb="10">
      <t>シュッシシャ</t>
    </rPh>
    <rPh sb="10" eb="11">
      <t>メイ</t>
    </rPh>
    <phoneticPr fontId="1"/>
  </si>
  <si>
    <t>株主等一覧表 (株主等一覧表に記載された「株主又は出資者」が中小企業である場合)</t>
  </si>
  <si>
    <t>出資比率の高いものから記載し、大企業（みなし大企業を含む）は、「大企業（資本金10億円以上）」または「中堅企業」を選択してください。</t>
    <phoneticPr fontId="1"/>
  </si>
  <si>
    <t>6番目以降は、「ほか○人」と入力してください。</t>
    <phoneticPr fontId="1"/>
  </si>
  <si>
    <t>就任年月日ではなく生年月日を入力してください。</t>
  </si>
  <si>
    <t>氏名、フリガナは苗字と名前の間に全角スペースをいれてください。</t>
    <phoneticPr fontId="1"/>
  </si>
  <si>
    <t>※</t>
    <phoneticPr fontId="1"/>
  </si>
  <si>
    <t>確定している(申告済みの)直近過去３年分の各年又は各事業年度の課税所得の年平均額が１５億円を超えていないことを確認の上、</t>
    <phoneticPr fontId="1"/>
  </si>
  <si>
    <t>いずれかにチェックを付けてください。課税所得額が１５億円超の年がある場合は、過去３年分の課税所得額を記載してください。</t>
    <phoneticPr fontId="1"/>
  </si>
  <si>
    <t>☑</t>
    <phoneticPr fontId="1"/>
  </si>
  <si>
    <t>□</t>
    <phoneticPr fontId="1"/>
  </si>
  <si>
    <t>過去３年のうち課税所得額は１５億円超の年がある</t>
  </si>
  <si>
    <t>課税所得額</t>
    <rPh sb="0" eb="5">
      <t>カゼイショトクガク</t>
    </rPh>
    <phoneticPr fontId="1"/>
  </si>
  <si>
    <t>億円</t>
    <rPh sb="0" eb="2">
      <t>オクエン</t>
    </rPh>
    <phoneticPr fontId="1"/>
  </si>
  <si>
    <t>（前年）</t>
    <rPh sb="1" eb="3">
      <t>ゼンネン</t>
    </rPh>
    <phoneticPr fontId="1"/>
  </si>
  <si>
    <t>（単位：円）</t>
    <phoneticPr fontId="1"/>
  </si>
  <si>
    <t>年</t>
    <rPh sb="0" eb="1">
      <t>ネン</t>
    </rPh>
    <phoneticPr fontId="1"/>
  </si>
  <si>
    <t>月</t>
    <rPh sb="0" eb="1">
      <t>ツキ</t>
    </rPh>
    <phoneticPr fontId="1"/>
  </si>
  <si>
    <t>合計</t>
    <rPh sb="0" eb="2">
      <t>ゴウケイ</t>
    </rPh>
    <phoneticPr fontId="1"/>
  </si>
  <si>
    <t>日</t>
    <rPh sb="0" eb="1">
      <t>ヒ</t>
    </rPh>
    <phoneticPr fontId="1"/>
  </si>
  <si>
    <t>（３年前）</t>
    <rPh sb="2" eb="4">
      <t>ネンマエ</t>
    </rPh>
    <phoneticPr fontId="1"/>
  </si>
  <si>
    <t>（２年前）</t>
    <rPh sb="2" eb="4">
      <t>ネンマエ</t>
    </rPh>
    <phoneticPr fontId="1"/>
  </si>
  <si>
    <t>本事業で取り組み対象分野となる業種
（日本標準産業分野、中分類）</t>
    <rPh sb="0" eb="3">
      <t>ホンジギョウ</t>
    </rPh>
    <rPh sb="4" eb="5">
      <t>ト</t>
    </rPh>
    <rPh sb="6" eb="7">
      <t>ク</t>
    </rPh>
    <rPh sb="8" eb="12">
      <t>タイショウブンヤ</t>
    </rPh>
    <rPh sb="15" eb="17">
      <t>ギョウシュ</t>
    </rPh>
    <phoneticPr fontId="1"/>
  </si>
  <si>
    <t>（１）事業類型</t>
    <rPh sb="3" eb="7">
      <t>ジギョウルイケイ</t>
    </rPh>
    <phoneticPr fontId="1"/>
  </si>
  <si>
    <t>（２）補助事業計画名</t>
    <rPh sb="3" eb="10">
      <t>ホジョジギョウケイカクメイ</t>
    </rPh>
    <phoneticPr fontId="1"/>
  </si>
  <si>
    <t>（３）補助事業計画の概要</t>
    <rPh sb="3" eb="5">
      <t>ホジョ</t>
    </rPh>
    <rPh sb="5" eb="9">
      <t>ジギョウケイカク</t>
    </rPh>
    <rPh sb="10" eb="12">
      <t>ガイヨウ</t>
    </rPh>
    <phoneticPr fontId="1"/>
  </si>
  <si>
    <t>補助事業計画の概要
（１００文字程度）</t>
    <rPh sb="14" eb="16">
      <t>モジ</t>
    </rPh>
    <rPh sb="16" eb="18">
      <t>テイド</t>
    </rPh>
    <phoneticPr fontId="1"/>
  </si>
  <si>
    <t>事業再編の場合は、「事業再編」にチェックを入れた上で、「新分野展開」、「事業転換」、「業種転換」、「業態転換」</t>
    <phoneticPr fontId="1"/>
  </si>
  <si>
    <t>のいずれかを選択してください。</t>
    <phoneticPr fontId="1"/>
  </si>
  <si>
    <t>事業再編</t>
    <rPh sb="0" eb="4">
      <t>ジギョウサイヘン</t>
    </rPh>
    <phoneticPr fontId="1"/>
  </si>
  <si>
    <t>新分野展開</t>
    <phoneticPr fontId="1"/>
  </si>
  <si>
    <t>事業転換</t>
    <rPh sb="0" eb="4">
      <t>ジギョウテンカン</t>
    </rPh>
    <phoneticPr fontId="1"/>
  </si>
  <si>
    <t>業種転換</t>
    <rPh sb="0" eb="2">
      <t>ギョウシュ</t>
    </rPh>
    <rPh sb="2" eb="4">
      <t>テンカン</t>
    </rPh>
    <phoneticPr fontId="1"/>
  </si>
  <si>
    <t>業態転換</t>
    <rPh sb="0" eb="2">
      <t>ギョウタイ</t>
    </rPh>
    <rPh sb="2" eb="4">
      <t>テンカン</t>
    </rPh>
    <phoneticPr fontId="1"/>
  </si>
  <si>
    <t>事業再構築後の主な事業又は業種</t>
    <phoneticPr fontId="1"/>
  </si>
  <si>
    <t>本社所在地と同一</t>
    <phoneticPr fontId="1"/>
  </si>
  <si>
    <t>本社所在地と異なる</t>
    <phoneticPr fontId="1"/>
  </si>
  <si>
    <t>国内・海外の別</t>
    <rPh sb="0" eb="2">
      <t>コクナイ</t>
    </rPh>
    <rPh sb="3" eb="5">
      <t>カイガイ</t>
    </rPh>
    <rPh sb="6" eb="7">
      <t>ベツ</t>
    </rPh>
    <phoneticPr fontId="1"/>
  </si>
  <si>
    <t>郵便番号</t>
    <rPh sb="0" eb="4">
      <t>ユウビンバンゴウ</t>
    </rPh>
    <phoneticPr fontId="1"/>
  </si>
  <si>
    <t>所在地</t>
    <rPh sb="0" eb="3">
      <t>ショザイチ</t>
    </rPh>
    <phoneticPr fontId="1"/>
  </si>
  <si>
    <t>事業所名</t>
    <rPh sb="0" eb="4">
      <t>ジギョウショメイ</t>
    </rPh>
    <phoneticPr fontId="1"/>
  </si>
  <si>
    <t>電話番号</t>
    <rPh sb="0" eb="4">
      <t>デンワバンゴウ</t>
    </rPh>
    <phoneticPr fontId="1"/>
  </si>
  <si>
    <t>FAX番号</t>
    <rPh sb="3" eb="5">
      <t>バンゴウ</t>
    </rPh>
    <phoneticPr fontId="1"/>
  </si>
  <si>
    <t>本事業により取得する主な資産（単価50万円以上の建物、機械装置・システム等）の名称、分類、取得予定価格等を記載してください。</t>
    <phoneticPr fontId="1"/>
  </si>
  <si>
    <t>建物の業務用途
又は
機械装置等の名称・型番</t>
    <rPh sb="0" eb="2">
      <t>タテモノ</t>
    </rPh>
    <rPh sb="3" eb="5">
      <t>ギョウム</t>
    </rPh>
    <rPh sb="5" eb="7">
      <t>ヨウト</t>
    </rPh>
    <rPh sb="8" eb="9">
      <t>マタ</t>
    </rPh>
    <rPh sb="11" eb="13">
      <t>キカイ</t>
    </rPh>
    <rPh sb="13" eb="15">
      <t>ソウチ</t>
    </rPh>
    <rPh sb="15" eb="16">
      <t>トウ</t>
    </rPh>
    <rPh sb="17" eb="19">
      <t>メイショウ</t>
    </rPh>
    <rPh sb="20" eb="22">
      <t>カタバン</t>
    </rPh>
    <phoneticPr fontId="1"/>
  </si>
  <si>
    <t>建物又は製品等分類
（日本標準商品分類、中分類）</t>
    <phoneticPr fontId="1"/>
  </si>
  <si>
    <t>建設又は設置等を行う事業実施場所
（１．申請者の概要で記載された事業実施場所に限ります。）</t>
    <phoneticPr fontId="1"/>
  </si>
  <si>
    <t>取得予定価格
（円）</t>
    <rPh sb="8" eb="9">
      <t>エン</t>
    </rPh>
    <phoneticPr fontId="1"/>
  </si>
  <si>
    <t>（５）補助事業の具体的な内容</t>
    <rPh sb="3" eb="7">
      <t>ホジョジギョウ</t>
    </rPh>
    <rPh sb="8" eb="11">
      <t>グタイテキ</t>
    </rPh>
    <rPh sb="12" eb="14">
      <t>ナイヨウ</t>
    </rPh>
    <phoneticPr fontId="1"/>
  </si>
  <si>
    <t>No.9</t>
    <phoneticPr fontId="1"/>
  </si>
  <si>
    <t>業種</t>
    <rPh sb="0" eb="2">
      <t>ギョウシュ</t>
    </rPh>
    <phoneticPr fontId="1"/>
  </si>
  <si>
    <t>01 農業</t>
  </si>
  <si>
    <t>02 林業</t>
  </si>
  <si>
    <t>03 漁業（水産養殖業を除く）</t>
  </si>
  <si>
    <t>04 水産養殖業</t>
  </si>
  <si>
    <t>06 総合工事業</t>
  </si>
  <si>
    <t>08 設備工事業</t>
  </si>
  <si>
    <t>09 食料品製造業</t>
  </si>
  <si>
    <t>10 飲料・たばこ・飼料製造業</t>
  </si>
  <si>
    <t>11 繊維工業</t>
  </si>
  <si>
    <t>12 木材・木製品製造業（家具を除く）</t>
  </si>
  <si>
    <t>13 家具・装備品製造業</t>
  </si>
  <si>
    <t>14 パルプ・紙・紙加工品製造業</t>
  </si>
  <si>
    <t>15 印刷・同関連業</t>
  </si>
  <si>
    <t>16 化学工業</t>
  </si>
  <si>
    <t>17 石油製品・石炭製品製造業</t>
  </si>
  <si>
    <t>18 プラスチック製品製造業（別掲を除く）</t>
  </si>
  <si>
    <t>19 ゴム製品製造業</t>
  </si>
  <si>
    <t>20 なめし革・同製品・毛皮製造業</t>
  </si>
  <si>
    <t>21 窯業・土石製品製造業</t>
  </si>
  <si>
    <t>22 鉄鋼業</t>
  </si>
  <si>
    <t>23 非鉄金属製造業</t>
  </si>
  <si>
    <t>24 金属製品製造業</t>
  </si>
  <si>
    <t>25 はん用機械器具製造業</t>
  </si>
  <si>
    <t>26 生産用機械器具製造業</t>
  </si>
  <si>
    <t>27 業務用機械器具製造業</t>
  </si>
  <si>
    <t>31 輸送用機械器具製造業</t>
  </si>
  <si>
    <t>32 その他の製造業</t>
  </si>
  <si>
    <t>33 電気業</t>
  </si>
  <si>
    <t>34 ガス業</t>
  </si>
  <si>
    <t>35 熱供給業</t>
  </si>
  <si>
    <t>36 水道業</t>
  </si>
  <si>
    <t>37 通信業</t>
  </si>
  <si>
    <t>38 放送業</t>
  </si>
  <si>
    <t>39 情報サービス業</t>
  </si>
  <si>
    <t>40 インターネット附随サービス業</t>
  </si>
  <si>
    <t>41 映像・音声・文字情報制作業</t>
  </si>
  <si>
    <t>42 鉄道業</t>
  </si>
  <si>
    <t>43 道路旅客運送業</t>
  </si>
  <si>
    <t>44 道路貨物運送業</t>
  </si>
  <si>
    <t>45 水運業</t>
  </si>
  <si>
    <t>46 航空運輸業</t>
  </si>
  <si>
    <t>47 倉庫業</t>
  </si>
  <si>
    <t>48 運輸に附帯するサービス業</t>
  </si>
  <si>
    <t>49 郵便業（信書便事業を含む）</t>
  </si>
  <si>
    <t>50 各種商品卸売業</t>
  </si>
  <si>
    <t>51 繊維・衣服等卸売業</t>
  </si>
  <si>
    <t>52 飲食料品卸売業</t>
  </si>
  <si>
    <t>54 機械器具卸売業</t>
  </si>
  <si>
    <t>55 その他の卸売業</t>
  </si>
  <si>
    <t>56 各種商品小売業</t>
  </si>
  <si>
    <t>57 織物・衣服・身の回り品小売業</t>
  </si>
  <si>
    <t>58 飲食料品小売業</t>
  </si>
  <si>
    <t>59 機械器具小売業</t>
  </si>
  <si>
    <t>60 その他の小売業</t>
  </si>
  <si>
    <t>61 無店舗小売業</t>
  </si>
  <si>
    <t>62 銀行業</t>
  </si>
  <si>
    <t>63 協同組織金融業</t>
  </si>
  <si>
    <t>66 補助的金融業等</t>
  </si>
  <si>
    <t>67 保険業（保険媒介代理業，保険サービス業を含む）</t>
  </si>
  <si>
    <t>68 不動産取引業</t>
  </si>
  <si>
    <t>69 不動産賃貸業・管理業</t>
  </si>
  <si>
    <t>70 物品賃貸業</t>
  </si>
  <si>
    <t>71 学術・開発研究機関</t>
  </si>
  <si>
    <t>72 専門サービス業（他に分類されないもの）</t>
  </si>
  <si>
    <t>73 広告業</t>
  </si>
  <si>
    <t>74 技術サービス業（他に分類されないもの）</t>
  </si>
  <si>
    <t>75 宿泊業</t>
  </si>
  <si>
    <t>77 持ち帰り・配達飲食サービス業</t>
  </si>
  <si>
    <t>78 洗濯・理容・美容・浴場業</t>
  </si>
  <si>
    <t>79 その他の生活関連サービス業</t>
  </si>
  <si>
    <t>80 娯楽業</t>
  </si>
  <si>
    <t>81 学校教育</t>
  </si>
  <si>
    <t>83 医療業</t>
  </si>
  <si>
    <t>85 社会保険・社会福祉・介護事業</t>
  </si>
  <si>
    <t>86 郵便局</t>
  </si>
  <si>
    <t>87 協同組合（他に分類されないもの）</t>
  </si>
  <si>
    <t>88 廃棄物処理業</t>
  </si>
  <si>
    <t>89 自動車整備業</t>
  </si>
  <si>
    <t>90 機械等修理業（別掲を除く）</t>
  </si>
  <si>
    <t>91 職業紹介・労働者派遣業</t>
  </si>
  <si>
    <t>92 その他の事業サービス業</t>
  </si>
  <si>
    <t>93 政治・経済・文化団体</t>
  </si>
  <si>
    <t>94 宗教</t>
  </si>
  <si>
    <t>95 その他のサービス業</t>
  </si>
  <si>
    <t>96 外国公務</t>
  </si>
  <si>
    <t>98 地方公務</t>
  </si>
  <si>
    <t>99 分類不能の産業</t>
  </si>
  <si>
    <t>大企業（株主の資本金額）</t>
    <phoneticPr fontId="1"/>
  </si>
  <si>
    <t>大企業（資本金10億円以上）</t>
    <rPh sb="0" eb="3">
      <t>ダイキギョウ</t>
    </rPh>
    <rPh sb="4" eb="7">
      <t>シホンキン</t>
    </rPh>
    <rPh sb="9" eb="10">
      <t>オク</t>
    </rPh>
    <rPh sb="10" eb="11">
      <t>エン</t>
    </rPh>
    <rPh sb="11" eb="13">
      <t>イジョウ</t>
    </rPh>
    <phoneticPr fontId="1"/>
  </si>
  <si>
    <t>中堅企業</t>
    <rPh sb="0" eb="2">
      <t>チュウケン</t>
    </rPh>
    <rPh sb="2" eb="4">
      <t>キギョウ</t>
    </rPh>
    <phoneticPr fontId="1"/>
  </si>
  <si>
    <t>会社名は、自営業の場合は自企業名を、社外取締役の場合は社外の企業名を記入してください。</t>
    <phoneticPr fontId="1"/>
  </si>
  <si>
    <t>事業再構築前の主な事業又は業種</t>
    <rPh sb="0" eb="2">
      <t>ジギョウ</t>
    </rPh>
    <rPh sb="2" eb="3">
      <t>サイ</t>
    </rPh>
    <rPh sb="3" eb="5">
      <t>コウチク</t>
    </rPh>
    <rPh sb="5" eb="6">
      <t>マエ</t>
    </rPh>
    <rPh sb="7" eb="8">
      <t>オモ</t>
    </rPh>
    <rPh sb="9" eb="11">
      <t>ジギョウ</t>
    </rPh>
    <rPh sb="11" eb="12">
      <t>マタ</t>
    </rPh>
    <rPh sb="13" eb="15">
      <t>ギョウシュ</t>
    </rPh>
    <phoneticPr fontId="1"/>
  </si>
  <si>
    <t>５．補助事業等の実績</t>
    <phoneticPr fontId="1"/>
  </si>
  <si>
    <t>（１）これまでに交付を受けた国等の補助金又は委託費の実績説明（申請中の案件を含む）</t>
    <phoneticPr fontId="1"/>
  </si>
  <si>
    <t>※　事業実施中の案件を含め、過去3年間程度を目安に記載してください。助成金、給付金については、記載不要です。</t>
    <phoneticPr fontId="1"/>
  </si>
  <si>
    <t>No.1</t>
    <phoneticPr fontId="1"/>
  </si>
  <si>
    <t>事業名称及び事業概要</t>
    <phoneticPr fontId="1"/>
  </si>
  <si>
    <t>事業名称及び事業概要</t>
    <phoneticPr fontId="1"/>
  </si>
  <si>
    <t>事業主体（関係省庁・独法等）</t>
    <phoneticPr fontId="1"/>
  </si>
  <si>
    <t>事業主体（関係省庁・独法等）</t>
    <phoneticPr fontId="1"/>
  </si>
  <si>
    <t>実施期間</t>
    <phoneticPr fontId="1"/>
  </si>
  <si>
    <t>テーマ名</t>
    <phoneticPr fontId="1"/>
  </si>
  <si>
    <t>本事業との相違点</t>
    <phoneticPr fontId="1"/>
  </si>
  <si>
    <t>事業成果・実績</t>
    <phoneticPr fontId="1"/>
  </si>
  <si>
    <t>(直近の事業化段階：</t>
    <phoneticPr fontId="1"/>
  </si>
  <si>
    <t>(直近の事業化段階：</t>
    <phoneticPr fontId="1"/>
  </si>
  <si>
    <t>)</t>
    <phoneticPr fontId="1"/>
  </si>
  <si>
    <t>No.2</t>
    <phoneticPr fontId="1"/>
  </si>
  <si>
    <t>No.3</t>
    <phoneticPr fontId="1"/>
  </si>
  <si>
    <t>No.4</t>
    <phoneticPr fontId="1"/>
  </si>
  <si>
    <t>No.5</t>
    <phoneticPr fontId="1"/>
  </si>
  <si>
    <t>No.6</t>
    <phoneticPr fontId="1"/>
  </si>
  <si>
    <t>No.7</t>
    <phoneticPr fontId="1"/>
  </si>
  <si>
    <t>No.8</t>
    <phoneticPr fontId="1"/>
  </si>
  <si>
    <t>No.10</t>
    <phoneticPr fontId="1"/>
  </si>
  <si>
    <t>第１段階：製品・サービス等の販売活動に関する宣伝等を行っている</t>
    <rPh sb="0" eb="1">
      <t>ダイ</t>
    </rPh>
    <rPh sb="2" eb="4">
      <t>ダンカイ</t>
    </rPh>
    <rPh sb="5" eb="7">
      <t>セイヒン</t>
    </rPh>
    <rPh sb="12" eb="13">
      <t>トウ</t>
    </rPh>
    <rPh sb="14" eb="16">
      <t>ハンバイ</t>
    </rPh>
    <rPh sb="16" eb="18">
      <t>カツドウ</t>
    </rPh>
    <rPh sb="19" eb="20">
      <t>カン</t>
    </rPh>
    <rPh sb="22" eb="24">
      <t>センデン</t>
    </rPh>
    <rPh sb="24" eb="25">
      <t>トウ</t>
    </rPh>
    <rPh sb="26" eb="27">
      <t>オコナ</t>
    </rPh>
    <phoneticPr fontId="1"/>
  </si>
  <si>
    <t>第２段階：注文（契約）が取れている</t>
    <rPh sb="0" eb="1">
      <t>ダイ</t>
    </rPh>
    <rPh sb="2" eb="4">
      <t>ダンカイ</t>
    </rPh>
    <rPh sb="5" eb="7">
      <t>チュウモン</t>
    </rPh>
    <rPh sb="8" eb="10">
      <t>ケイヤク</t>
    </rPh>
    <rPh sb="12" eb="13">
      <t>ト</t>
    </rPh>
    <phoneticPr fontId="1"/>
  </si>
  <si>
    <t>第３段階：製品・サービス等が１つ以上販売されている</t>
    <rPh sb="0" eb="1">
      <t>ダイ</t>
    </rPh>
    <rPh sb="2" eb="4">
      <t>ダンカイ</t>
    </rPh>
    <rPh sb="5" eb="7">
      <t>セイヒン</t>
    </rPh>
    <rPh sb="12" eb="13">
      <t>トウ</t>
    </rPh>
    <rPh sb="16" eb="18">
      <t>イジョウ</t>
    </rPh>
    <rPh sb="18" eb="20">
      <t>ハンバイ</t>
    </rPh>
    <phoneticPr fontId="1"/>
  </si>
  <si>
    <t>第４段階：継続的に販売実績はあるが利益は上がっていない</t>
    <rPh sb="0" eb="1">
      <t>ダイ</t>
    </rPh>
    <rPh sb="2" eb="4">
      <t>ダンカイ</t>
    </rPh>
    <rPh sb="5" eb="8">
      <t>ケイゾクテキ</t>
    </rPh>
    <rPh sb="9" eb="11">
      <t>ハンバイ</t>
    </rPh>
    <rPh sb="11" eb="13">
      <t>ジッセキ</t>
    </rPh>
    <rPh sb="17" eb="19">
      <t>リエキ</t>
    </rPh>
    <rPh sb="20" eb="21">
      <t>ア</t>
    </rPh>
    <phoneticPr fontId="1"/>
  </si>
  <si>
    <t>第５段階：継続的に販売実績があり利益が上がっている</t>
    <rPh sb="0" eb="1">
      <t>ダイ</t>
    </rPh>
    <rPh sb="2" eb="4">
      <t>ダンカイ</t>
    </rPh>
    <rPh sb="5" eb="8">
      <t>ケイゾクテキ</t>
    </rPh>
    <rPh sb="9" eb="11">
      <t>ハンバイ</t>
    </rPh>
    <rPh sb="11" eb="13">
      <t>ジッセキ</t>
    </rPh>
    <rPh sb="16" eb="18">
      <t>リエキ</t>
    </rPh>
    <rPh sb="19" eb="20">
      <t>ア</t>
    </rPh>
    <phoneticPr fontId="1"/>
  </si>
  <si>
    <t>その他</t>
    <rPh sb="2" eb="3">
      <t>タ</t>
    </rPh>
    <phoneticPr fontId="1"/>
  </si>
  <si>
    <t>直近の事業化段階</t>
    <phoneticPr fontId="1"/>
  </si>
  <si>
    <t>事業再編</t>
    <rPh sb="0" eb="2">
      <t>ジギョウ</t>
    </rPh>
    <rPh sb="2" eb="4">
      <t>サイヘン</t>
    </rPh>
    <phoneticPr fontId="1"/>
  </si>
  <si>
    <t>新規設備投資</t>
    <rPh sb="0" eb="2">
      <t>シンキ</t>
    </rPh>
    <rPh sb="2" eb="4">
      <t>セツビ</t>
    </rPh>
    <rPh sb="4" eb="6">
      <t>トウシ</t>
    </rPh>
    <phoneticPr fontId="1"/>
  </si>
  <si>
    <t>グローバル展開</t>
    <rPh sb="5" eb="7">
      <t>テンカイ</t>
    </rPh>
    <phoneticPr fontId="1"/>
  </si>
  <si>
    <t>海外市場開拓</t>
    <rPh sb="0" eb="4">
      <t>カイガイシジョウ</t>
    </rPh>
    <rPh sb="4" eb="6">
      <t>カイタク</t>
    </rPh>
    <phoneticPr fontId="1"/>
  </si>
  <si>
    <t>インバウンド市場開拓</t>
    <rPh sb="6" eb="10">
      <t>シジョウカイタク</t>
    </rPh>
    <phoneticPr fontId="1"/>
  </si>
  <si>
    <t>共同事業者</t>
    <phoneticPr fontId="1"/>
  </si>
  <si>
    <t>（４）事業再構築の類型</t>
    <rPh sb="3" eb="5">
      <t>ジギョウ</t>
    </rPh>
    <rPh sb="5" eb="6">
      <t>サイ</t>
    </rPh>
    <rPh sb="6" eb="8">
      <t>コウチク</t>
    </rPh>
    <rPh sb="9" eb="11">
      <t>ルイケイ</t>
    </rPh>
    <phoneticPr fontId="1"/>
  </si>
  <si>
    <t>区分</t>
    <rPh sb="0" eb="2">
      <t>クブン</t>
    </rPh>
    <phoneticPr fontId="1"/>
  </si>
  <si>
    <t>コード</t>
    <phoneticPr fontId="1"/>
  </si>
  <si>
    <t>名称</t>
    <rPh sb="0" eb="2">
      <t>メイショウ</t>
    </rPh>
    <phoneticPr fontId="1"/>
  </si>
  <si>
    <t>性別</t>
    <rPh sb="0" eb="2">
      <t>セイベツ</t>
    </rPh>
    <phoneticPr fontId="1"/>
  </si>
  <si>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</si>
  <si>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</si>
  <si>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</si>
  <si>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</si>
  <si>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</si>
  <si>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</si>
  <si>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</si>
  <si>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</si>
  <si>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</si>
  <si>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</si>
  <si>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</si>
  <si>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</si>
  <si>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</si>
  <si>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</si>
  <si>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</si>
  <si>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</si>
  <si>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</si>
  <si>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</si>
  <si>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</si>
  <si>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</si>
  <si>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</si>
  <si>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</si>
  <si>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</si>
  <si>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</si>
  <si>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</si>
  <si>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</si>
  <si>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</si>
  <si>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</si>
  <si>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</si>
  <si>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</si>
  <si>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</si>
  <si>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</si>
  <si>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</si>
  <si>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</si>
  <si>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</si>
  <si>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</si>
  <si>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</si>
  <si>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</si>
  <si>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</si>
  <si>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</si>
  <si>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</si>
  <si>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</si>
  <si>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</si>
  <si>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</si>
  <si>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</si>
  <si>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</si>
  <si>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</si>
  <si>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</si>
  <si>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</si>
  <si>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</si>
  <si>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</si>
  <si>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</si>
  <si>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</si>
  <si>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</si>
  <si>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</si>
  <si>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</si>
  <si>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</si>
  <si>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</si>
  <si>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</si>
  <si>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</si>
  <si>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</si>
  <si>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</si>
  <si>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</si>
  <si>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</si>
  <si>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</si>
  <si>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</si>
  <si>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</si>
  <si>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</si>
  <si>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</si>
  <si>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</si>
  <si>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</si>
  <si>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</si>
  <si>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</si>
  <si>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</si>
  <si>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</si>
  <si>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</si>
  <si>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</si>
  <si>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</si>
  <si>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</si>
  <si>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</si>
  <si>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</si>
  <si>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</si>
  <si>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</si>
  <si>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</si>
  <si>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</si>
  <si>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</si>
  <si>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</si>
  <si>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</si>
  <si>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</si>
  <si>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</si>
  <si>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</si>
  <si>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</si>
  <si>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</si>
  <si>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</si>
  <si>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</si>
  <si>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</si>
  <si>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</si>
  <si>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</si>
  <si>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</si>
  <si>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男</t>
    <rPh sb="0" eb="1">
      <t>オトコ</t>
    </rPh>
    <phoneticPr fontId="1"/>
  </si>
  <si>
    <t>女</t>
    <rPh sb="0" eb="1">
      <t>オンナ</t>
    </rPh>
    <phoneticPr fontId="1"/>
  </si>
  <si>
    <t>001 株式会社</t>
  </si>
  <si>
    <t>002 合名会社</t>
  </si>
  <si>
    <t>003 合資会社</t>
  </si>
  <si>
    <t>004 合同会社</t>
  </si>
  <si>
    <t>005 特例有限会社</t>
  </si>
  <si>
    <t>006 中小企業投資育成株式会社</t>
  </si>
  <si>
    <t>007 投資事業有限責任組合</t>
  </si>
  <si>
    <t>008 企業組合</t>
  </si>
  <si>
    <t>009 協業組合</t>
  </si>
  <si>
    <t>010 事業協同組合、事業協同小組合、商工組合、協同組合連合会その他の特別の法律により設立された組合及びその連合会であって、中小企業経営強化法施行令で定められているもの</t>
  </si>
  <si>
    <t>121 特定非営利活動法人（NPO法人）</t>
  </si>
  <si>
    <t>011 一般財団法人</t>
  </si>
  <si>
    <t>012 一般社団法人</t>
  </si>
  <si>
    <t>013 医療法人（医療法（昭和二十三年法律第二百五号）第四十二条の二第一項（社会医療法人）に規定する社会医療法人に限る。）</t>
  </si>
  <si>
    <t>014 貸金業協会</t>
  </si>
  <si>
    <t>015 学校法人（私立学校法（昭和二十四年法律第二百七十号）第六十四条第四項（専修学校及び各種学校）の規定により設立された法人を含む。）</t>
  </si>
  <si>
    <t>016 企業年金基金</t>
  </si>
  <si>
    <t>017 企業年金連合会</t>
  </si>
  <si>
    <t>018 危険物保安技術協会</t>
  </si>
  <si>
    <t>019 行政書士会</t>
  </si>
  <si>
    <t>020 漁業共済組合</t>
  </si>
  <si>
    <t>021 漁業共済組合連合会</t>
  </si>
  <si>
    <t>022 漁業信用基金協会</t>
  </si>
  <si>
    <t>023 漁船保険組合</t>
  </si>
  <si>
    <t>024 漁船保険中央会</t>
  </si>
  <si>
    <t>025 勤労者財産形成基金</t>
  </si>
  <si>
    <t>026 軽自動車検査協会</t>
  </si>
  <si>
    <t>027 健康保険組合</t>
  </si>
  <si>
    <t>028 健康保険組合連合会</t>
  </si>
  <si>
    <t>029 原子力発電環境整備機構</t>
  </si>
  <si>
    <t>030 高圧ガス保安協会</t>
  </si>
  <si>
    <t>031 広域臨海環境整備センター</t>
  </si>
  <si>
    <t>032 公益財団法人</t>
  </si>
  <si>
    <t>033 公益社団法人</t>
  </si>
  <si>
    <t>034 厚生年金基金</t>
  </si>
  <si>
    <t>035 更生保護法人</t>
  </si>
  <si>
    <t>036 小型船舶検査機構</t>
  </si>
  <si>
    <t>037 国家公務員共済組合</t>
  </si>
  <si>
    <t>038 国家公務員共済組合連合会</t>
  </si>
  <si>
    <t>039 国民健康保険組合</t>
  </si>
  <si>
    <t>040 国民健康保険団体連合会</t>
  </si>
  <si>
    <t>041 国民年金基金</t>
  </si>
  <si>
    <t>042 国民年金基金連合会</t>
  </si>
  <si>
    <t>043 市街地再開発組合</t>
  </si>
  <si>
    <t>044 自転車競技会</t>
  </si>
  <si>
    <t>045 自動車安全運転センター</t>
  </si>
  <si>
    <t>046 司法書士会</t>
  </si>
  <si>
    <t>047 社会福祉法人</t>
  </si>
  <si>
    <t>048 社会保険労務士会</t>
  </si>
  <si>
    <t>050 住宅街区整備組合</t>
  </si>
  <si>
    <t>051 酒造組合</t>
  </si>
  <si>
    <t>052 酒造組合中央会</t>
  </si>
  <si>
    <t>053 酒造組合連合会</t>
  </si>
  <si>
    <t>054 酒販組合</t>
  </si>
  <si>
    <t>055 酒販組合中央会</t>
  </si>
  <si>
    <t>056 酒販組合連合会</t>
  </si>
  <si>
    <t>057 商工会</t>
  </si>
  <si>
    <t>058 商工会議所</t>
  </si>
  <si>
    <t>059 商工会連合会</t>
  </si>
  <si>
    <t>060 商工組合（組合員に出資をさせないものに限る。）</t>
  </si>
  <si>
    <t>061 商工組合連合会（会員に出資をさせないものに限る。）</t>
  </si>
  <si>
    <t>062 商品先物取引協会</t>
  </si>
  <si>
    <t>063 消防団員等公務災害補償等共済基金</t>
  </si>
  <si>
    <t>064 職員団体等（法人であるものに限る。）</t>
  </si>
  <si>
    <t>065 職業訓練法人</t>
  </si>
  <si>
    <t>066 信用保証協会</t>
  </si>
  <si>
    <t>067 生活衛生同業組合（組合員に出資をさせないものに限る。）</t>
  </si>
  <si>
    <t>068 生活衛生同業組合連合会（会員に出資をさせないものに限る。）</t>
  </si>
  <si>
    <t>069 税理士会</t>
  </si>
  <si>
    <t>070 石炭鉱業年金基金</t>
  </si>
  <si>
    <t>071 船員災害防止協会</t>
  </si>
  <si>
    <t>072 全国健康保険協会</t>
  </si>
  <si>
    <t>073 全国市町村職員共済組合連合会</t>
  </si>
  <si>
    <t>074 全国社会保険労務士会連合会</t>
  </si>
  <si>
    <t>075 全国農業会議所</t>
  </si>
  <si>
    <t>076 損害保険料率算出団体</t>
  </si>
  <si>
    <t>077 地方議会議員共済会</t>
  </si>
  <si>
    <t>078 地方競馬全国協会</t>
  </si>
  <si>
    <t>079 地方公務員共済組合</t>
  </si>
  <si>
    <t>080 地方公務員共済組合連合会</t>
  </si>
  <si>
    <t>081 地方公務員災害補償基金</t>
  </si>
  <si>
    <t>082 中央職業能力開発協会</t>
  </si>
  <si>
    <t>083 中央労働災害防止協会</t>
  </si>
  <si>
    <t>084 中小企業団体中央会</t>
  </si>
  <si>
    <t>085 投資者保護基金</t>
  </si>
  <si>
    <t>086 独立行政法人（別表第一に掲げるもの以外のもので、国又は地方公共団体以外の者に対し、利益又は剰余金の分配その他これに類する金銭の分配を行わないものとして財務大臣が指定をしたものに限る。）</t>
  </si>
  <si>
    <t>087 土地改良事業団体連合会</t>
  </si>
  <si>
    <t>088 土地家屋調査士会</t>
  </si>
  <si>
    <t>089 都道府県職業能力開発協会</t>
  </si>
  <si>
    <t>090 都道府県農業会議</t>
  </si>
  <si>
    <t>091 日本行政書士会連合会</t>
  </si>
  <si>
    <t>092 日本勤労者住宅協会</t>
  </si>
  <si>
    <t>093 日本公認会計士協会</t>
  </si>
  <si>
    <t>094 日本司法書士会連合会</t>
  </si>
  <si>
    <t>095 日本商工会議所</t>
  </si>
  <si>
    <t>096 日本消防検定協会</t>
  </si>
  <si>
    <t>097 日本私立学校振興・共済事業団</t>
  </si>
  <si>
    <t>098 日本税理士会連合会</t>
  </si>
  <si>
    <t>099 日本赤十字社</t>
  </si>
  <si>
    <t>100 日本電気計器検定所</t>
  </si>
  <si>
    <t>101 日本土地家屋調査士会連合会</t>
  </si>
  <si>
    <t>102 日本弁護士連合会</t>
  </si>
  <si>
    <t>103 日本弁理士会</t>
  </si>
  <si>
    <t>104 日本水先人会連合会</t>
  </si>
  <si>
    <t>105 認可金融商品取引業協会</t>
  </si>
  <si>
    <t>106 農業共済組合</t>
  </si>
  <si>
    <t>107 農業共済組合連合会</t>
  </si>
  <si>
    <t>108 農業協同組合中央会</t>
  </si>
  <si>
    <t>109 農業協同組合連合会（医療法第三十一条（公的医療機関の定義）に規定する公的医療機関に該当する病院又は診療所を設置するもので政令で定める要件を満たすものとして財務大臣が指定をしたものに限る。）</t>
  </si>
  <si>
    <t>110 農業信用基金協会</t>
  </si>
  <si>
    <t>111 農水産業協同組合貯金保険機構</t>
  </si>
  <si>
    <t>112 負債整理組合</t>
  </si>
  <si>
    <t>113 弁護士会</t>
  </si>
  <si>
    <t>114 保険契約者保護機構</t>
  </si>
  <si>
    <t>115 水先人会</t>
  </si>
  <si>
    <t>116 輸出組合（組合員に出資をさせないものに限る。）</t>
  </si>
  <si>
    <t>117 輸入組合（組合員に出資をさせないものに限る。）</t>
  </si>
  <si>
    <t>118 預金保険機構</t>
  </si>
  <si>
    <t>119 労働組合（法人であるものに限る。）</t>
  </si>
  <si>
    <t>120 労働災害防止協会</t>
  </si>
  <si>
    <t>001</t>
  </si>
  <si>
    <t>002</t>
  </si>
  <si>
    <t>003</t>
  </si>
  <si>
    <t>004</t>
  </si>
  <si>
    <t>005</t>
  </si>
  <si>
    <t>006</t>
  </si>
  <si>
    <t>007</t>
  </si>
  <si>
    <t>008</t>
  </si>
  <si>
    <t>009</t>
  </si>
  <si>
    <t>010</t>
  </si>
  <si>
    <t>121</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</si>
  <si>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</si>
  <si>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</si>
  <si>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</si>
  <si>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</si>
  <si>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</si>
  <si>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</si>
  <si>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</si>
  <si>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</si>
  <si>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</si>
  <si>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</si>
  <si>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</si>
  <si>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</si>
  <si>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</si>
  <si>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</si>
  <si>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</si>
  <si>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</si>
  <si>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</si>
  <si>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</si>
  <si>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</si>
  <si>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</si>
  <si>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</si>
  <si>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</si>
  <si>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</si>
  <si>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</si>
  <si>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</si>
  <si>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</si>
  <si>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</si>
  <si>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</si>
  <si>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</si>
  <si>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</si>
  <si>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</si>
  <si>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</si>
  <si>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</si>
  <si>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</si>
  <si>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</si>
  <si>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</si>
  <si>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</si>
  <si>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</si>
  <si>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</si>
  <si>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</si>
  <si>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</si>
  <si>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</si>
  <si>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</si>
  <si>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</si>
  <si>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</si>
  <si>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</si>
  <si>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</si>
  <si>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</si>
  <si>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</si>
  <si>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</si>
  <si>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</si>
  <si>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</si>
  <si>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</si>
  <si>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</si>
  <si>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</si>
  <si>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</si>
  <si>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</si>
  <si>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</si>
  <si>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</si>
  <si>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</si>
  <si>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</si>
  <si>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</si>
  <si>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</si>
  <si>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</si>
  <si>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</si>
  <si>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</si>
  <si>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</si>
  <si>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</si>
  <si>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</si>
  <si>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</si>
  <si>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</si>
  <si>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</si>
  <si>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</si>
  <si>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</si>
  <si>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</si>
  <si>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</si>
  <si>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</si>
  <si>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</si>
  <si>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</si>
  <si>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</si>
  <si>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</si>
  <si>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</si>
  <si>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</si>
  <si>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</si>
  <si>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</si>
  <si>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</si>
  <si>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</si>
  <si>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</si>
  <si>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</si>
  <si>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</si>
  <si>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</si>
  <si>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</si>
  <si>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</si>
  <si>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</si>
  <si>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</si>
  <si>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</si>
  <si>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</si>
  <si>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</si>
  <si>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</si>
  <si>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</si>
  <si>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</si>
  <si>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</si>
  <si>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</si>
  <si>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</si>
  <si>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</si>
  <si>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</si>
  <si>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</si>
  <si>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</si>
  <si>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</si>
  <si>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999</t>
  </si>
  <si>
    <t>大分類</t>
    <rPh sb="0" eb="3">
      <t>ダイブンルイ</t>
    </rPh>
    <phoneticPr fontId="1"/>
  </si>
  <si>
    <t>分類不能の産業</t>
  </si>
  <si>
    <t>中分類</t>
    <rPh sb="0" eb="3">
      <t>チュウブンルイ</t>
    </rPh>
    <phoneticPr fontId="1"/>
  </si>
  <si>
    <t>建設又は設置等を行う事業実施場所</t>
  </si>
  <si>
    <t>本社</t>
    <rPh sb="0" eb="2">
      <t>ホンシャ</t>
    </rPh>
    <phoneticPr fontId="1"/>
  </si>
  <si>
    <t>農業</t>
  </si>
  <si>
    <t>林業</t>
  </si>
  <si>
    <t>漁業（水産養殖業を除く）</t>
  </si>
  <si>
    <t>水産養殖業</t>
  </si>
  <si>
    <t>総合工事業</t>
  </si>
  <si>
    <t>設備工事業</t>
  </si>
  <si>
    <t>食料品製造業</t>
  </si>
  <si>
    <t>飲料・たばこ・飼料製造業</t>
  </si>
  <si>
    <t>繊維工業</t>
  </si>
  <si>
    <t>木材・木製品製造業（家具を除く）</t>
  </si>
  <si>
    <t>家具・装備品製造業</t>
  </si>
  <si>
    <t>パルプ・紙・紙加工品製造業</t>
  </si>
  <si>
    <t>印刷・同関連業</t>
  </si>
  <si>
    <t>化学工業</t>
  </si>
  <si>
    <t>石油製品・石炭製品製造業</t>
  </si>
  <si>
    <t>プラスチック製品製造業（別掲を除く）</t>
  </si>
  <si>
    <t>ゴム製品製造業</t>
  </si>
  <si>
    <t>なめし革・同製品・毛皮製造業</t>
  </si>
  <si>
    <t>窯業・土石製品製造業</t>
  </si>
  <si>
    <t>鉄鋼業</t>
  </si>
  <si>
    <t>非鉄金属製造業</t>
  </si>
  <si>
    <t>金属製品製造業</t>
  </si>
  <si>
    <t>はん用機械器具製造業</t>
  </si>
  <si>
    <t>生産用機械器具製造業</t>
  </si>
  <si>
    <t>業務用機械器具製造業</t>
  </si>
  <si>
    <t>電気機械器具製造業</t>
  </si>
  <si>
    <t>情報通信機械器具製造業</t>
  </si>
  <si>
    <t>電子部品・デバイス・電子回路製造業</t>
  </si>
  <si>
    <t>輸送用機械器具製造業</t>
  </si>
  <si>
    <t>その他の製造業</t>
  </si>
  <si>
    <t>電気業</t>
  </si>
  <si>
    <t>ガス業</t>
  </si>
  <si>
    <t>熱供給業</t>
  </si>
  <si>
    <t>水道業</t>
  </si>
  <si>
    <t>通信業</t>
  </si>
  <si>
    <t>放送業</t>
  </si>
  <si>
    <t>情報サービス業</t>
  </si>
  <si>
    <t>インターネット附随サービス業</t>
  </si>
  <si>
    <t>映像・音声・文字情報制作業</t>
  </si>
  <si>
    <t>鉄道業</t>
  </si>
  <si>
    <t>道路旅客運送業</t>
  </si>
  <si>
    <t>道路貨物運送業</t>
  </si>
  <si>
    <t>水運業</t>
  </si>
  <si>
    <t>航空運輸業</t>
  </si>
  <si>
    <t>倉庫業</t>
  </si>
  <si>
    <t>運輸に附帯するサービス業</t>
  </si>
  <si>
    <t>郵便業（信書便事業を含む）</t>
  </si>
  <si>
    <t>各種商品卸売業</t>
  </si>
  <si>
    <t>繊維・衣服等卸売業</t>
  </si>
  <si>
    <t>飲食料品卸売業</t>
  </si>
  <si>
    <t>機械器具卸売業</t>
  </si>
  <si>
    <t>その他の卸売業</t>
  </si>
  <si>
    <t>各種商品小売業</t>
  </si>
  <si>
    <t>織物・衣服・身の回り品小売業</t>
  </si>
  <si>
    <t>飲食料品小売業</t>
  </si>
  <si>
    <t>機械器具小売業</t>
  </si>
  <si>
    <t>その他の小売業</t>
  </si>
  <si>
    <t>無店舗小売業</t>
  </si>
  <si>
    <t>銀行業</t>
  </si>
  <si>
    <t>協同組織金融業</t>
  </si>
  <si>
    <t>補助的金融業等</t>
  </si>
  <si>
    <t>保険業（保険媒介代理業，保険サービス業を含む）</t>
  </si>
  <si>
    <t>不動産取引業</t>
  </si>
  <si>
    <t>不動産賃貸業・管理業</t>
  </si>
  <si>
    <t>物品賃貸業</t>
  </si>
  <si>
    <t>学術・開発研究機関</t>
  </si>
  <si>
    <t>専門サービス業（他に分類されないもの）</t>
  </si>
  <si>
    <t>広告業</t>
  </si>
  <si>
    <t>技術サービス業（他に分類されないもの）</t>
  </si>
  <si>
    <t>宿泊業</t>
  </si>
  <si>
    <t>持ち帰り・配達飲食サービス業</t>
  </si>
  <si>
    <t>洗濯・理容・美容・浴場業</t>
  </si>
  <si>
    <t>その他の生活関連サービス業</t>
  </si>
  <si>
    <t>娯楽業</t>
  </si>
  <si>
    <t>学校教育</t>
  </si>
  <si>
    <t>医療業</t>
  </si>
  <si>
    <t>社会保険・社会福祉・介護事業</t>
  </si>
  <si>
    <t>郵便局</t>
  </si>
  <si>
    <t>協同組合（他に分類されないもの）</t>
  </si>
  <si>
    <t>廃棄物処理業</t>
  </si>
  <si>
    <t>自動車整備業</t>
  </si>
  <si>
    <t>機械等修理業（別掲を除く）</t>
  </si>
  <si>
    <t>職業紹介・労働者派遣業</t>
  </si>
  <si>
    <t>その他の事業サービス業</t>
  </si>
  <si>
    <t>政治・経済・文化団体</t>
  </si>
  <si>
    <t>宗教</t>
  </si>
  <si>
    <t>その他のサービス業</t>
  </si>
  <si>
    <t>外国公務</t>
  </si>
  <si>
    <t>国家公務</t>
  </si>
  <si>
    <t>地方公務</t>
  </si>
  <si>
    <t>小分類</t>
    <rPh sb="0" eb="1">
      <t>ショウ</t>
    </rPh>
    <rPh sb="1" eb="3">
      <t>ブンルイ</t>
    </rPh>
    <phoneticPr fontId="1"/>
  </si>
  <si>
    <t>耕種農業</t>
  </si>
  <si>
    <t>農業サービス業（園芸サービス業を除く）</t>
  </si>
  <si>
    <t>園芸サービス業</t>
  </si>
  <si>
    <t>細分類</t>
    <rPh sb="0" eb="1">
      <t>サイ</t>
    </rPh>
    <rPh sb="1" eb="3">
      <t>ブンルイ</t>
    </rPh>
    <phoneticPr fontId="1"/>
  </si>
  <si>
    <t>0114</t>
  </si>
  <si>
    <t>0115</t>
  </si>
  <si>
    <t>0116</t>
  </si>
  <si>
    <t>0117</t>
  </si>
  <si>
    <t>0122</t>
  </si>
  <si>
    <t>0123</t>
  </si>
  <si>
    <t>0124</t>
  </si>
  <si>
    <t>0125</t>
  </si>
  <si>
    <t>0126</t>
  </si>
  <si>
    <t>0132</t>
  </si>
  <si>
    <t>0133</t>
  </si>
  <si>
    <t>0134</t>
  </si>
  <si>
    <t>卒業枠の場合は、卒業に向けた取組の類型に☑を付してください。</t>
    <phoneticPr fontId="1"/>
  </si>
  <si>
    <t>海外事業者との共同事業（※）</t>
    <rPh sb="0" eb="5">
      <t>カイガイジギョウシャ</t>
    </rPh>
    <rPh sb="7" eb="9">
      <t>キョウドウ</t>
    </rPh>
    <rPh sb="9" eb="11">
      <t>ジギョウ</t>
    </rPh>
    <phoneticPr fontId="1"/>
  </si>
  <si>
    <t>（※）共同事業者名を記載ください。</t>
    <phoneticPr fontId="1"/>
  </si>
  <si>
    <t>A</t>
  </si>
  <si>
    <t>農業，林業</t>
  </si>
  <si>
    <t>管理，補助的経済活動を行う事業所（01農業）</t>
  </si>
  <si>
    <t>0100</t>
  </si>
  <si>
    <t>主として管理事務を行う本社等</t>
  </si>
  <si>
    <t>0109</t>
  </si>
  <si>
    <t>その他の管理，補助的経済活動を行う事業所</t>
  </si>
  <si>
    <t>0111</t>
  </si>
  <si>
    <t>米作農業</t>
  </si>
  <si>
    <t>0112</t>
  </si>
  <si>
    <t>米作以外の穀作農業</t>
  </si>
  <si>
    <t>0113</t>
  </si>
  <si>
    <t>野菜作農業（きのこ類の栽培を含む）</t>
  </si>
  <si>
    <t>果樹作農業</t>
  </si>
  <si>
    <t>花き作農業</t>
  </si>
  <si>
    <t>工芸農作物農業</t>
  </si>
  <si>
    <t>ばれいしょ・かんしょ作農業</t>
  </si>
  <si>
    <t>0119</t>
  </si>
  <si>
    <t>その他の耕種農業</t>
  </si>
  <si>
    <t>畜産農業</t>
  </si>
  <si>
    <t>0121</t>
  </si>
  <si>
    <t>酪農業</t>
  </si>
  <si>
    <t>肉用牛生産業</t>
  </si>
  <si>
    <t>養豚業</t>
  </si>
  <si>
    <t>養鶏業</t>
  </si>
  <si>
    <t>畜産類似業</t>
  </si>
  <si>
    <t>養蚕農業</t>
  </si>
  <si>
    <t>0129</t>
  </si>
  <si>
    <t>その他の畜産農業</t>
  </si>
  <si>
    <t>0131</t>
  </si>
  <si>
    <t>穀作サービス業</t>
  </si>
  <si>
    <t>野菜作・果樹作サービス業</t>
  </si>
  <si>
    <t>穀作，野菜作・果樹作以外の耕種サービス業</t>
  </si>
  <si>
    <t>畜産サービス業（獣医業を除く）</t>
  </si>
  <si>
    <t>0141</t>
  </si>
  <si>
    <t>管理，補助的経済活動を行う事業所（02林業）</t>
  </si>
  <si>
    <t>0200</t>
  </si>
  <si>
    <t>0209</t>
  </si>
  <si>
    <t>育林業</t>
  </si>
  <si>
    <t>0211</t>
  </si>
  <si>
    <t>素材生産業</t>
  </si>
  <si>
    <t>0221</t>
  </si>
  <si>
    <t>特用林産物生産業（きのこ類の栽培を除く）</t>
  </si>
  <si>
    <t>0231</t>
  </si>
  <si>
    <t>製薪炭業</t>
  </si>
  <si>
    <t>0239</t>
  </si>
  <si>
    <t>その他の特用林産物生産業（きのこ類の栽培を除く）</t>
  </si>
  <si>
    <t>林業サービス業</t>
  </si>
  <si>
    <t>0241</t>
  </si>
  <si>
    <t>育林サービス業</t>
  </si>
  <si>
    <t>0242</t>
  </si>
  <si>
    <t>素材生産サービス業</t>
  </si>
  <si>
    <t>0243</t>
  </si>
  <si>
    <t>山林種苗生産サービス業</t>
  </si>
  <si>
    <t>0249</t>
  </si>
  <si>
    <t>その他の林業サービス業</t>
  </si>
  <si>
    <t>その他の林業</t>
  </si>
  <si>
    <t>0299</t>
  </si>
  <si>
    <t>B</t>
  </si>
  <si>
    <t>漁業</t>
  </si>
  <si>
    <t>管理，補助的経済活動を行う事業所（03漁業）</t>
  </si>
  <si>
    <t>0300</t>
  </si>
  <si>
    <t>0309</t>
  </si>
  <si>
    <t>海面漁業</t>
  </si>
  <si>
    <t>0311</t>
  </si>
  <si>
    <t>底びき網漁業</t>
  </si>
  <si>
    <t>0312</t>
  </si>
  <si>
    <t>まき網漁業</t>
  </si>
  <si>
    <t>0313</t>
  </si>
  <si>
    <t>刺網漁業</t>
  </si>
  <si>
    <t>0314</t>
  </si>
  <si>
    <t>釣・はえ縄漁業</t>
  </si>
  <si>
    <t>0315</t>
  </si>
  <si>
    <t>定置網漁業</t>
  </si>
  <si>
    <t>0316</t>
  </si>
  <si>
    <t>地びき網・船びき網漁業</t>
  </si>
  <si>
    <t>0317</t>
  </si>
  <si>
    <t>採貝・採藻業</t>
  </si>
  <si>
    <t>0318</t>
  </si>
  <si>
    <t>捕鯨業</t>
  </si>
  <si>
    <t>0319</t>
  </si>
  <si>
    <t>その他の海面漁業</t>
  </si>
  <si>
    <t>内水面漁業</t>
  </si>
  <si>
    <t>0321</t>
  </si>
  <si>
    <t>管理，補助的経済活動を行う事業所（04水産養殖業）</t>
  </si>
  <si>
    <t>0400</t>
  </si>
  <si>
    <t>0409</t>
  </si>
  <si>
    <t>海面養殖業</t>
  </si>
  <si>
    <t>0411</t>
  </si>
  <si>
    <t>魚類養殖業</t>
  </si>
  <si>
    <t>0412</t>
  </si>
  <si>
    <t>貝類養殖業</t>
  </si>
  <si>
    <t>0413</t>
  </si>
  <si>
    <t>藻類養殖業</t>
  </si>
  <si>
    <t>0414</t>
  </si>
  <si>
    <t>真珠養殖業</t>
  </si>
  <si>
    <t>0415</t>
  </si>
  <si>
    <t>種苗養殖業</t>
  </si>
  <si>
    <t>0419</t>
  </si>
  <si>
    <t>その他の海面養殖業</t>
  </si>
  <si>
    <t>内水面養殖業</t>
  </si>
  <si>
    <t>0421</t>
  </si>
  <si>
    <t>C</t>
  </si>
  <si>
    <t>鉱業，採石業，砂利採取業</t>
  </si>
  <si>
    <t>管理，補助的経済活動を行う事業所（05鉱業，採石業，砂利採取業）</t>
  </si>
  <si>
    <t>0500</t>
  </si>
  <si>
    <t>0509</t>
  </si>
  <si>
    <t>金属鉱業</t>
  </si>
  <si>
    <t>0511</t>
  </si>
  <si>
    <t>金・銀鉱業</t>
  </si>
  <si>
    <t>0512</t>
  </si>
  <si>
    <t>鉛・亜鉛鉱業</t>
  </si>
  <si>
    <t>0513</t>
  </si>
  <si>
    <t>鉄鉱業</t>
  </si>
  <si>
    <t>0519</t>
  </si>
  <si>
    <t>その他の金属鉱業</t>
  </si>
  <si>
    <t>石炭・亜炭鉱業</t>
  </si>
  <si>
    <t>0521</t>
  </si>
  <si>
    <t>石炭鉱業（石炭選別業を含む）</t>
  </si>
  <si>
    <t>0522</t>
  </si>
  <si>
    <t>亜炭鉱業</t>
  </si>
  <si>
    <t>原油・天然ガス鉱業</t>
  </si>
  <si>
    <t>0531</t>
  </si>
  <si>
    <t>原油鉱業</t>
  </si>
  <si>
    <t>0532</t>
  </si>
  <si>
    <t>天然ガス鉱業</t>
  </si>
  <si>
    <t>採石業，砂・砂利・玉石採取業</t>
  </si>
  <si>
    <t>0541</t>
  </si>
  <si>
    <t>花こう岩・同類似岩石採石業</t>
  </si>
  <si>
    <t>0542</t>
  </si>
  <si>
    <t>石英粗面岩・同類似岩石採石業</t>
  </si>
  <si>
    <t>0543</t>
  </si>
  <si>
    <t>安山岩・同類似岩石採石業</t>
  </si>
  <si>
    <t>0544</t>
  </si>
  <si>
    <t>大理石採石業</t>
  </si>
  <si>
    <t>0545</t>
  </si>
  <si>
    <t>ぎょう灰岩採石業</t>
  </si>
  <si>
    <t>0546</t>
  </si>
  <si>
    <t>砂岩採石業</t>
  </si>
  <si>
    <t>0547</t>
  </si>
  <si>
    <t>粘板岩採石業</t>
  </si>
  <si>
    <t>0548</t>
  </si>
  <si>
    <t>砂・砂利・玉石採取業</t>
  </si>
  <si>
    <t>0549</t>
  </si>
  <si>
    <t>その他の採石業，砂・砂利・玉石採取業</t>
  </si>
  <si>
    <t>窯業原料用鉱物鉱業（耐火物・陶磁器・ガラス・セメント原料用に限る）</t>
  </si>
  <si>
    <t>0551</t>
  </si>
  <si>
    <t>耐火粘土鉱業</t>
  </si>
  <si>
    <t>0552</t>
  </si>
  <si>
    <t>ろう石鉱業</t>
  </si>
  <si>
    <t>0553</t>
  </si>
  <si>
    <t>ドロマイト鉱業</t>
  </si>
  <si>
    <t>0554</t>
  </si>
  <si>
    <t>長石鉱業</t>
  </si>
  <si>
    <t>0555</t>
  </si>
  <si>
    <t>けい石鉱業</t>
  </si>
  <si>
    <t>0556</t>
  </si>
  <si>
    <t>天然けい砂鉱業</t>
  </si>
  <si>
    <t>0557</t>
  </si>
  <si>
    <t>石灰石鉱業</t>
  </si>
  <si>
    <t>0559</t>
  </si>
  <si>
    <t>その他の窯業原料用鉱物鉱業</t>
  </si>
  <si>
    <t>その他の鉱業</t>
  </si>
  <si>
    <t>0591</t>
  </si>
  <si>
    <t>酸性白土鉱業</t>
  </si>
  <si>
    <t>0592</t>
  </si>
  <si>
    <t>ベントナイト鉱業</t>
  </si>
  <si>
    <t>0593</t>
  </si>
  <si>
    <t>けいそう土鉱業</t>
  </si>
  <si>
    <t>0594</t>
  </si>
  <si>
    <t>滑石鉱業</t>
  </si>
  <si>
    <t>0599</t>
  </si>
  <si>
    <t>他に分類されない鉱業</t>
  </si>
  <si>
    <t>D</t>
  </si>
  <si>
    <t>建設業</t>
  </si>
  <si>
    <t>管理，補助的経済活動を行う事業所（06総合工事業）</t>
  </si>
  <si>
    <t>0600</t>
  </si>
  <si>
    <t>0609</t>
  </si>
  <si>
    <t>一般土木建築工事業</t>
  </si>
  <si>
    <t>0611</t>
  </si>
  <si>
    <t>土木工事業（舗装工事業を除く）</t>
  </si>
  <si>
    <t>0621</t>
  </si>
  <si>
    <t>土木工事業(別掲を除く)</t>
  </si>
  <si>
    <t>0622</t>
  </si>
  <si>
    <t>造園工事業</t>
  </si>
  <si>
    <t>0623</t>
  </si>
  <si>
    <t>しゅんせつ工事業</t>
  </si>
  <si>
    <t>舗装工事業</t>
  </si>
  <si>
    <t>0631</t>
  </si>
  <si>
    <t>建築工事業(木造建築工事業を除く)</t>
  </si>
  <si>
    <t>0641</t>
  </si>
  <si>
    <t>木造建築工事業</t>
  </si>
  <si>
    <t>0651</t>
  </si>
  <si>
    <t>建築リフォーム工事業</t>
  </si>
  <si>
    <t>0661</t>
  </si>
  <si>
    <t>職別工事業(設備工事業を除く)</t>
  </si>
  <si>
    <t>管理，補助的経済活動を行う事業所（07職別工事業）</t>
  </si>
  <si>
    <t>0700</t>
  </si>
  <si>
    <t>0709</t>
  </si>
  <si>
    <t>大工工事業</t>
  </si>
  <si>
    <t>0711</t>
  </si>
  <si>
    <t>大工工事業(型枠大工工事業を除く)</t>
  </si>
  <si>
    <t>0712</t>
  </si>
  <si>
    <t>型枠大工工事業</t>
  </si>
  <si>
    <t>とび・土工・コンクリート工事業</t>
  </si>
  <si>
    <t>0721</t>
  </si>
  <si>
    <t>とび工事業</t>
  </si>
  <si>
    <t>0722</t>
  </si>
  <si>
    <t>土工・コンクリート工事業</t>
  </si>
  <si>
    <t>0723</t>
  </si>
  <si>
    <t>特殊コンクリート工事業</t>
  </si>
  <si>
    <t>鉄骨・鉄筋工事業</t>
  </si>
  <si>
    <t>0731</t>
  </si>
  <si>
    <t>鉄骨工事業</t>
  </si>
  <si>
    <t>0732</t>
  </si>
  <si>
    <t>鉄筋工事業</t>
  </si>
  <si>
    <t>石工・れんが・タイル・ブロック工事業</t>
  </si>
  <si>
    <t>0741</t>
  </si>
  <si>
    <t>石工工事業</t>
  </si>
  <si>
    <t>0742</t>
  </si>
  <si>
    <t>れんが工事業</t>
  </si>
  <si>
    <t>0743</t>
  </si>
  <si>
    <t>タイル工事業</t>
  </si>
  <si>
    <t>0744</t>
  </si>
  <si>
    <t>コンクリートブロック工事業</t>
  </si>
  <si>
    <t>左官工事業</t>
  </si>
  <si>
    <t>0751</t>
  </si>
  <si>
    <t>板金・金物工事業</t>
  </si>
  <si>
    <t>0761</t>
  </si>
  <si>
    <t>金属製屋根工事業</t>
  </si>
  <si>
    <t>0762</t>
  </si>
  <si>
    <t>板金工事業</t>
  </si>
  <si>
    <t>0763</t>
  </si>
  <si>
    <t>建築金物工事業</t>
  </si>
  <si>
    <t>塗装工事業</t>
  </si>
  <si>
    <t>0771</t>
  </si>
  <si>
    <t>塗装工事業（道路標示・区画線工事業を除く）</t>
  </si>
  <si>
    <t>0772</t>
  </si>
  <si>
    <t>道路標示・区画線工事業</t>
  </si>
  <si>
    <t>床・内装工事業</t>
  </si>
  <si>
    <t>0781</t>
  </si>
  <si>
    <t>床工事業</t>
  </si>
  <si>
    <t>0782</t>
  </si>
  <si>
    <t>内装工事業</t>
  </si>
  <si>
    <t>その他の職別工事業</t>
  </si>
  <si>
    <t>0791</t>
  </si>
  <si>
    <t>ガラス工事業</t>
  </si>
  <si>
    <t>0792</t>
  </si>
  <si>
    <t>金属製建具工事業</t>
  </si>
  <si>
    <t>0793</t>
  </si>
  <si>
    <t>木製建具工事業</t>
  </si>
  <si>
    <t>0794</t>
  </si>
  <si>
    <t>屋根工事業（金属製屋根工事業を除く）</t>
  </si>
  <si>
    <t>0795</t>
  </si>
  <si>
    <t>防水工事業</t>
  </si>
  <si>
    <t>0796</t>
  </si>
  <si>
    <t>はつり・解体工事業</t>
  </si>
  <si>
    <t>0799</t>
  </si>
  <si>
    <t>他に分類されない職別工事業</t>
  </si>
  <si>
    <t>管理，補助的経済活動を行う事業所（08設備工事業）</t>
  </si>
  <si>
    <t>0800</t>
  </si>
  <si>
    <t>0809</t>
  </si>
  <si>
    <t>電気工事業</t>
  </si>
  <si>
    <t>0811</t>
  </si>
  <si>
    <t>一般電気工事業</t>
  </si>
  <si>
    <t>0812</t>
  </si>
  <si>
    <t>電気配線工事業</t>
  </si>
  <si>
    <t>電気通信・信号装置工事業</t>
  </si>
  <si>
    <t>0821</t>
  </si>
  <si>
    <t>電気通信工事業（有線テレビジョン放送設備設置工事業を除く）</t>
  </si>
  <si>
    <t>0822</t>
  </si>
  <si>
    <t>有線テレビジョン放送設備設置工事業</t>
  </si>
  <si>
    <t>0823</t>
  </si>
  <si>
    <t>信号装置工事業</t>
  </si>
  <si>
    <t>管工事業（さく井工事業を除く）</t>
  </si>
  <si>
    <t>0831</t>
  </si>
  <si>
    <t>一般管工事業</t>
  </si>
  <si>
    <t>0832</t>
  </si>
  <si>
    <t>冷暖房設備工事業</t>
  </si>
  <si>
    <t>0833</t>
  </si>
  <si>
    <t>給排水・衛生設備工事業</t>
  </si>
  <si>
    <t>0839</t>
  </si>
  <si>
    <t>その他の管工事業</t>
  </si>
  <si>
    <t>機械器具設置工事業</t>
  </si>
  <si>
    <t>0841</t>
  </si>
  <si>
    <t>機械器具設置工事業（昇降設備工事業を除く）</t>
  </si>
  <si>
    <t>0842</t>
  </si>
  <si>
    <t>昇降設備工事業</t>
  </si>
  <si>
    <t>その他の設備工事業</t>
  </si>
  <si>
    <t>0891</t>
  </si>
  <si>
    <t>築炉工事業</t>
  </si>
  <si>
    <t>0892</t>
  </si>
  <si>
    <t>熱絶縁工事業</t>
  </si>
  <si>
    <t>0893</t>
  </si>
  <si>
    <t>道路標識設置工事業</t>
  </si>
  <si>
    <t>0894</t>
  </si>
  <si>
    <t>さく井工事業</t>
  </si>
  <si>
    <t>E</t>
  </si>
  <si>
    <t>製造業</t>
  </si>
  <si>
    <t>管理，補助的経済活動を行う事業所（09食料品製造業）</t>
  </si>
  <si>
    <t>0900</t>
  </si>
  <si>
    <t>0909</t>
  </si>
  <si>
    <t>畜産食料品製造業</t>
  </si>
  <si>
    <t>0911</t>
  </si>
  <si>
    <t>部分肉・冷凍肉製造業</t>
  </si>
  <si>
    <t>0912</t>
  </si>
  <si>
    <t>肉加工品製造業</t>
  </si>
  <si>
    <t>0913</t>
  </si>
  <si>
    <t>処理牛乳・乳飲料製造業</t>
  </si>
  <si>
    <t>0914</t>
  </si>
  <si>
    <t>乳製品製造業（処理牛乳，乳飲料を除く）</t>
  </si>
  <si>
    <t>0919</t>
  </si>
  <si>
    <t>その他の畜産食料品製造業</t>
  </si>
  <si>
    <t>水産食料品製造業</t>
  </si>
  <si>
    <t>0921</t>
  </si>
  <si>
    <t>水産缶詰・瓶詰製造業</t>
  </si>
  <si>
    <t>0922</t>
  </si>
  <si>
    <t>海藻加工業</t>
  </si>
  <si>
    <t>0923</t>
  </si>
  <si>
    <t>水産練製品製造業</t>
  </si>
  <si>
    <t>0924</t>
  </si>
  <si>
    <t>塩干・塩蔵品製造業</t>
  </si>
  <si>
    <t>0925</t>
  </si>
  <si>
    <t>冷凍水産物製造業</t>
  </si>
  <si>
    <t>0926</t>
  </si>
  <si>
    <t>冷凍水産食品製造業</t>
  </si>
  <si>
    <t>0929</t>
  </si>
  <si>
    <t>その他の水産食料品製造業</t>
  </si>
  <si>
    <t>野菜缶詰・果実缶詰・農産保存食料品製造業</t>
  </si>
  <si>
    <t>0931</t>
  </si>
  <si>
    <t>野菜缶詰・果実缶詰・農産保存食料品製造業（野菜漬物を除く）</t>
  </si>
  <si>
    <t>0932</t>
  </si>
  <si>
    <t>野菜漬物製造業（缶詰，瓶詰，つぼ詰を除く）</t>
  </si>
  <si>
    <t>調味料製造業</t>
  </si>
  <si>
    <t>0941</t>
  </si>
  <si>
    <t>味そ製造業</t>
  </si>
  <si>
    <t>0942</t>
  </si>
  <si>
    <t>しょう油・食用アミノ酸製造業</t>
  </si>
  <si>
    <t>0943</t>
  </si>
  <si>
    <t>ソース製造業</t>
  </si>
  <si>
    <t>0944</t>
  </si>
  <si>
    <t>食酢製造業</t>
  </si>
  <si>
    <t>0949</t>
  </si>
  <si>
    <t>その他の調味料製造業</t>
  </si>
  <si>
    <t>糖類製造業</t>
  </si>
  <si>
    <t>0951</t>
  </si>
  <si>
    <t>砂糖製造業（砂糖精製業を除く）</t>
  </si>
  <si>
    <t>0952</t>
  </si>
  <si>
    <t>砂糖精製業</t>
  </si>
  <si>
    <t>0953</t>
  </si>
  <si>
    <t>ぶどう糖・水あめ・異性化糖製造業</t>
  </si>
  <si>
    <t>精穀・製粉業</t>
  </si>
  <si>
    <t>0961</t>
  </si>
  <si>
    <t>精米・精麦業</t>
  </si>
  <si>
    <t>0962</t>
  </si>
  <si>
    <t>小麦粉製造業</t>
  </si>
  <si>
    <t>0969</t>
  </si>
  <si>
    <t>その他の精穀・製粉業</t>
  </si>
  <si>
    <t>パン・菓子製造業</t>
  </si>
  <si>
    <t>0971</t>
  </si>
  <si>
    <t>パン製造業</t>
  </si>
  <si>
    <t>0972</t>
  </si>
  <si>
    <t>生菓子製造業</t>
  </si>
  <si>
    <t>0973</t>
  </si>
  <si>
    <t>ビスケット類・干菓子製造業</t>
  </si>
  <si>
    <t>0974</t>
  </si>
  <si>
    <t>米菓製造業</t>
  </si>
  <si>
    <t>0979</t>
  </si>
  <si>
    <t>その他のパン・菓子製造業</t>
  </si>
  <si>
    <t>動植物油脂製造業</t>
  </si>
  <si>
    <t>0981</t>
  </si>
  <si>
    <t>動植物油脂製造業（食用油脂加工業を除く）</t>
  </si>
  <si>
    <t>0982</t>
  </si>
  <si>
    <t>食用油脂加工業</t>
  </si>
  <si>
    <t>その他の食料品製造業</t>
  </si>
  <si>
    <t>0991</t>
  </si>
  <si>
    <t>でんぷん製造業</t>
  </si>
  <si>
    <t>0992</t>
  </si>
  <si>
    <t>めん類製造業</t>
  </si>
  <si>
    <t>0993</t>
  </si>
  <si>
    <t>豆腐・油揚製造業</t>
  </si>
  <si>
    <t>0994</t>
  </si>
  <si>
    <t>あん類製造業</t>
  </si>
  <si>
    <t>0995</t>
  </si>
  <si>
    <t>冷凍調理食品製造業</t>
  </si>
  <si>
    <t>0996</t>
  </si>
  <si>
    <t>そう（惣）菜製造業</t>
  </si>
  <si>
    <t>0997</t>
  </si>
  <si>
    <t>すし・弁当・調理パン製造業</t>
  </si>
  <si>
    <t>0998</t>
  </si>
  <si>
    <t>レトルト食品製造業</t>
  </si>
  <si>
    <t>0999</t>
  </si>
  <si>
    <t>他に分類されない食料品製造業</t>
  </si>
  <si>
    <t>管理，補助的経済活動を行う事業所（10飲料・たばこ・飼料製造業）</t>
  </si>
  <si>
    <t>1000</t>
  </si>
  <si>
    <t>1009</t>
  </si>
  <si>
    <t>清涼飲料製造業</t>
  </si>
  <si>
    <t>1011</t>
  </si>
  <si>
    <t>酒類製造業</t>
  </si>
  <si>
    <t>1021</t>
  </si>
  <si>
    <t>果実酒製造業</t>
  </si>
  <si>
    <t>1022</t>
  </si>
  <si>
    <t>ビール類製造業</t>
  </si>
  <si>
    <t>1023</t>
  </si>
  <si>
    <t>清酒製造業</t>
  </si>
  <si>
    <t>1024</t>
  </si>
  <si>
    <t>蒸留酒・混成酒製造業</t>
  </si>
  <si>
    <t>茶・コーヒー製造業（清涼飲料を除く）</t>
  </si>
  <si>
    <t>1031</t>
  </si>
  <si>
    <t>製茶業</t>
  </si>
  <si>
    <t>1032</t>
  </si>
  <si>
    <t>コーヒー製造業</t>
  </si>
  <si>
    <t>製氷業</t>
  </si>
  <si>
    <t>1041</t>
  </si>
  <si>
    <t>たばこ製造業</t>
  </si>
  <si>
    <t>1051</t>
  </si>
  <si>
    <t>たばこ製造業（葉たばこ処理業を除く)</t>
  </si>
  <si>
    <t>1052</t>
  </si>
  <si>
    <t>葉たばこ処理業</t>
  </si>
  <si>
    <t>飼料・有機質肥料製造業</t>
  </si>
  <si>
    <t>1061</t>
  </si>
  <si>
    <t>配合飼料製造業</t>
  </si>
  <si>
    <t>1062</t>
  </si>
  <si>
    <t>単体飼料製造業</t>
  </si>
  <si>
    <t>1063</t>
  </si>
  <si>
    <t>有機質肥料製造業</t>
  </si>
  <si>
    <t>管理，補助的経済活動を行う事業所（11繊維工業）</t>
  </si>
  <si>
    <t>1100</t>
  </si>
  <si>
    <t>1109</t>
  </si>
  <si>
    <t>製糸業，紡績業，化学繊維・ねん糸等製造業</t>
  </si>
  <si>
    <t>1111</t>
  </si>
  <si>
    <t>製糸業</t>
  </si>
  <si>
    <t>1112</t>
  </si>
  <si>
    <t>化学繊維製造業</t>
  </si>
  <si>
    <t>1113</t>
  </si>
  <si>
    <t>炭素繊維製造業</t>
  </si>
  <si>
    <t>1114</t>
  </si>
  <si>
    <t>綿紡績業</t>
  </si>
  <si>
    <t>1115</t>
  </si>
  <si>
    <t>化学繊維紡績業</t>
  </si>
  <si>
    <t>1116</t>
  </si>
  <si>
    <t>毛紡績業</t>
  </si>
  <si>
    <t>1117</t>
  </si>
  <si>
    <t>ねん糸製造業（かさ高加工糸を除く）</t>
  </si>
  <si>
    <t>1118</t>
  </si>
  <si>
    <t>かさ高加工糸製造業</t>
  </si>
  <si>
    <t>1119</t>
  </si>
  <si>
    <t>その他の紡績業</t>
  </si>
  <si>
    <t>織物業</t>
  </si>
  <si>
    <t>1121</t>
  </si>
  <si>
    <t>綿・スフ織物業</t>
  </si>
  <si>
    <t>1122</t>
  </si>
  <si>
    <t>絹・人絹織物業</t>
  </si>
  <si>
    <t>1123</t>
  </si>
  <si>
    <t>毛織物業</t>
  </si>
  <si>
    <t>1124</t>
  </si>
  <si>
    <t>麻織物業</t>
  </si>
  <si>
    <t>1125</t>
  </si>
  <si>
    <t>細幅織物業</t>
  </si>
  <si>
    <t>1129</t>
  </si>
  <si>
    <t>その他の織物業</t>
  </si>
  <si>
    <t>ニット生地製造業</t>
  </si>
  <si>
    <t>1131</t>
  </si>
  <si>
    <t>丸編ニット生地製造業</t>
  </si>
  <si>
    <t>1132</t>
  </si>
  <si>
    <t>たて編ニット生地製造業</t>
  </si>
  <si>
    <t>1133</t>
  </si>
  <si>
    <t>横編ニット生地製造業</t>
  </si>
  <si>
    <t>染色整理業</t>
  </si>
  <si>
    <t>1141</t>
  </si>
  <si>
    <t>綿・スフ・麻織物機械染色業</t>
  </si>
  <si>
    <t>1142</t>
  </si>
  <si>
    <t>絹・人絹織物機械染色業</t>
  </si>
  <si>
    <t>1143</t>
  </si>
  <si>
    <t>毛織物機械染色整理業</t>
  </si>
  <si>
    <t>1144</t>
  </si>
  <si>
    <t>織物整理業</t>
  </si>
  <si>
    <t>1145</t>
  </si>
  <si>
    <t>織物手加工染色整理業</t>
  </si>
  <si>
    <t>1146</t>
  </si>
  <si>
    <t>綿状繊維・糸染色整理業</t>
  </si>
  <si>
    <t>1147</t>
  </si>
  <si>
    <t>ニット・レース染色整理業</t>
  </si>
  <si>
    <t>1148</t>
  </si>
  <si>
    <t>繊維雑品染色整理業</t>
  </si>
  <si>
    <t>綱・網・レース・繊維粗製品製造業</t>
  </si>
  <si>
    <t>1151</t>
  </si>
  <si>
    <t>綱製造業</t>
  </si>
  <si>
    <t>1152</t>
  </si>
  <si>
    <t>漁網製造業</t>
  </si>
  <si>
    <t>1153</t>
  </si>
  <si>
    <t>網地製造業（漁網を除く）</t>
  </si>
  <si>
    <t>1154</t>
  </si>
  <si>
    <t>レース製造業</t>
  </si>
  <si>
    <t>1155</t>
  </si>
  <si>
    <t>組ひも製造業</t>
  </si>
  <si>
    <t>1156</t>
  </si>
  <si>
    <t>整毛業</t>
  </si>
  <si>
    <t>1157</t>
  </si>
  <si>
    <t>フェルト・不織布製造業</t>
  </si>
  <si>
    <t>1158</t>
  </si>
  <si>
    <t>上塗りした織物・防水した織物製造業</t>
  </si>
  <si>
    <t>1159</t>
  </si>
  <si>
    <t>その他の繊維粗製品製造業</t>
  </si>
  <si>
    <t>外衣・シャツ製造業（和式を除く）</t>
  </si>
  <si>
    <t>1161</t>
  </si>
  <si>
    <t>織物製成人男子・少年服製造業（不織布製及びレース製を含む）</t>
  </si>
  <si>
    <t>1162</t>
  </si>
  <si>
    <t>織物製成人女子・少女服製造業（不織布製及びレース製を含む）</t>
  </si>
  <si>
    <t>1163</t>
  </si>
  <si>
    <t>織物製乳幼児服製造業（不織布製及びレース製を含む）</t>
  </si>
  <si>
    <t>1164</t>
  </si>
  <si>
    <t>織物製シャツ製造業（不織布製及びレース製を含み、下着を除く）</t>
  </si>
  <si>
    <t>1165</t>
  </si>
  <si>
    <t>織物製事務用・作業用・衛生用・スポーツ用衣服・学校服製造業（不織布製及びレース製を含む）</t>
  </si>
  <si>
    <t>1166</t>
  </si>
  <si>
    <t>ニット製外衣製造業（アウターシャツ類，セーター類などを除く）</t>
  </si>
  <si>
    <t>1167</t>
  </si>
  <si>
    <t>ニット製アウターシャツ類製造業</t>
  </si>
  <si>
    <t>1168</t>
  </si>
  <si>
    <t>セーター類製造業</t>
  </si>
  <si>
    <t>1169</t>
  </si>
  <si>
    <t>その他の外衣・シャツ製造業</t>
  </si>
  <si>
    <t>下着類製造業</t>
  </si>
  <si>
    <t>1171</t>
  </si>
  <si>
    <t>織物製下着製造業</t>
  </si>
  <si>
    <t>1172</t>
  </si>
  <si>
    <t>ニット製下着製造業</t>
  </si>
  <si>
    <t>1173</t>
  </si>
  <si>
    <t>織物製・ニット製寝着類製造業</t>
  </si>
  <si>
    <t>1174</t>
  </si>
  <si>
    <t>補整着製造業</t>
  </si>
  <si>
    <t>和装製品・その他の衣服・繊維製身の回り品製造業</t>
  </si>
  <si>
    <t>1181</t>
  </si>
  <si>
    <t>和装製品製造業（足袋を含む）</t>
  </si>
  <si>
    <t>1182</t>
  </si>
  <si>
    <t>ネクタイ製造業</t>
  </si>
  <si>
    <t>1183</t>
  </si>
  <si>
    <t>スカーフ・マフラー・ハンカチーフ製造業</t>
  </si>
  <si>
    <t>1184</t>
  </si>
  <si>
    <t>靴下製造業</t>
  </si>
  <si>
    <t>1185</t>
  </si>
  <si>
    <t>手袋製造業</t>
  </si>
  <si>
    <t>1186</t>
  </si>
  <si>
    <t>帽子製造業（帽体を含む）</t>
  </si>
  <si>
    <t>1189</t>
  </si>
  <si>
    <t>他に分類されない衣服・繊維製身の回り品製造業</t>
  </si>
  <si>
    <t>その他の繊維製品製造業</t>
  </si>
  <si>
    <t>1191</t>
  </si>
  <si>
    <t>寝具製造業</t>
  </si>
  <si>
    <t>1192</t>
  </si>
  <si>
    <t>毛布製造業</t>
  </si>
  <si>
    <t>1193</t>
  </si>
  <si>
    <t>じゅうたん・その他の繊維製床敷物製造業</t>
  </si>
  <si>
    <t>1194</t>
  </si>
  <si>
    <t>帆布製品製造業</t>
  </si>
  <si>
    <t>1195</t>
  </si>
  <si>
    <t>繊維製袋製造業</t>
  </si>
  <si>
    <t>1196</t>
  </si>
  <si>
    <t>刺しゅう業</t>
  </si>
  <si>
    <t>1197</t>
  </si>
  <si>
    <t>タオル製造業</t>
  </si>
  <si>
    <t>1198</t>
  </si>
  <si>
    <t>繊維製衛生材料製造業</t>
  </si>
  <si>
    <t>1199</t>
  </si>
  <si>
    <t>他に分類されない繊維製品製造業</t>
  </si>
  <si>
    <t>管理，補助的経済活動を行う事業所（12木材・木製品製造業）</t>
  </si>
  <si>
    <t>1200</t>
  </si>
  <si>
    <t>1209</t>
  </si>
  <si>
    <t>製材業，木製品製造業</t>
  </si>
  <si>
    <t>1211</t>
  </si>
  <si>
    <t>一般製材業</t>
  </si>
  <si>
    <t>1212</t>
  </si>
  <si>
    <t>単板（ベニヤ）製造業</t>
  </si>
  <si>
    <t>1213</t>
  </si>
  <si>
    <t>木材チップ製造業</t>
  </si>
  <si>
    <t>1219</t>
  </si>
  <si>
    <t>その他の特殊製材業</t>
  </si>
  <si>
    <t>122</t>
  </si>
  <si>
    <t>造作材・合板・建築用組立材料製造業</t>
  </si>
  <si>
    <t>1221</t>
  </si>
  <si>
    <t>造作材製造業（建具を除く）</t>
  </si>
  <si>
    <t>1222</t>
  </si>
  <si>
    <t>合板製造業</t>
  </si>
  <si>
    <t>1223</t>
  </si>
  <si>
    <t>集成材製造業</t>
  </si>
  <si>
    <t>1224</t>
  </si>
  <si>
    <t>建築用木製組立材料製造業</t>
  </si>
  <si>
    <t>1225</t>
  </si>
  <si>
    <t>パーティクルボード製造業</t>
  </si>
  <si>
    <t>1226</t>
  </si>
  <si>
    <t>繊維板製造業</t>
  </si>
  <si>
    <t>1227</t>
  </si>
  <si>
    <t>銘木製造業</t>
  </si>
  <si>
    <t>1228</t>
  </si>
  <si>
    <t>床板製造業</t>
  </si>
  <si>
    <t>123</t>
  </si>
  <si>
    <t>木製容器製造業（竹，とうを含む）</t>
  </si>
  <si>
    <t>1231</t>
  </si>
  <si>
    <t>竹・とう・きりゅう等容器製造業</t>
  </si>
  <si>
    <t>1232</t>
  </si>
  <si>
    <t>木箱製造業</t>
  </si>
  <si>
    <t>1233</t>
  </si>
  <si>
    <t>たる・おけ製造業</t>
  </si>
  <si>
    <t>129</t>
  </si>
  <si>
    <t>その他の木製品製造業(竹，とうを含む)</t>
  </si>
  <si>
    <t>1291</t>
  </si>
  <si>
    <t>木材薬品処理業</t>
  </si>
  <si>
    <t>1292</t>
  </si>
  <si>
    <t>コルク加工基礎資材・コルク製品製造業</t>
  </si>
  <si>
    <t>1299</t>
  </si>
  <si>
    <t>他に分類されない木製品製造業(竹，とうを含む)</t>
  </si>
  <si>
    <t>130</t>
  </si>
  <si>
    <t>管理，補助的経済活動を行う事業所（13家具・装備品製造業）</t>
  </si>
  <si>
    <t>1300</t>
  </si>
  <si>
    <t>1309</t>
  </si>
  <si>
    <t>131</t>
  </si>
  <si>
    <t>家具製造業</t>
  </si>
  <si>
    <t>1311</t>
  </si>
  <si>
    <t>木製家具製造業（漆塗りを除く）</t>
  </si>
  <si>
    <t>1312</t>
  </si>
  <si>
    <t>金属製家具製造業</t>
  </si>
  <si>
    <t>1313</t>
  </si>
  <si>
    <t>マットレス・組スプリング製造業</t>
  </si>
  <si>
    <t>132</t>
  </si>
  <si>
    <t>宗教用具製造業</t>
  </si>
  <si>
    <t>1321</t>
  </si>
  <si>
    <t>133</t>
  </si>
  <si>
    <t>建具製造業</t>
  </si>
  <si>
    <t>1331</t>
  </si>
  <si>
    <t>139</t>
  </si>
  <si>
    <t>その他の家具・装備品製造業</t>
  </si>
  <si>
    <t>1391</t>
  </si>
  <si>
    <t>事務所用・店舗用装備品製造業</t>
  </si>
  <si>
    <t>1392</t>
  </si>
  <si>
    <t>窓用・扉用日よけ，日本びょうぶ等製造業</t>
  </si>
  <si>
    <t>1393</t>
  </si>
  <si>
    <t>鏡縁・額縁製造業</t>
  </si>
  <si>
    <t>1399</t>
  </si>
  <si>
    <t>他に分類されない家具・装備品製造業</t>
  </si>
  <si>
    <t>140</t>
  </si>
  <si>
    <t>管理，補助的経済活動を行う事業所（14パルプ・紙・紙加工品製造業）</t>
  </si>
  <si>
    <t>1400</t>
  </si>
  <si>
    <t>1409</t>
  </si>
  <si>
    <t>141</t>
  </si>
  <si>
    <t>パルプ製造業</t>
  </si>
  <si>
    <t>1411</t>
  </si>
  <si>
    <t>142</t>
  </si>
  <si>
    <t>紙製造業</t>
  </si>
  <si>
    <t>1421</t>
  </si>
  <si>
    <t>洋紙製造業</t>
  </si>
  <si>
    <t>1422</t>
  </si>
  <si>
    <t>板紙製造業</t>
  </si>
  <si>
    <t>1423</t>
  </si>
  <si>
    <t>機械すき和紙製造業</t>
  </si>
  <si>
    <t>1424</t>
  </si>
  <si>
    <t>手すき和紙製造業</t>
  </si>
  <si>
    <t>143</t>
  </si>
  <si>
    <t>加工紙製造業</t>
  </si>
  <si>
    <t>1431</t>
  </si>
  <si>
    <t>塗工紙製造業（印刷用紙を除く）</t>
  </si>
  <si>
    <t>1432</t>
  </si>
  <si>
    <t>段ボール製造業</t>
  </si>
  <si>
    <t>1433</t>
  </si>
  <si>
    <t>壁紙・ふすま紙製造業</t>
  </si>
  <si>
    <t>144</t>
  </si>
  <si>
    <t>紙製品製造業</t>
  </si>
  <si>
    <t>1441</t>
  </si>
  <si>
    <t>事務用・学用紙製品製造業</t>
  </si>
  <si>
    <t>1442</t>
  </si>
  <si>
    <t>日用紙製品製造業</t>
  </si>
  <si>
    <t>1449</t>
  </si>
  <si>
    <t>その他の紙製品製造業</t>
  </si>
  <si>
    <t>145</t>
  </si>
  <si>
    <t>紙製容器製造業</t>
  </si>
  <si>
    <t>1451</t>
  </si>
  <si>
    <t>重包装紙袋製造業</t>
  </si>
  <si>
    <t>1452</t>
  </si>
  <si>
    <t>角底紙袋製造業</t>
  </si>
  <si>
    <t>1453</t>
  </si>
  <si>
    <t>段ボール箱製造業</t>
  </si>
  <si>
    <t>1454</t>
  </si>
  <si>
    <t>紙器製造業</t>
  </si>
  <si>
    <t>149</t>
  </si>
  <si>
    <t>その他のパルプ・紙・紙加工品製造業</t>
  </si>
  <si>
    <t>1499</t>
  </si>
  <si>
    <t>150</t>
  </si>
  <si>
    <t>管理，補助的経済活動を行う事業所（15印刷・同関連業）</t>
  </si>
  <si>
    <t>1500</t>
  </si>
  <si>
    <t>1509</t>
  </si>
  <si>
    <t>151</t>
  </si>
  <si>
    <t>印刷業</t>
  </si>
  <si>
    <t>1511</t>
  </si>
  <si>
    <t>オフセット印刷業（紙に対するもの）</t>
  </si>
  <si>
    <t>1512</t>
  </si>
  <si>
    <t>オフセット印刷以外の印刷業（紙に対するもの）</t>
  </si>
  <si>
    <t>1513</t>
  </si>
  <si>
    <t>紙以外の印刷業</t>
  </si>
  <si>
    <t>152</t>
  </si>
  <si>
    <t>製版業</t>
  </si>
  <si>
    <t>1521</t>
  </si>
  <si>
    <t>153</t>
  </si>
  <si>
    <t>製本業，印刷物加工業</t>
  </si>
  <si>
    <t>1531</t>
  </si>
  <si>
    <t>製本業</t>
  </si>
  <si>
    <t>1532</t>
  </si>
  <si>
    <t>印刷物加工業</t>
  </si>
  <si>
    <t>159</t>
  </si>
  <si>
    <t>印刷関連サービス業</t>
  </si>
  <si>
    <t>1591</t>
  </si>
  <si>
    <t>160</t>
  </si>
  <si>
    <t>管理，補助的経済活動を行う事業所（16化学工業）</t>
  </si>
  <si>
    <t>1600</t>
  </si>
  <si>
    <t>1609</t>
  </si>
  <si>
    <t>161</t>
  </si>
  <si>
    <t>化学肥料製造業</t>
  </si>
  <si>
    <t>1611</t>
  </si>
  <si>
    <t>窒素質・りん酸質肥料製造業</t>
  </si>
  <si>
    <t>1612</t>
  </si>
  <si>
    <t>複合肥料製造業</t>
  </si>
  <si>
    <t>1619</t>
  </si>
  <si>
    <t>その他の化学肥料製造業</t>
  </si>
  <si>
    <t>162</t>
  </si>
  <si>
    <t>無機化学工業製品製造業</t>
  </si>
  <si>
    <t>1621</t>
  </si>
  <si>
    <t>ソーダ工業</t>
  </si>
  <si>
    <t>1622</t>
  </si>
  <si>
    <t>無機顔料製造業</t>
  </si>
  <si>
    <t>1623</t>
  </si>
  <si>
    <t>圧縮ガス・液化ガス製造業</t>
  </si>
  <si>
    <t>1624</t>
  </si>
  <si>
    <t>塩製造業</t>
  </si>
  <si>
    <t>1629</t>
  </si>
  <si>
    <t>その他の無機化学工業製品製造業</t>
  </si>
  <si>
    <t>163</t>
  </si>
  <si>
    <t>有機化学工業製品製造業</t>
  </si>
  <si>
    <t>1631</t>
  </si>
  <si>
    <t>石油化学系基礎製品製造業（一貫して生産される誘導品を含む）</t>
  </si>
  <si>
    <t>1632</t>
  </si>
  <si>
    <t>脂肪族系中間物製造業（脂肪族系溶剤を含む）</t>
  </si>
  <si>
    <t>1633</t>
  </si>
  <si>
    <t>発酵工業</t>
  </si>
  <si>
    <t>1634</t>
  </si>
  <si>
    <t>環式中間物・合成染料・有機顔料製造業</t>
  </si>
  <si>
    <t>1635</t>
  </si>
  <si>
    <t>プラスチック製造業</t>
  </si>
  <si>
    <t>1636</t>
  </si>
  <si>
    <t>合成ゴム製造業</t>
  </si>
  <si>
    <t>1639</t>
  </si>
  <si>
    <t>その他の有機化学工業製品製造業</t>
  </si>
  <si>
    <t>164</t>
  </si>
  <si>
    <t>油脂加工製品・石けん・合成洗剤・界面活性剤・塗料製造業</t>
  </si>
  <si>
    <t>1641</t>
  </si>
  <si>
    <t>脂肪酸・硬化油・グリセリン製造業</t>
  </si>
  <si>
    <t>1642</t>
  </si>
  <si>
    <t>石けん・合成洗剤製造業</t>
  </si>
  <si>
    <t>1643</t>
  </si>
  <si>
    <t>界面活性剤製造業（石けん，合成洗剤を除く）</t>
  </si>
  <si>
    <t>1644</t>
  </si>
  <si>
    <t>塗料製造業</t>
  </si>
  <si>
    <t>1645</t>
  </si>
  <si>
    <t>印刷インキ製造業</t>
  </si>
  <si>
    <t>1646</t>
  </si>
  <si>
    <t>洗浄剤・磨用剤製造業</t>
  </si>
  <si>
    <t>1647</t>
  </si>
  <si>
    <t>ろうそく製造業</t>
  </si>
  <si>
    <t>165</t>
  </si>
  <si>
    <t>医薬品製造業</t>
  </si>
  <si>
    <t>1651</t>
  </si>
  <si>
    <t>医薬品原薬製造業</t>
  </si>
  <si>
    <t>1652</t>
  </si>
  <si>
    <t>医薬品製剤製造業</t>
  </si>
  <si>
    <t>1653</t>
  </si>
  <si>
    <t>生物学的製剤製造業</t>
  </si>
  <si>
    <t>1654</t>
  </si>
  <si>
    <t>生薬・漢方製剤製造業</t>
  </si>
  <si>
    <t>1655</t>
  </si>
  <si>
    <t>動物用医薬品製造業</t>
  </si>
  <si>
    <t>166</t>
  </si>
  <si>
    <t>化粧品・歯磨・その他の化粧用調整品製造業</t>
  </si>
  <si>
    <t>1661</t>
  </si>
  <si>
    <t>仕上用・皮膚用化粧品製造業（香水，オーデコロンを含む）</t>
  </si>
  <si>
    <t>1662</t>
  </si>
  <si>
    <t>頭髪用化粧品製造業</t>
  </si>
  <si>
    <t>1669</t>
  </si>
  <si>
    <t>その他の化粧品・歯磨・化粧用調整品製造業</t>
  </si>
  <si>
    <t>169</t>
  </si>
  <si>
    <t>その他の化学工業</t>
  </si>
  <si>
    <t>1691</t>
  </si>
  <si>
    <t>火薬類製造業</t>
  </si>
  <si>
    <t>1692</t>
  </si>
  <si>
    <t>農薬製造業</t>
  </si>
  <si>
    <t>1693</t>
  </si>
  <si>
    <t>香料製造業</t>
  </si>
  <si>
    <t>1694</t>
  </si>
  <si>
    <t>ゼラチン・接着剤製造業</t>
  </si>
  <si>
    <t>1695</t>
  </si>
  <si>
    <t>写真感光材料製造業</t>
  </si>
  <si>
    <t>1696</t>
  </si>
  <si>
    <t>天然樹脂製品・木材化学製品製造業</t>
  </si>
  <si>
    <t>1697</t>
  </si>
  <si>
    <t>試薬製造業</t>
  </si>
  <si>
    <t>1699</t>
  </si>
  <si>
    <t>他に分類されない化学工業製品製造業</t>
  </si>
  <si>
    <t>170</t>
  </si>
  <si>
    <t>管理，補助的経済活動を行う事業所（17石油製品・石炭製品製造業）</t>
  </si>
  <si>
    <t>1700</t>
  </si>
  <si>
    <t>1709</t>
  </si>
  <si>
    <t>171</t>
  </si>
  <si>
    <t>石油精製業</t>
  </si>
  <si>
    <t>1711</t>
  </si>
  <si>
    <t>172</t>
  </si>
  <si>
    <t>潤滑油・グリース製造業（石油精製業によらないもの）</t>
  </si>
  <si>
    <t>1721</t>
  </si>
  <si>
    <t>173</t>
  </si>
  <si>
    <t>コークス製造業</t>
  </si>
  <si>
    <t>1731</t>
  </si>
  <si>
    <t>174</t>
  </si>
  <si>
    <t>舗装材料製造業</t>
  </si>
  <si>
    <t>1741</t>
  </si>
  <si>
    <t>179</t>
  </si>
  <si>
    <t>その他の石油製品・石炭製品製造業</t>
  </si>
  <si>
    <t>1799</t>
  </si>
  <si>
    <t>180</t>
  </si>
  <si>
    <t>管理，補助的経済活動を行う事業所（18プラスチック製品製造業）</t>
  </si>
  <si>
    <t>1800</t>
  </si>
  <si>
    <t>1809</t>
  </si>
  <si>
    <t>181</t>
  </si>
  <si>
    <t>プラスチック板・棒・管・継手・異形押出製品製造業</t>
  </si>
  <si>
    <t>1811</t>
  </si>
  <si>
    <t>プラスチック板・棒製造業</t>
  </si>
  <si>
    <t>1812</t>
  </si>
  <si>
    <t>プラスチック管製造業</t>
  </si>
  <si>
    <t>1813</t>
  </si>
  <si>
    <t>プラスチック継手製造業</t>
  </si>
  <si>
    <t>1814</t>
  </si>
  <si>
    <t>プラスチック異形押出製品製造業</t>
  </si>
  <si>
    <t>1815</t>
  </si>
  <si>
    <t>プラスチック板・棒・管・継手・異形押出製品加工業</t>
  </si>
  <si>
    <t>182</t>
  </si>
  <si>
    <t>プラスチックフィルム・シート・床材・合成皮革製造業</t>
  </si>
  <si>
    <t>1821</t>
  </si>
  <si>
    <t>プラスチックフィルム製造業</t>
  </si>
  <si>
    <t>1822</t>
  </si>
  <si>
    <t>プラスチックシート製造業</t>
  </si>
  <si>
    <t>1823</t>
  </si>
  <si>
    <t>プラスチック床材製造業</t>
  </si>
  <si>
    <t>1824</t>
  </si>
  <si>
    <t>合成皮革製造業</t>
  </si>
  <si>
    <t>1825</t>
  </si>
  <si>
    <t>プラスチックフィルム・シート・床材・合成皮革加工業</t>
  </si>
  <si>
    <t>183</t>
  </si>
  <si>
    <t>工業用プラスチック製品製造業</t>
  </si>
  <si>
    <t>1831</t>
  </si>
  <si>
    <t>電気機械器具用プラスチック製品製造業（加工業を除く）</t>
  </si>
  <si>
    <t>1832</t>
  </si>
  <si>
    <t>輸送機械器具用プラスチック製品製造業（加工業を除く）</t>
  </si>
  <si>
    <t>1833</t>
  </si>
  <si>
    <t>その他の工業用プラスチック製品製造業（加工業を除く）</t>
  </si>
  <si>
    <t>1834</t>
  </si>
  <si>
    <t>工業用プラスチック製品加工業</t>
  </si>
  <si>
    <t>184</t>
  </si>
  <si>
    <t>発泡・強化プラスチック製品製造業</t>
  </si>
  <si>
    <t>1841</t>
  </si>
  <si>
    <t>軟質プラスチック発泡製品製造業（半硬質性を含む）</t>
  </si>
  <si>
    <t>1842</t>
  </si>
  <si>
    <t>硬質プラスチック発泡製品製造業</t>
  </si>
  <si>
    <t>1843</t>
  </si>
  <si>
    <t>強化プラスチック製板・棒・管・継手製造業</t>
  </si>
  <si>
    <t>1844</t>
  </si>
  <si>
    <t>強化プラスチック製容器・浴槽等製造業</t>
  </si>
  <si>
    <t>1845</t>
  </si>
  <si>
    <t>発泡・強化プラスチック製品加工業</t>
  </si>
  <si>
    <t>185</t>
  </si>
  <si>
    <t>プラスチック成形材料製造業（廃プラスチックを含む）</t>
  </si>
  <si>
    <t>1851</t>
  </si>
  <si>
    <t>プラスチック成形材料製造業</t>
  </si>
  <si>
    <t>1852</t>
  </si>
  <si>
    <t>廃プラスチック製品製造業</t>
  </si>
  <si>
    <t>189</t>
  </si>
  <si>
    <t>その他のプラスチック製品製造業</t>
  </si>
  <si>
    <t>1891</t>
  </si>
  <si>
    <t>プラスチック製日用雑貨・食卓用品製造業</t>
  </si>
  <si>
    <t>1892</t>
  </si>
  <si>
    <t>プラスチック製容器製造業</t>
  </si>
  <si>
    <t>1897</t>
  </si>
  <si>
    <t>他に分類されないプラスチック製品製造業</t>
  </si>
  <si>
    <t>1898</t>
  </si>
  <si>
    <t>他に分類されないプラスチック製品加工業</t>
  </si>
  <si>
    <t>190</t>
  </si>
  <si>
    <t>管理，補助的経済活動を行う事業所（19ゴム製品製造業）</t>
  </si>
  <si>
    <t>1900</t>
  </si>
  <si>
    <t>1909</t>
  </si>
  <si>
    <t>191</t>
  </si>
  <si>
    <t>タイヤ・チューブ製造業</t>
  </si>
  <si>
    <t>1911</t>
  </si>
  <si>
    <t>自動車タイヤ・チューブ製造業</t>
  </si>
  <si>
    <t>1919</t>
  </si>
  <si>
    <t>その他のタイヤ・チューブ製造業</t>
  </si>
  <si>
    <t>192</t>
  </si>
  <si>
    <t>ゴム製・プラスチック製履物・同附属品製造業</t>
  </si>
  <si>
    <t>1921</t>
  </si>
  <si>
    <t>ゴム製履物・同附属品製造業</t>
  </si>
  <si>
    <t>1922</t>
  </si>
  <si>
    <t>プラスチック製履物・同附属品製造業</t>
  </si>
  <si>
    <t>193</t>
  </si>
  <si>
    <t>ゴムベルト・ゴムホース・工業用ゴム製品製造業</t>
  </si>
  <si>
    <t>1931</t>
  </si>
  <si>
    <t>ゴムベルト製造業</t>
  </si>
  <si>
    <t>1932</t>
  </si>
  <si>
    <t>ゴムホース製造業</t>
  </si>
  <si>
    <t>1933</t>
  </si>
  <si>
    <t>工業用ゴム製品製造業</t>
  </si>
  <si>
    <t>199</t>
  </si>
  <si>
    <t>その他のゴム製品製造業</t>
  </si>
  <si>
    <t>1991</t>
  </si>
  <si>
    <t>ゴム引布・同製品製造業</t>
  </si>
  <si>
    <t>1992</t>
  </si>
  <si>
    <t>医療・衛生用ゴム製品製造業</t>
  </si>
  <si>
    <t>1993</t>
  </si>
  <si>
    <t>ゴム練生地製造業</t>
  </si>
  <si>
    <t>1994</t>
  </si>
  <si>
    <t>更生タイヤ製造業</t>
  </si>
  <si>
    <t>1995</t>
  </si>
  <si>
    <t>再生ゴム製造業</t>
  </si>
  <si>
    <t>1999</t>
  </si>
  <si>
    <t>他に分類されないゴム製品製造業</t>
  </si>
  <si>
    <t>200</t>
  </si>
  <si>
    <t>管理，補助的経済活動を行う事業所（20なめし革・同製品・毛皮製造業）</t>
  </si>
  <si>
    <t>2000</t>
  </si>
  <si>
    <t>2009</t>
  </si>
  <si>
    <t>201</t>
  </si>
  <si>
    <t>なめし革製造業</t>
  </si>
  <si>
    <t>2011</t>
  </si>
  <si>
    <t>202</t>
  </si>
  <si>
    <t>工業用革製品製造業（手袋を除く）</t>
  </si>
  <si>
    <t>2021</t>
  </si>
  <si>
    <t>203</t>
  </si>
  <si>
    <t>革製履物用材料・同附属品製造業</t>
  </si>
  <si>
    <t>2031</t>
  </si>
  <si>
    <t>204</t>
  </si>
  <si>
    <t>革製履物製造業</t>
  </si>
  <si>
    <t>2041</t>
  </si>
  <si>
    <t>205</t>
  </si>
  <si>
    <t>革製手袋製造業</t>
  </si>
  <si>
    <t>2051</t>
  </si>
  <si>
    <t>206</t>
  </si>
  <si>
    <t>かばん製造業</t>
  </si>
  <si>
    <t>2061</t>
  </si>
  <si>
    <t>207</t>
  </si>
  <si>
    <t>袋物製造業</t>
  </si>
  <si>
    <t>2071</t>
  </si>
  <si>
    <t>袋物製造業（ハンドバッグを除く）</t>
  </si>
  <si>
    <t>2072</t>
  </si>
  <si>
    <t>ハンドバッグ製造業</t>
  </si>
  <si>
    <t>208</t>
  </si>
  <si>
    <t>毛皮製造業</t>
  </si>
  <si>
    <t>2081</t>
  </si>
  <si>
    <t>209</t>
  </si>
  <si>
    <t>その他のなめし革製品製造業</t>
  </si>
  <si>
    <t>2099</t>
  </si>
  <si>
    <t>210</t>
  </si>
  <si>
    <t>管理，補助的経済活動を行う事業所（21窯業・土石製品製造業）</t>
  </si>
  <si>
    <t>2100</t>
  </si>
  <si>
    <t>2109</t>
  </si>
  <si>
    <t>211</t>
  </si>
  <si>
    <t>ガラス・同製品製造業</t>
  </si>
  <si>
    <t>2111</t>
  </si>
  <si>
    <t>板ガラス製造業</t>
  </si>
  <si>
    <t>2112</t>
  </si>
  <si>
    <t>板ガラス加工業</t>
  </si>
  <si>
    <t>2113</t>
  </si>
  <si>
    <t>ガラス製加工素材製造業</t>
  </si>
  <si>
    <t>2114</t>
  </si>
  <si>
    <t>ガラス容器製造業</t>
  </si>
  <si>
    <t>2115</t>
  </si>
  <si>
    <t>理化学用・医療用ガラス器具製造業</t>
  </si>
  <si>
    <t>2116</t>
  </si>
  <si>
    <t>卓上用・ちゅう房用ガラス器具製造業</t>
  </si>
  <si>
    <t>2117</t>
  </si>
  <si>
    <t>ガラス繊維・同製品製造業</t>
  </si>
  <si>
    <t>2119</t>
  </si>
  <si>
    <t>その他のガラス・同製品製造業</t>
  </si>
  <si>
    <t>212</t>
  </si>
  <si>
    <t>セメント・同製品製造業</t>
  </si>
  <si>
    <t>2121</t>
  </si>
  <si>
    <t>セメント製造業</t>
  </si>
  <si>
    <t>2122</t>
  </si>
  <si>
    <t>生コンクリート製造業</t>
  </si>
  <si>
    <t>2123</t>
  </si>
  <si>
    <t>コンクリート製品製造業</t>
  </si>
  <si>
    <t>2129</t>
  </si>
  <si>
    <t>その他のセメント製品製造業</t>
  </si>
  <si>
    <t>213</t>
  </si>
  <si>
    <t>建設用粘土製品製造業（陶磁器製を除く)</t>
  </si>
  <si>
    <t>2131</t>
  </si>
  <si>
    <t>粘土かわら製造業</t>
  </si>
  <si>
    <t>2132</t>
  </si>
  <si>
    <t>普通れんが製造業</t>
  </si>
  <si>
    <t>2139</t>
  </si>
  <si>
    <t>その他の建設用粘土製品製造業</t>
  </si>
  <si>
    <t>214</t>
  </si>
  <si>
    <t>陶磁器・同関連製品製造業</t>
  </si>
  <si>
    <t>2141</t>
  </si>
  <si>
    <t>衛生陶器製造業</t>
  </si>
  <si>
    <t>2142</t>
  </si>
  <si>
    <t>食卓用・ちゅう房用陶磁器製造業</t>
  </si>
  <si>
    <t>2143</t>
  </si>
  <si>
    <t>陶磁器製置物製造業</t>
  </si>
  <si>
    <t>2144</t>
  </si>
  <si>
    <t>電気用陶磁器製造業</t>
  </si>
  <si>
    <t>2145</t>
  </si>
  <si>
    <t>理化学用・工業用陶磁器製造業</t>
  </si>
  <si>
    <t>2146</t>
  </si>
  <si>
    <t>陶磁器製タイル製造業</t>
  </si>
  <si>
    <t>2147</t>
  </si>
  <si>
    <t>陶磁器絵付業</t>
  </si>
  <si>
    <t>2148</t>
  </si>
  <si>
    <t>陶磁器用はい（坏）土製造業</t>
  </si>
  <si>
    <t>2149</t>
  </si>
  <si>
    <t>その他の陶磁器・同関連製品製造業</t>
  </si>
  <si>
    <t>215</t>
  </si>
  <si>
    <t>耐火物製造業</t>
  </si>
  <si>
    <t>2151</t>
  </si>
  <si>
    <t>耐火れんが製造業</t>
  </si>
  <si>
    <t>2152</t>
  </si>
  <si>
    <t>不定形耐火物製造業</t>
  </si>
  <si>
    <t>2159</t>
  </si>
  <si>
    <t>その他の耐火物製造業</t>
  </si>
  <si>
    <t>216</t>
  </si>
  <si>
    <t>炭素・黒鉛製品製造業</t>
  </si>
  <si>
    <t>2161</t>
  </si>
  <si>
    <t>炭素質電極製造業</t>
  </si>
  <si>
    <t>2169</t>
  </si>
  <si>
    <t>その他の炭素・黒鉛製品製造業</t>
  </si>
  <si>
    <t>217</t>
  </si>
  <si>
    <t>研磨材・同製品製造業</t>
  </si>
  <si>
    <t>2171</t>
  </si>
  <si>
    <t>研磨材製造業</t>
  </si>
  <si>
    <t>2172</t>
  </si>
  <si>
    <t>研削と石製造業</t>
  </si>
  <si>
    <t>2173</t>
  </si>
  <si>
    <t>研磨布紙製造業</t>
  </si>
  <si>
    <t>2179</t>
  </si>
  <si>
    <t>その他の研磨材・同製品製造業</t>
  </si>
  <si>
    <t>218</t>
  </si>
  <si>
    <t>骨材・石工品等製造業</t>
  </si>
  <si>
    <t>2181</t>
  </si>
  <si>
    <t>砕石製造業</t>
  </si>
  <si>
    <t>2182</t>
  </si>
  <si>
    <t>再生骨材製造業</t>
  </si>
  <si>
    <t>2183</t>
  </si>
  <si>
    <t>人工骨材製造業</t>
  </si>
  <si>
    <t>2184</t>
  </si>
  <si>
    <t>石工品製造業</t>
  </si>
  <si>
    <t>2185</t>
  </si>
  <si>
    <t>けいそう土・同製品製造業</t>
  </si>
  <si>
    <t>2186</t>
  </si>
  <si>
    <t>鉱物・土石粉砕等処理業</t>
  </si>
  <si>
    <t>219</t>
  </si>
  <si>
    <t>その他の窯業・土石製品製造業</t>
  </si>
  <si>
    <t>2191</t>
  </si>
  <si>
    <t>ロックウール・同製品製造業</t>
  </si>
  <si>
    <t>2192</t>
  </si>
  <si>
    <t>石こう（膏）製品製造業</t>
  </si>
  <si>
    <t>2193</t>
  </si>
  <si>
    <t>石灰製造業</t>
  </si>
  <si>
    <t>2194</t>
  </si>
  <si>
    <t>鋳型製造業（中子を含む）</t>
  </si>
  <si>
    <t>2199</t>
  </si>
  <si>
    <t>他に分類されない窯業・土石製品製造業</t>
  </si>
  <si>
    <t>220</t>
  </si>
  <si>
    <t>管理，補助的経済活動を行う事業所（22鉄鋼業）</t>
  </si>
  <si>
    <t>2200</t>
  </si>
  <si>
    <t>2209</t>
  </si>
  <si>
    <t>221</t>
  </si>
  <si>
    <t>製鉄業</t>
  </si>
  <si>
    <t>2211</t>
  </si>
  <si>
    <t>高炉による製鉄業</t>
  </si>
  <si>
    <t>2212</t>
  </si>
  <si>
    <t>高炉によらない製鉄業</t>
  </si>
  <si>
    <t>2213</t>
  </si>
  <si>
    <t>フェロアロイ製造業</t>
  </si>
  <si>
    <t>222</t>
  </si>
  <si>
    <t>製鋼・製鋼圧延業</t>
  </si>
  <si>
    <t>2221</t>
  </si>
  <si>
    <t>223</t>
  </si>
  <si>
    <t>製鋼を行わない鋼材製造業（表面処理鋼材を除く）</t>
  </si>
  <si>
    <t>2231</t>
  </si>
  <si>
    <t>熱間圧延業（鋼管，伸鉄を除く）</t>
  </si>
  <si>
    <t>2232</t>
  </si>
  <si>
    <t>冷間圧延業（鋼管，伸鉄を除く）</t>
  </si>
  <si>
    <t>2233</t>
  </si>
  <si>
    <t>冷間ロール成型形鋼製造業</t>
  </si>
  <si>
    <t>2234</t>
  </si>
  <si>
    <t>鋼管製造業</t>
  </si>
  <si>
    <t>2235</t>
  </si>
  <si>
    <t>伸鉄業</t>
  </si>
  <si>
    <t>2236</t>
  </si>
  <si>
    <t>磨棒鋼製造業</t>
  </si>
  <si>
    <t>2237</t>
  </si>
  <si>
    <t>引抜鋼管製造業</t>
  </si>
  <si>
    <t>2238</t>
  </si>
  <si>
    <t>伸線業</t>
  </si>
  <si>
    <t>2239</t>
  </si>
  <si>
    <t>その他の製鋼を行わない鋼材製造業（表面処理鋼材を除く)</t>
  </si>
  <si>
    <t>224</t>
  </si>
  <si>
    <t>表面処理鋼材製造業</t>
  </si>
  <si>
    <t>2241</t>
  </si>
  <si>
    <t>亜鉛鉄板製造業</t>
  </si>
  <si>
    <t>2249</t>
  </si>
  <si>
    <t>その他の表面処理鋼材製造業</t>
  </si>
  <si>
    <t>225</t>
  </si>
  <si>
    <t>鉄素形材製造業</t>
  </si>
  <si>
    <t>2251</t>
  </si>
  <si>
    <t>銑鉄鋳物製造業（鋳鉄管，可鍛鋳鉄を除く）</t>
  </si>
  <si>
    <t>2252</t>
  </si>
  <si>
    <t>可鍛鋳鉄製造業</t>
  </si>
  <si>
    <t>2253</t>
  </si>
  <si>
    <t>鋳鋼製造業</t>
  </si>
  <si>
    <t>2254</t>
  </si>
  <si>
    <t>鍛工品製造業</t>
  </si>
  <si>
    <t>2255</t>
  </si>
  <si>
    <t>鍛鋼製造業</t>
  </si>
  <si>
    <t>229</t>
  </si>
  <si>
    <t>その他の鉄鋼業</t>
  </si>
  <si>
    <t>2291</t>
  </si>
  <si>
    <t>鉄鋼シャースリット業</t>
  </si>
  <si>
    <t>2292</t>
  </si>
  <si>
    <t>鉄スクラップ加工処理業</t>
  </si>
  <si>
    <t>2293</t>
  </si>
  <si>
    <t>鋳鉄管製造業</t>
  </si>
  <si>
    <t>2299</t>
  </si>
  <si>
    <t>他に分類されない鉄鋼業</t>
  </si>
  <si>
    <t>230</t>
  </si>
  <si>
    <t>管理，補助的経済活動を行う事業所（23非鉄金属製造業）</t>
  </si>
  <si>
    <t>2300</t>
  </si>
  <si>
    <t>2309</t>
  </si>
  <si>
    <t>231</t>
  </si>
  <si>
    <t>非鉄金属第1次製錬・精製業</t>
  </si>
  <si>
    <t>2311</t>
  </si>
  <si>
    <t>銅第1次製錬・精製業</t>
  </si>
  <si>
    <t>2312</t>
  </si>
  <si>
    <t>亜鉛第1次製錬・精製業</t>
  </si>
  <si>
    <t>2319</t>
  </si>
  <si>
    <t>その他の非鉄金属第1次製錬・精製業</t>
  </si>
  <si>
    <t>232</t>
  </si>
  <si>
    <t>非鉄金属第2次製錬・精製業（非鉄金属合金製造業を含む）</t>
  </si>
  <si>
    <t>2321</t>
  </si>
  <si>
    <t>鉛第2次製錬・精製業（鉛合金製造業を含む)</t>
  </si>
  <si>
    <t>2322</t>
  </si>
  <si>
    <t>アルミニウム第2次製錬・精製業（アルミニウム合金製造業を含む）</t>
  </si>
  <si>
    <t>2329</t>
  </si>
  <si>
    <t>その他の非鉄金属第2次製錬・精製業（非鉄金属合金製造業を含む）</t>
  </si>
  <si>
    <t>233</t>
  </si>
  <si>
    <t>非鉄金属・同合金圧延業（抽伸，押出しを含む）</t>
  </si>
  <si>
    <t>2331</t>
  </si>
  <si>
    <t>伸銅品製造業</t>
  </si>
  <si>
    <t>2332</t>
  </si>
  <si>
    <t>アルミニウム・同合金圧延業（抽伸，押出しを含む）</t>
  </si>
  <si>
    <t>2339</t>
  </si>
  <si>
    <t>その他の非鉄金属・同合金圧延業（抽伸，押出しを含む）</t>
  </si>
  <si>
    <t>234</t>
  </si>
  <si>
    <t>電線・ケーブル製造業</t>
  </si>
  <si>
    <t>2341</t>
  </si>
  <si>
    <t>電線・ケーブル製造業（光ファイバケーブルを除く）</t>
  </si>
  <si>
    <t>2342</t>
  </si>
  <si>
    <t>光ファイバケーブル製造業（通信複合ケーブルを含む）</t>
  </si>
  <si>
    <t>235</t>
  </si>
  <si>
    <t>非鉄金属素形材製造業</t>
  </si>
  <si>
    <t>2351</t>
  </si>
  <si>
    <t>銅・同合金鋳物製造業（ダイカストを除く）</t>
  </si>
  <si>
    <t>2352</t>
  </si>
  <si>
    <t>非鉄金属鋳物製造業（銅・同合金鋳物及びダイカストを除く）</t>
  </si>
  <si>
    <t>2353</t>
  </si>
  <si>
    <t>アルミニウム・同合金ダイカスト製造業</t>
  </si>
  <si>
    <t>2354</t>
  </si>
  <si>
    <t>非鉄金属ダイカスト製造業（アルミニウム・同合金ダイカストを除く）</t>
  </si>
  <si>
    <t>2355</t>
  </si>
  <si>
    <t>非鉄金属鍛造品製造業</t>
  </si>
  <si>
    <t>239</t>
  </si>
  <si>
    <t>その他の非鉄金属製造業</t>
  </si>
  <si>
    <t>2391</t>
  </si>
  <si>
    <t>核燃料製造業</t>
  </si>
  <si>
    <t>2399</t>
  </si>
  <si>
    <t>他に分類されない非鉄金属製造業</t>
  </si>
  <si>
    <t>240</t>
  </si>
  <si>
    <t>管理，補助的経済活動を行う事業所（24金属製品製造業）</t>
  </si>
  <si>
    <t>2400</t>
  </si>
  <si>
    <t>2409</t>
  </si>
  <si>
    <t>241</t>
  </si>
  <si>
    <t>ブリキ缶・その他のめっき板等製品製造業</t>
  </si>
  <si>
    <t>2411</t>
  </si>
  <si>
    <t>242</t>
  </si>
  <si>
    <t>洋食器・刃物・手道具・金物類製造業</t>
  </si>
  <si>
    <t>2421</t>
  </si>
  <si>
    <t>洋食器製造業</t>
  </si>
  <si>
    <t>2422</t>
  </si>
  <si>
    <t>機械刃物製造業</t>
  </si>
  <si>
    <t>2423</t>
  </si>
  <si>
    <t>利器工匠具・手道具製造業（やすり，のこぎり，食卓用刃物を除く）</t>
  </si>
  <si>
    <t>2424</t>
  </si>
  <si>
    <t>作業工具製造業</t>
  </si>
  <si>
    <t>2425</t>
  </si>
  <si>
    <t>手引のこぎり・のこ刃製造業</t>
  </si>
  <si>
    <t>2426</t>
  </si>
  <si>
    <t>農業用器具製造業（農業用機械を除く）</t>
  </si>
  <si>
    <t>2429</t>
  </si>
  <si>
    <t>その他の金物類製造業</t>
  </si>
  <si>
    <t>243</t>
  </si>
  <si>
    <t>暖房・調理等装置配管工事用附属品製造業</t>
  </si>
  <si>
    <t>2431</t>
  </si>
  <si>
    <t>配管工事用附属品製造業（バルブ，コックを除く）</t>
  </si>
  <si>
    <t>2432</t>
  </si>
  <si>
    <t>ガス機器・石油機器製造業</t>
  </si>
  <si>
    <t>2433</t>
  </si>
  <si>
    <t>温風・温水暖房装置製造業</t>
  </si>
  <si>
    <t>2439</t>
  </si>
  <si>
    <t>その他の暖房・調理装置製造業（電気機械器具，ガス機器，石油機器を除く）</t>
  </si>
  <si>
    <t>244</t>
  </si>
  <si>
    <t>建設用・建築用金属製品製造業（製缶板金業を含む)</t>
  </si>
  <si>
    <t>2441</t>
  </si>
  <si>
    <t>鉄骨製造業</t>
  </si>
  <si>
    <t>2442</t>
  </si>
  <si>
    <t>建設用金属製品製造業（鉄骨を除く）</t>
  </si>
  <si>
    <t>2443</t>
  </si>
  <si>
    <t>金属製サッシ・ドア製造業</t>
  </si>
  <si>
    <t>2444</t>
  </si>
  <si>
    <t>鉄骨系プレハブ住宅製造業</t>
  </si>
  <si>
    <t>2445</t>
  </si>
  <si>
    <t>建築用金属製品製造業（サッシ，ドア，建築用金物を除く）</t>
  </si>
  <si>
    <t>2446</t>
  </si>
  <si>
    <t>製缶板金業</t>
  </si>
  <si>
    <t>245</t>
  </si>
  <si>
    <t>金属素形材製品製造業</t>
  </si>
  <si>
    <t>2451</t>
  </si>
  <si>
    <t>アルミニウム・同合金プレス製品製造業</t>
  </si>
  <si>
    <t>2452</t>
  </si>
  <si>
    <t>金属プレス製品製造業（アルミニウム・同合金を除く）</t>
  </si>
  <si>
    <t>2453</t>
  </si>
  <si>
    <t>粉末や金製品製造業</t>
  </si>
  <si>
    <t>246</t>
  </si>
  <si>
    <t>金属被覆・彫刻業，熱処理業（ほうろう鉄器を除く）</t>
  </si>
  <si>
    <t>2461</t>
  </si>
  <si>
    <t>金属製品塗装業</t>
  </si>
  <si>
    <t>2462</t>
  </si>
  <si>
    <t>溶融めっき業（表面処理鋼材製造業を除く）</t>
  </si>
  <si>
    <t>2463</t>
  </si>
  <si>
    <t>金属彫刻業</t>
  </si>
  <si>
    <t>2464</t>
  </si>
  <si>
    <t>電気めっき業（表面処理鋼材製造業を除く）</t>
  </si>
  <si>
    <t>2465</t>
  </si>
  <si>
    <t>金属熱処理業</t>
  </si>
  <si>
    <t>2469</t>
  </si>
  <si>
    <t>その他の金属表面処理業</t>
  </si>
  <si>
    <t>247</t>
  </si>
  <si>
    <t>金属線製品製造業（ねじ類を除く)</t>
  </si>
  <si>
    <t>2471</t>
  </si>
  <si>
    <t>くぎ製造業</t>
  </si>
  <si>
    <t>2479</t>
  </si>
  <si>
    <t>その他の金属線製品製造業</t>
  </si>
  <si>
    <t>248</t>
  </si>
  <si>
    <t>ボルト・ナット・リベット・小ねじ・木ねじ等製造業</t>
  </si>
  <si>
    <t>2481</t>
  </si>
  <si>
    <t>249</t>
  </si>
  <si>
    <t>その他の金属製品製造業</t>
  </si>
  <si>
    <t>2491</t>
  </si>
  <si>
    <t>金庫製造業</t>
  </si>
  <si>
    <t>2492</t>
  </si>
  <si>
    <t>金属製スプリング製造業</t>
  </si>
  <si>
    <t>2499</t>
  </si>
  <si>
    <t>他に分類されない金属製品製造業</t>
  </si>
  <si>
    <t>250</t>
  </si>
  <si>
    <t>管理，補助的経済活動を行う事業所（25はん用機械器具製造業）</t>
  </si>
  <si>
    <t>2500</t>
  </si>
  <si>
    <t>2509</t>
  </si>
  <si>
    <t>251</t>
  </si>
  <si>
    <t>ボイラ・原動機製造業</t>
  </si>
  <si>
    <t>2511</t>
  </si>
  <si>
    <t>ボイラ製造業</t>
  </si>
  <si>
    <t>2512</t>
  </si>
  <si>
    <t>蒸気機関・タービン・水力タービン製造業（舶用を除く）</t>
  </si>
  <si>
    <t>2513</t>
  </si>
  <si>
    <t>はん用内燃機関製造業</t>
  </si>
  <si>
    <t>2519</t>
  </si>
  <si>
    <t>その他の原動機製造業</t>
  </si>
  <si>
    <t>252</t>
  </si>
  <si>
    <t>ポンプ・圧縮機器製造業</t>
  </si>
  <si>
    <t>2521</t>
  </si>
  <si>
    <t>ポンプ・同装置製造業</t>
  </si>
  <si>
    <t>2522</t>
  </si>
  <si>
    <t>空気圧縮機・ガス圧縮機・送風機製造業</t>
  </si>
  <si>
    <t>2523</t>
  </si>
  <si>
    <t>油圧・空圧機器製造業</t>
  </si>
  <si>
    <t>253</t>
  </si>
  <si>
    <t>一般産業用機械・装置製造業</t>
  </si>
  <si>
    <t>2531</t>
  </si>
  <si>
    <t>動力伝導装置製造業（玉軸受，ころ軸受を除く）</t>
  </si>
  <si>
    <t>2532</t>
  </si>
  <si>
    <t>エレベータ・エスカレータ製造業</t>
  </si>
  <si>
    <t>2533</t>
  </si>
  <si>
    <t>物流運搬設備製造業</t>
  </si>
  <si>
    <t>2534</t>
  </si>
  <si>
    <t>工業窯炉製造業</t>
  </si>
  <si>
    <t>2535</t>
  </si>
  <si>
    <t>冷凍機・温湿調整装置製造業</t>
  </si>
  <si>
    <t>259</t>
  </si>
  <si>
    <t>その他のはん用機械・同部分品製造業</t>
  </si>
  <si>
    <t>2591</t>
  </si>
  <si>
    <t>消火器具・消火装置製造業</t>
  </si>
  <si>
    <t>2592</t>
  </si>
  <si>
    <t>弁・同附属品製造業</t>
  </si>
  <si>
    <t>2593</t>
  </si>
  <si>
    <t>パイプ加工・パイプ附属品加工業</t>
  </si>
  <si>
    <t>2594</t>
  </si>
  <si>
    <t>玉軸受・ころ軸受製造業</t>
  </si>
  <si>
    <t>2595</t>
  </si>
  <si>
    <t>ピストンリング製造業</t>
  </si>
  <si>
    <t>2596</t>
  </si>
  <si>
    <t>他に分類されないはん用機械・装置製造業</t>
  </si>
  <si>
    <t>2599</t>
  </si>
  <si>
    <t>各種機械・同部分品製造修理業（注文製造・修理）</t>
  </si>
  <si>
    <t>260</t>
  </si>
  <si>
    <t>管理，補助的経済活動を行う事業所（26生産用機械器具製造業）</t>
  </si>
  <si>
    <t>2600</t>
  </si>
  <si>
    <t>2609</t>
  </si>
  <si>
    <t>261</t>
  </si>
  <si>
    <t>農業用機械製造業（農業用器具を除く）</t>
  </si>
  <si>
    <t>2611</t>
  </si>
  <si>
    <t>262</t>
  </si>
  <si>
    <t>建設機械・鉱山機械製造業</t>
  </si>
  <si>
    <t>2621</t>
  </si>
  <si>
    <t>263</t>
  </si>
  <si>
    <t>繊維機械製造業</t>
  </si>
  <si>
    <t>2631</t>
  </si>
  <si>
    <t>化学繊維機械・紡績機械製造業</t>
  </si>
  <si>
    <t>2632</t>
  </si>
  <si>
    <t>製織機械・編組機械製造業</t>
  </si>
  <si>
    <t>2633</t>
  </si>
  <si>
    <t>染色整理仕上機械製造業</t>
  </si>
  <si>
    <t>2634</t>
  </si>
  <si>
    <t>繊維機械部分品・取付具・附属品製造業</t>
  </si>
  <si>
    <t>2635</t>
  </si>
  <si>
    <t>縫製機械製造業</t>
  </si>
  <si>
    <t>264</t>
  </si>
  <si>
    <t>生活関連産業用機械製造業</t>
  </si>
  <si>
    <t>2641</t>
  </si>
  <si>
    <t>食品機械・同装置製造業</t>
  </si>
  <si>
    <t>2642</t>
  </si>
  <si>
    <t>木材加工機械製造業</t>
  </si>
  <si>
    <t>2643</t>
  </si>
  <si>
    <t>パルプ装置・製紙機械製造業</t>
  </si>
  <si>
    <t>2644</t>
  </si>
  <si>
    <t>印刷・製本・紙工機械製造業</t>
  </si>
  <si>
    <t>2645</t>
  </si>
  <si>
    <t>包装・荷造機械製造業</t>
  </si>
  <si>
    <t>265</t>
  </si>
  <si>
    <t>基礎素材産業用機械製造業</t>
  </si>
  <si>
    <t>2651</t>
  </si>
  <si>
    <t>鋳造装置製造業</t>
  </si>
  <si>
    <t>2652</t>
  </si>
  <si>
    <t>化学機械・同装置製造業</t>
  </si>
  <si>
    <t>2653</t>
  </si>
  <si>
    <t>プラスチック加工機械・同附属装置製造業</t>
  </si>
  <si>
    <t>266</t>
  </si>
  <si>
    <t>金属加工機械製造業</t>
  </si>
  <si>
    <t>2661</t>
  </si>
  <si>
    <t>金属工作機械製造業</t>
  </si>
  <si>
    <t>2662</t>
  </si>
  <si>
    <t>金属加工機械製造業（金属工作機械を除く）</t>
  </si>
  <si>
    <t>2663</t>
  </si>
  <si>
    <t>金属工作機械用・金属加工機械用部分品・附属品製造業（機械工具，金型を除く）</t>
  </si>
  <si>
    <t>2664</t>
  </si>
  <si>
    <t>機械工具製造業（粉末や金業を除く）</t>
  </si>
  <si>
    <t>267</t>
  </si>
  <si>
    <t>半導体・フラットパネルディスプレイ製造装置製造業</t>
  </si>
  <si>
    <t>2671</t>
  </si>
  <si>
    <t>半導体製造装置製造業</t>
  </si>
  <si>
    <t>2672</t>
  </si>
  <si>
    <t>フラットパネルディスプレイ製造装置製造業</t>
  </si>
  <si>
    <t>269</t>
  </si>
  <si>
    <t>その他の生産用機械・同部分品製造業</t>
  </si>
  <si>
    <t>2691</t>
  </si>
  <si>
    <t>金属用金型・同部分品・附属品製造業</t>
  </si>
  <si>
    <t>2692</t>
  </si>
  <si>
    <t>非金属用金型・同部分品・附属品製造業</t>
  </si>
  <si>
    <t>2693</t>
  </si>
  <si>
    <t>真空装置・真空機器製造業</t>
  </si>
  <si>
    <t>2694</t>
  </si>
  <si>
    <t>ロボット製造業</t>
  </si>
  <si>
    <t>2699</t>
  </si>
  <si>
    <t>他に分類されない生産用機械・同部分品製造業</t>
  </si>
  <si>
    <t>270</t>
  </si>
  <si>
    <t>管理，補助的経済活動を行う事業所（27業務用機械器具製造業）</t>
  </si>
  <si>
    <t>2700</t>
  </si>
  <si>
    <t>2709</t>
  </si>
  <si>
    <t>271</t>
  </si>
  <si>
    <t>事務用機械器具製造業</t>
  </si>
  <si>
    <t>2711</t>
  </si>
  <si>
    <t>複写機製造業</t>
  </si>
  <si>
    <t>2719</t>
  </si>
  <si>
    <t>その他の事務用機械器具製造業</t>
  </si>
  <si>
    <t>272</t>
  </si>
  <si>
    <t>サービス用・娯楽用機械器具製造業</t>
  </si>
  <si>
    <t>2721</t>
  </si>
  <si>
    <t>サービス用機械器具製造業</t>
  </si>
  <si>
    <t>2722</t>
  </si>
  <si>
    <t>娯楽用機械製造業</t>
  </si>
  <si>
    <t>2723</t>
  </si>
  <si>
    <t>自動販売機製造業</t>
  </si>
  <si>
    <t>2729</t>
  </si>
  <si>
    <t>その他のサービス用・娯楽用機械器具製造業</t>
  </si>
  <si>
    <t>273</t>
  </si>
  <si>
    <t>計量器・測定器・分析機器・試験機・測量機械器具・理化学機械器具製造業</t>
  </si>
  <si>
    <t>2731</t>
  </si>
  <si>
    <t>体積計製造業</t>
  </si>
  <si>
    <t>2732</t>
  </si>
  <si>
    <t>はかり製造業</t>
  </si>
  <si>
    <t>2733</t>
  </si>
  <si>
    <t>圧力計・流量計・液面計等製造業</t>
  </si>
  <si>
    <t>2734</t>
  </si>
  <si>
    <t>精密測定器製造業</t>
  </si>
  <si>
    <t>2735</t>
  </si>
  <si>
    <t>分析機器製造業</t>
  </si>
  <si>
    <t>2736</t>
  </si>
  <si>
    <t>試験機製造業</t>
  </si>
  <si>
    <t>2737</t>
  </si>
  <si>
    <t>測量機械器具製造業</t>
  </si>
  <si>
    <t>2738</t>
  </si>
  <si>
    <t>理化学機械器具製造業</t>
  </si>
  <si>
    <t>2739</t>
  </si>
  <si>
    <t>その他の計量器・測定器・分析機器・試験機・測量機械器具・理化学機械器具製造業</t>
  </si>
  <si>
    <t>274</t>
  </si>
  <si>
    <t>医療用機械器具・医療用品製造業</t>
  </si>
  <si>
    <t>2741</t>
  </si>
  <si>
    <t>医療用機械器具製造業</t>
  </si>
  <si>
    <t>2742</t>
  </si>
  <si>
    <t>歯科用機械器具製造業</t>
  </si>
  <si>
    <t>2743</t>
  </si>
  <si>
    <t>医療用品製造業（動物用医療機械器具を含む）</t>
  </si>
  <si>
    <t>2744</t>
  </si>
  <si>
    <t>歯科材料製造業</t>
  </si>
  <si>
    <t>275</t>
  </si>
  <si>
    <t>光学機械器具・レンズ製造業</t>
  </si>
  <si>
    <t>2751</t>
  </si>
  <si>
    <t>顕微鏡・望遠鏡等製造業</t>
  </si>
  <si>
    <t>2752</t>
  </si>
  <si>
    <t>写真機・映画用機械・同附属品製造業</t>
  </si>
  <si>
    <t>2753</t>
  </si>
  <si>
    <t>光学機械用レンズ・プリズム製造業</t>
  </si>
  <si>
    <t>276</t>
  </si>
  <si>
    <t>武器製造業</t>
  </si>
  <si>
    <t>2761</t>
  </si>
  <si>
    <t>280</t>
  </si>
  <si>
    <t>管理，補助的経済活動を行う事業所（28電子部品・デバイス・電子回路製造業）</t>
  </si>
  <si>
    <t>2800</t>
  </si>
  <si>
    <t>2809</t>
  </si>
  <si>
    <t>281</t>
  </si>
  <si>
    <t>電子デバイス製造業</t>
  </si>
  <si>
    <t>2811</t>
  </si>
  <si>
    <t>電子管製造業</t>
  </si>
  <si>
    <t>2812</t>
  </si>
  <si>
    <t>光電変換素子製造業</t>
  </si>
  <si>
    <t>2813</t>
  </si>
  <si>
    <t>半導体素子製造業（光電変換素子を除く）</t>
  </si>
  <si>
    <t>2814</t>
  </si>
  <si>
    <t>集積回路製造業</t>
  </si>
  <si>
    <t>2815</t>
  </si>
  <si>
    <t>液晶パネル・フラットパネル製造業</t>
  </si>
  <si>
    <t>282</t>
  </si>
  <si>
    <t>電子部品製造業</t>
  </si>
  <si>
    <t>2821</t>
  </si>
  <si>
    <t>抵抗器・コンデンサ・変成器・複合部品製造業</t>
  </si>
  <si>
    <t>2822</t>
  </si>
  <si>
    <t>音響部品・磁気ヘッド・小形モータ製造業</t>
  </si>
  <si>
    <t>2823</t>
  </si>
  <si>
    <t>コネクタ・スイッチ・リレー製造業</t>
  </si>
  <si>
    <t>283</t>
  </si>
  <si>
    <t>記録メディア製造業</t>
  </si>
  <si>
    <t>2831</t>
  </si>
  <si>
    <t>半導体メモリメディア製造業</t>
  </si>
  <si>
    <t>2832</t>
  </si>
  <si>
    <t>光ディスク・磁気ディスク・磁気テープ製造業</t>
  </si>
  <si>
    <t>284</t>
  </si>
  <si>
    <t>電子回路製造業</t>
  </si>
  <si>
    <t>2841</t>
  </si>
  <si>
    <t>電子回路基板製造業</t>
  </si>
  <si>
    <t>2842</t>
  </si>
  <si>
    <t>電子回路実装基板製造業</t>
  </si>
  <si>
    <t>285</t>
  </si>
  <si>
    <t>ユニット部品製造業</t>
  </si>
  <si>
    <t>2851</t>
  </si>
  <si>
    <t>電源ユニット・高周波ユニット・コントロールユニット製造業</t>
  </si>
  <si>
    <t>2859</t>
  </si>
  <si>
    <t>その他のユニット部品製造業</t>
  </si>
  <si>
    <t>289</t>
  </si>
  <si>
    <t>その他の電子部品・デバイス・電子回路製造業</t>
  </si>
  <si>
    <t>2899</t>
  </si>
  <si>
    <t>290</t>
  </si>
  <si>
    <t>管理，補助的経済活動を行う事業所（29電気機械器具製造業）</t>
  </si>
  <si>
    <t>2900</t>
  </si>
  <si>
    <t>2909</t>
  </si>
  <si>
    <t>291</t>
  </si>
  <si>
    <t>発電用・送電用・配電用電気機械器具製造業</t>
  </si>
  <si>
    <t>2911</t>
  </si>
  <si>
    <t>発電機・電動機・その他の回転電気機械製造業</t>
  </si>
  <si>
    <t>2912</t>
  </si>
  <si>
    <t>変圧器類製造業（電子機器用を除く)</t>
  </si>
  <si>
    <t>2913</t>
  </si>
  <si>
    <t>電力開閉装置製造業</t>
  </si>
  <si>
    <t>2914</t>
  </si>
  <si>
    <t>配電盤・電力制御装置製造業</t>
  </si>
  <si>
    <t>2915</t>
  </si>
  <si>
    <t>配線器具・配線附属品製造業</t>
  </si>
  <si>
    <t>292</t>
  </si>
  <si>
    <t>産業用電気機械器具製造業</t>
  </si>
  <si>
    <t>2921</t>
  </si>
  <si>
    <t>電気溶接機製造業</t>
  </si>
  <si>
    <t>2922</t>
  </si>
  <si>
    <t>内燃機関電装品製造業</t>
  </si>
  <si>
    <t>2929</t>
  </si>
  <si>
    <t>その他の産業用電気機械器具製造業（車両用，船舶用を含む）</t>
  </si>
  <si>
    <t>293</t>
  </si>
  <si>
    <t>民生用電気機械器具製造業</t>
  </si>
  <si>
    <t>2931</t>
  </si>
  <si>
    <t>ちゅう房機器製造業</t>
  </si>
  <si>
    <t>2932</t>
  </si>
  <si>
    <t>空調・住宅関連機器製造業</t>
  </si>
  <si>
    <t>2933</t>
  </si>
  <si>
    <t>衣料衛生関連機器製造業</t>
  </si>
  <si>
    <t>2939</t>
  </si>
  <si>
    <t>その他の民生用電気機械器具製造業</t>
  </si>
  <si>
    <t>294</t>
  </si>
  <si>
    <t>電球・電気照明器具製造業</t>
  </si>
  <si>
    <t>2941</t>
  </si>
  <si>
    <t>電球製造業</t>
  </si>
  <si>
    <t>2942</t>
  </si>
  <si>
    <t>電気照明器具製造業</t>
  </si>
  <si>
    <t>295</t>
  </si>
  <si>
    <t>電池製造業</t>
  </si>
  <si>
    <t>2951</t>
  </si>
  <si>
    <t>蓄電池製造業</t>
  </si>
  <si>
    <t>2952</t>
  </si>
  <si>
    <t>一次電池（乾電池，湿電池）製造業</t>
  </si>
  <si>
    <t>296</t>
  </si>
  <si>
    <t>電子応用装置製造業</t>
  </si>
  <si>
    <t>2961</t>
  </si>
  <si>
    <t>X線装置製造業</t>
  </si>
  <si>
    <t>2962</t>
  </si>
  <si>
    <t>医療用電子応用装置製造業</t>
  </si>
  <si>
    <t>2969</t>
  </si>
  <si>
    <t>その他の電子応用装置製造業</t>
  </si>
  <si>
    <t>297</t>
  </si>
  <si>
    <t>電気計測器製造業</t>
  </si>
  <si>
    <t>2971</t>
  </si>
  <si>
    <t>電気計測器製造業（別掲を除く）</t>
  </si>
  <si>
    <t>2972</t>
  </si>
  <si>
    <t>工業計器製造業</t>
  </si>
  <si>
    <t>2973</t>
  </si>
  <si>
    <t>医療用計測器製造業</t>
  </si>
  <si>
    <t>299</t>
  </si>
  <si>
    <t>その他の電気機械器具製造業</t>
  </si>
  <si>
    <t>2999</t>
  </si>
  <si>
    <t>300</t>
  </si>
  <si>
    <t>管理，補助的経済活動を行う事業所（30情報通信機械器具製造業）</t>
  </si>
  <si>
    <t>3000</t>
  </si>
  <si>
    <t>3009</t>
  </si>
  <si>
    <t>301</t>
  </si>
  <si>
    <t>通信機械器具・同関連機械器具製造業</t>
  </si>
  <si>
    <t>3011</t>
  </si>
  <si>
    <t>有線通信機械器具製造業</t>
  </si>
  <si>
    <t>3012</t>
  </si>
  <si>
    <t>携帯電話機・PHS電話機製造業</t>
  </si>
  <si>
    <t>3013</t>
  </si>
  <si>
    <t>無線通信機械器具製造業</t>
  </si>
  <si>
    <t>3014</t>
  </si>
  <si>
    <t>ラジオ受信機・テレビジョン受信機製造業</t>
  </si>
  <si>
    <t>3015</t>
  </si>
  <si>
    <t>交通信号保安装置製造業</t>
  </si>
  <si>
    <t>3019</t>
  </si>
  <si>
    <t>その他の通信機械器具・同関連機械器具製造業</t>
  </si>
  <si>
    <t>302</t>
  </si>
  <si>
    <t>映像・音響機械器具製造業</t>
  </si>
  <si>
    <t>3021</t>
  </si>
  <si>
    <t>ビデオ機器製造業</t>
  </si>
  <si>
    <t>3022</t>
  </si>
  <si>
    <t>デジタルカメラ製造業</t>
  </si>
  <si>
    <t>3023</t>
  </si>
  <si>
    <t>電気音響機械器具製造業</t>
  </si>
  <si>
    <t>303</t>
  </si>
  <si>
    <t>電子計算機・同附属装置製造業</t>
  </si>
  <si>
    <t>3031</t>
  </si>
  <si>
    <t>電子計算機製造業（パーソナルコンピュータを除く）</t>
  </si>
  <si>
    <t>3032</t>
  </si>
  <si>
    <t>パーソナルコンピュータ製造業</t>
  </si>
  <si>
    <t>3033</t>
  </si>
  <si>
    <t>外部記憶装置製造業</t>
  </si>
  <si>
    <t>3034</t>
  </si>
  <si>
    <t>印刷装置製造業</t>
  </si>
  <si>
    <t>3035</t>
  </si>
  <si>
    <t>表示装置製造業</t>
  </si>
  <si>
    <t>3039</t>
  </si>
  <si>
    <t>その他の附属装置製造業</t>
  </si>
  <si>
    <t>310</t>
  </si>
  <si>
    <t>管理，補助的経済活動を行う事業所（31輸送用機械器具製造業）</t>
  </si>
  <si>
    <t>3100</t>
  </si>
  <si>
    <t>3109</t>
  </si>
  <si>
    <t>311</t>
  </si>
  <si>
    <t>自動車・同附属品製造業</t>
  </si>
  <si>
    <t>3111</t>
  </si>
  <si>
    <t>自動車製造業（二輪自動車を含む）</t>
  </si>
  <si>
    <t>3112</t>
  </si>
  <si>
    <t>自動車車体・附随車製造業</t>
  </si>
  <si>
    <t>3113</t>
  </si>
  <si>
    <t>自動車部分品・附属品製造業</t>
  </si>
  <si>
    <t>312</t>
  </si>
  <si>
    <t>鉄道車両・同部分品製造業</t>
  </si>
  <si>
    <t>3121</t>
  </si>
  <si>
    <t>鉄道車両製造業</t>
  </si>
  <si>
    <t>3122</t>
  </si>
  <si>
    <t>鉄道車両用部分品製造業</t>
  </si>
  <si>
    <t>313</t>
  </si>
  <si>
    <t>船舶製造・修理業，舶用機関製造業</t>
  </si>
  <si>
    <t>3131</t>
  </si>
  <si>
    <t>船舶製造・修理業</t>
  </si>
  <si>
    <t>3132</t>
  </si>
  <si>
    <t>船体ブロック製造業</t>
  </si>
  <si>
    <t>3133</t>
  </si>
  <si>
    <t>舟艇製造・修理業</t>
  </si>
  <si>
    <t>3134</t>
  </si>
  <si>
    <t>舶用機関製造業</t>
  </si>
  <si>
    <t>314</t>
  </si>
  <si>
    <t>航空機・同附属品製造業</t>
  </si>
  <si>
    <t>3141</t>
  </si>
  <si>
    <t>航空機製造業</t>
  </si>
  <si>
    <t>3142</t>
  </si>
  <si>
    <t>航空機用原動機製造業</t>
  </si>
  <si>
    <t>3149</t>
  </si>
  <si>
    <t>その他の航空機部分品・補助装置製造業</t>
  </si>
  <si>
    <t>315</t>
  </si>
  <si>
    <t>産業用運搬車両・同部分品・附属品製造業</t>
  </si>
  <si>
    <t>3151</t>
  </si>
  <si>
    <t>フォークリフトトラック・同部分品・附属品製造業</t>
  </si>
  <si>
    <t>3159</t>
  </si>
  <si>
    <t>その他の産業用運搬車両・同部分品・附属品製造業</t>
  </si>
  <si>
    <t>319</t>
  </si>
  <si>
    <t>その他の輸送用機械器具製造業</t>
  </si>
  <si>
    <t>3191</t>
  </si>
  <si>
    <t>自転車・同部分品製造業</t>
  </si>
  <si>
    <t>3199</t>
  </si>
  <si>
    <t>他に分類されない輸送用機械器具製造業</t>
  </si>
  <si>
    <t>320</t>
  </si>
  <si>
    <t>管理，補助的経済活動を行う事業所（32その他の製造業）</t>
  </si>
  <si>
    <t>3200</t>
  </si>
  <si>
    <t>3209</t>
  </si>
  <si>
    <t>321</t>
  </si>
  <si>
    <t>貴金属・宝石製品製造業</t>
  </si>
  <si>
    <t>3211</t>
  </si>
  <si>
    <t>貴金属・宝石製装身具（ジュエリー）製品製造業</t>
  </si>
  <si>
    <t>3212</t>
  </si>
  <si>
    <t>貴金属・宝石製装身具（ジュエリー）附属品・同材料加工業</t>
  </si>
  <si>
    <t>3219</t>
  </si>
  <si>
    <t>その他の貴金属製品製造業</t>
  </si>
  <si>
    <t>322</t>
  </si>
  <si>
    <t>装身具・装飾品・ボタン・同関連品製造業（貴金属・宝石製を除く）</t>
  </si>
  <si>
    <t>3221</t>
  </si>
  <si>
    <t>装身具・装飾品製造業（貴金属・宝石製を除く）</t>
  </si>
  <si>
    <t>3222</t>
  </si>
  <si>
    <t>造花・装飾用羽毛製造業</t>
  </si>
  <si>
    <t>3223</t>
  </si>
  <si>
    <t>ボタン製造業</t>
  </si>
  <si>
    <t>3224</t>
  </si>
  <si>
    <t>針・ピン・ホック・スナップ・同関連品製造業</t>
  </si>
  <si>
    <t>3229</t>
  </si>
  <si>
    <t>その他の装身具・装飾品製造業</t>
  </si>
  <si>
    <t>323</t>
  </si>
  <si>
    <t>時計・同部分品製造業</t>
  </si>
  <si>
    <t>3231</t>
  </si>
  <si>
    <t>324</t>
  </si>
  <si>
    <t>楽器製造業</t>
  </si>
  <si>
    <t>3241</t>
  </si>
  <si>
    <t>ピアノ製造業</t>
  </si>
  <si>
    <t>3249</t>
  </si>
  <si>
    <t>その他の楽器・楽器部品・同材料製造業</t>
  </si>
  <si>
    <t>325</t>
  </si>
  <si>
    <t>がん具・運動用具製造業</t>
  </si>
  <si>
    <t>3251</t>
  </si>
  <si>
    <t>娯楽用具・がん具製造業（人形を除く）</t>
  </si>
  <si>
    <t>3252</t>
  </si>
  <si>
    <t>人形製造業</t>
  </si>
  <si>
    <t>3253</t>
  </si>
  <si>
    <t>運動用具製造業</t>
  </si>
  <si>
    <t>326</t>
  </si>
  <si>
    <t>ペン・鉛筆・絵画用品・その他の事務用品製造業</t>
  </si>
  <si>
    <t>3261</t>
  </si>
  <si>
    <t>万年筆・ペン類・鉛筆製造業</t>
  </si>
  <si>
    <t>3262</t>
  </si>
  <si>
    <t>毛筆・絵画用品製造業（鉛筆を除く）</t>
  </si>
  <si>
    <t>3269</t>
  </si>
  <si>
    <t>その他の事務用品製造業</t>
  </si>
  <si>
    <t>327</t>
  </si>
  <si>
    <t>漆器製造業</t>
  </si>
  <si>
    <t>3271</t>
  </si>
  <si>
    <t>328</t>
  </si>
  <si>
    <t>畳等生活雑貨製品製造業</t>
  </si>
  <si>
    <t>3281</t>
  </si>
  <si>
    <t>麦わら・パナマ類帽子・わら工品製造業</t>
  </si>
  <si>
    <t>3282</t>
  </si>
  <si>
    <t>畳製造業</t>
  </si>
  <si>
    <t>3283</t>
  </si>
  <si>
    <t>うちわ・扇子・ちょうちん製造業</t>
  </si>
  <si>
    <t>3284</t>
  </si>
  <si>
    <t>ほうき・ブラシ製造業</t>
  </si>
  <si>
    <t>3285</t>
  </si>
  <si>
    <t>喫煙用具製造業（貴金属・宝石製を除く）</t>
  </si>
  <si>
    <t>3289</t>
  </si>
  <si>
    <t>その他の生活雑貨製品製造業</t>
  </si>
  <si>
    <t>329</t>
  </si>
  <si>
    <t>他に分類されない製造業</t>
  </si>
  <si>
    <t>3291</t>
  </si>
  <si>
    <t>煙火製造業</t>
  </si>
  <si>
    <t>3292</t>
  </si>
  <si>
    <t>看板・標識機製造業</t>
  </si>
  <si>
    <t>3293</t>
  </si>
  <si>
    <t>パレット製造業</t>
  </si>
  <si>
    <t>3294</t>
  </si>
  <si>
    <t>モデル・模型製造業</t>
  </si>
  <si>
    <t>3295</t>
  </si>
  <si>
    <t>工業用模型製造業</t>
  </si>
  <si>
    <t>3296</t>
  </si>
  <si>
    <t>情報記録物製造業（新聞，書籍等の印刷物を除く）</t>
  </si>
  <si>
    <t>3297</t>
  </si>
  <si>
    <t>眼鏡製造業（枠を含む）</t>
  </si>
  <si>
    <t>3299</t>
  </si>
  <si>
    <t>他に分類されないその他の製造業</t>
  </si>
  <si>
    <t>F</t>
  </si>
  <si>
    <t>電気・ガス・熱供給・水道業</t>
  </si>
  <si>
    <t>330</t>
  </si>
  <si>
    <t>管理，補助的経済活動を行う事業所（33電気業）</t>
  </si>
  <si>
    <t>3300</t>
  </si>
  <si>
    <t>3309</t>
  </si>
  <si>
    <t>331</t>
  </si>
  <si>
    <t>3311</t>
  </si>
  <si>
    <t>発電所</t>
  </si>
  <si>
    <t>3312</t>
  </si>
  <si>
    <t>変電所</t>
  </si>
  <si>
    <t>340</t>
  </si>
  <si>
    <t>管理，補助的経済活動を行う事業所（34ガス業）</t>
  </si>
  <si>
    <t>3400</t>
  </si>
  <si>
    <t>3409</t>
  </si>
  <si>
    <t>341</t>
  </si>
  <si>
    <t>3411</t>
  </si>
  <si>
    <t>ガス製造工場</t>
  </si>
  <si>
    <t>3412</t>
  </si>
  <si>
    <t>ガス供給所</t>
  </si>
  <si>
    <t>350</t>
  </si>
  <si>
    <t>管理，補助的経済活動を行う事業所（35熱供給業）</t>
  </si>
  <si>
    <t>3500</t>
  </si>
  <si>
    <t>3509</t>
  </si>
  <si>
    <t>351</t>
  </si>
  <si>
    <t>3511</t>
  </si>
  <si>
    <t>360</t>
  </si>
  <si>
    <t>管理，補助的経済活動を行う事業所（36水道業）</t>
  </si>
  <si>
    <t>3600</t>
  </si>
  <si>
    <t>3609</t>
  </si>
  <si>
    <t>361</t>
  </si>
  <si>
    <t>上水道業</t>
  </si>
  <si>
    <t>3611</t>
  </si>
  <si>
    <t>362</t>
  </si>
  <si>
    <t>工業用水道業</t>
  </si>
  <si>
    <t>3621</t>
  </si>
  <si>
    <t>363</t>
  </si>
  <si>
    <t>下水道業</t>
  </si>
  <si>
    <t>3631</t>
  </si>
  <si>
    <t>下水道処理施設維持管理業</t>
  </si>
  <si>
    <t>3632</t>
  </si>
  <si>
    <t>下水道管路施設維持管理業</t>
  </si>
  <si>
    <t>G</t>
  </si>
  <si>
    <t>情報通信業</t>
  </si>
  <si>
    <t>370</t>
  </si>
  <si>
    <t>管理，補助的経済活動を行う事業所（37通信業）</t>
  </si>
  <si>
    <t>3700</t>
  </si>
  <si>
    <t>3709</t>
  </si>
  <si>
    <t>371</t>
  </si>
  <si>
    <t>固定電気通信業</t>
  </si>
  <si>
    <t>3711</t>
  </si>
  <si>
    <t>地域電気通信業（有線放送電話業を除く）</t>
  </si>
  <si>
    <t>3712</t>
  </si>
  <si>
    <t>長距離電気通信業</t>
  </si>
  <si>
    <t>3713</t>
  </si>
  <si>
    <t>有線放送電話業</t>
  </si>
  <si>
    <t>3719</t>
  </si>
  <si>
    <t>その他の固定電気通信業</t>
  </si>
  <si>
    <t>372</t>
  </si>
  <si>
    <t>移動電気通信業</t>
  </si>
  <si>
    <t>3721</t>
  </si>
  <si>
    <t>373</t>
  </si>
  <si>
    <t>電気通信に附帯するサービス業</t>
  </si>
  <si>
    <t>3731</t>
  </si>
  <si>
    <t>380</t>
  </si>
  <si>
    <t>管理，補助的経済活動を行う事業所（38放送業）</t>
  </si>
  <si>
    <t>3800</t>
  </si>
  <si>
    <t>3809</t>
  </si>
  <si>
    <t>381</t>
  </si>
  <si>
    <t>公共放送業（有線放送業を除く）</t>
  </si>
  <si>
    <t>3811</t>
  </si>
  <si>
    <t>382</t>
  </si>
  <si>
    <t>民間放送業（有線放送業を除く）</t>
  </si>
  <si>
    <t>3821</t>
  </si>
  <si>
    <t>テレビジョン放送業（衛星放送業を除く）</t>
  </si>
  <si>
    <t>3822</t>
  </si>
  <si>
    <t>ラジオ放送業（衛星放送業を除く）</t>
  </si>
  <si>
    <t>3823</t>
  </si>
  <si>
    <t>衛星放送業</t>
  </si>
  <si>
    <t>3829</t>
  </si>
  <si>
    <t>その他の民間放送業</t>
  </si>
  <si>
    <t>383</t>
  </si>
  <si>
    <t>有線放送業</t>
  </si>
  <si>
    <t>3831</t>
  </si>
  <si>
    <t>有線テレビジョン放送業</t>
  </si>
  <si>
    <t>3832</t>
  </si>
  <si>
    <t>有線ラジオ放送業</t>
  </si>
  <si>
    <t>390</t>
  </si>
  <si>
    <t>管理，補助的経済活動を行う事業所（39情報サービス業）</t>
  </si>
  <si>
    <t>3900</t>
  </si>
  <si>
    <t>3909</t>
  </si>
  <si>
    <t>391</t>
  </si>
  <si>
    <t>ソフトウェア業</t>
  </si>
  <si>
    <t>3911</t>
  </si>
  <si>
    <t>受託開発ソフトウェア業</t>
  </si>
  <si>
    <t>3912</t>
  </si>
  <si>
    <t>組込みソフトウェア業</t>
  </si>
  <si>
    <t>3913</t>
  </si>
  <si>
    <t>パッケージソフトウェア業</t>
  </si>
  <si>
    <t>3914</t>
  </si>
  <si>
    <t>ゲームソフトウェア業</t>
  </si>
  <si>
    <t>392</t>
  </si>
  <si>
    <t>情報処理・提供サービス業</t>
  </si>
  <si>
    <t>3921</t>
  </si>
  <si>
    <t>情報処理サービス業</t>
  </si>
  <si>
    <t>3922</t>
  </si>
  <si>
    <t>情報提供サービス業</t>
  </si>
  <si>
    <t>3923</t>
  </si>
  <si>
    <t>市場調査・世論調査・社会調査業</t>
  </si>
  <si>
    <t>3929</t>
  </si>
  <si>
    <t>その他の情報処理・提供サービス業</t>
  </si>
  <si>
    <t>400</t>
  </si>
  <si>
    <t>管理，補助的経済活動を行う事業所（40インターネット附随サービス業）</t>
  </si>
  <si>
    <t>4000</t>
  </si>
  <si>
    <t>4009</t>
  </si>
  <si>
    <t>401</t>
  </si>
  <si>
    <t>4011</t>
  </si>
  <si>
    <t>ポータルサイト・サーバ運営業</t>
  </si>
  <si>
    <t>4012</t>
  </si>
  <si>
    <t>アプリケーション・サービス・コンテンツ・プロバイダ</t>
  </si>
  <si>
    <t>4013</t>
  </si>
  <si>
    <t>インターネット利用サポート業</t>
  </si>
  <si>
    <t>410</t>
  </si>
  <si>
    <t>管理，補助的経済活動を行う事業所（41映像・音声・文字情報制作業）</t>
  </si>
  <si>
    <t>4100</t>
  </si>
  <si>
    <t>4109</t>
  </si>
  <si>
    <t>411</t>
  </si>
  <si>
    <t>映像情報制作・配給業</t>
  </si>
  <si>
    <t>4111</t>
  </si>
  <si>
    <t>映画・ビデオ制作業（テレビジョン番組制作業，アニメーション制作業を除く）</t>
  </si>
  <si>
    <t>4112</t>
  </si>
  <si>
    <t>テレビジョン番組制作業（アニメーション制作業を除く）</t>
  </si>
  <si>
    <t>4113</t>
  </si>
  <si>
    <t>アニメーション制作業</t>
  </si>
  <si>
    <t>4114</t>
  </si>
  <si>
    <t>映画・ビデオ・テレビジョン番組配給業</t>
  </si>
  <si>
    <t>412</t>
  </si>
  <si>
    <t>音声情報制作業</t>
  </si>
  <si>
    <t>4121</t>
  </si>
  <si>
    <t>レコード制作業</t>
  </si>
  <si>
    <t>4122</t>
  </si>
  <si>
    <t>ラジオ番組制作業</t>
  </si>
  <si>
    <t>413</t>
  </si>
  <si>
    <t>新聞業</t>
  </si>
  <si>
    <t>4131</t>
  </si>
  <si>
    <t>414</t>
  </si>
  <si>
    <t>出版業</t>
  </si>
  <si>
    <t>4141</t>
  </si>
  <si>
    <t>415</t>
  </si>
  <si>
    <t>広告制作業</t>
  </si>
  <si>
    <t>4151</t>
  </si>
  <si>
    <t>416</t>
  </si>
  <si>
    <t>映像・音声・文字情報制作に附帯するサービス業</t>
  </si>
  <si>
    <t>4161</t>
  </si>
  <si>
    <t>ニュース供給業</t>
  </si>
  <si>
    <t>4169</t>
  </si>
  <si>
    <t>その他の映像・音声・文字情報制作に附帯するサービス業</t>
  </si>
  <si>
    <t>H</t>
  </si>
  <si>
    <t>運輸業，郵便業</t>
  </si>
  <si>
    <t>420</t>
  </si>
  <si>
    <t>管理，補助的経済活動を行う事業所（42鉄道業）</t>
  </si>
  <si>
    <t>4200</t>
  </si>
  <si>
    <t>4209</t>
  </si>
  <si>
    <t>421</t>
  </si>
  <si>
    <t>4211</t>
  </si>
  <si>
    <t>普通鉄道業</t>
  </si>
  <si>
    <t>4212</t>
  </si>
  <si>
    <t>軌道業</t>
  </si>
  <si>
    <t>4213</t>
  </si>
  <si>
    <t>地下鉄道業</t>
  </si>
  <si>
    <t>4214</t>
  </si>
  <si>
    <t>モノレール鉄道業（地下鉄道業を除く）</t>
  </si>
  <si>
    <t>4215</t>
  </si>
  <si>
    <t>案内軌条式鉄道業（地下鉄道業を除く）</t>
  </si>
  <si>
    <t>4216</t>
  </si>
  <si>
    <t>鋼索鉄道業</t>
  </si>
  <si>
    <t>4217</t>
  </si>
  <si>
    <t>索道業</t>
  </si>
  <si>
    <t>4219</t>
  </si>
  <si>
    <t>その他の鉄道業</t>
  </si>
  <si>
    <t>430</t>
  </si>
  <si>
    <t>管理，補助的経済活動を行う事業所（43道路旅客運送業）</t>
  </si>
  <si>
    <t>4300</t>
  </si>
  <si>
    <t>4309</t>
  </si>
  <si>
    <t>431</t>
  </si>
  <si>
    <t>一般乗合旅客自動車運送業</t>
  </si>
  <si>
    <t>4311</t>
  </si>
  <si>
    <t>432</t>
  </si>
  <si>
    <t>一般乗用旅客自動車運送業</t>
  </si>
  <si>
    <t>4321</t>
  </si>
  <si>
    <t>433</t>
  </si>
  <si>
    <t>一般貸切旅客自動車運送業</t>
  </si>
  <si>
    <t>4331</t>
  </si>
  <si>
    <t>439</t>
  </si>
  <si>
    <t>その他の道路旅客運送業</t>
  </si>
  <si>
    <t>4391</t>
  </si>
  <si>
    <t>特定旅客自動車運送業</t>
  </si>
  <si>
    <t>4399</t>
  </si>
  <si>
    <t>他に分類されない道路旅客運送業</t>
  </si>
  <si>
    <t>440</t>
  </si>
  <si>
    <t>管理，補助的経済活動を行う事業所（44道路貨物運送業）</t>
  </si>
  <si>
    <t>4400</t>
  </si>
  <si>
    <t>4409</t>
  </si>
  <si>
    <t>441</t>
  </si>
  <si>
    <t>一般貨物自動車運送業</t>
  </si>
  <si>
    <t>4411</t>
  </si>
  <si>
    <t>一般貨物自動車運送業（特別積合せ貨物運送業を除く）</t>
  </si>
  <si>
    <t>4412</t>
  </si>
  <si>
    <t>特別積合せ貨物運送業</t>
  </si>
  <si>
    <t>442</t>
  </si>
  <si>
    <t>特定貨物自動車運送業</t>
  </si>
  <si>
    <t>4421</t>
  </si>
  <si>
    <t>443</t>
  </si>
  <si>
    <t>貨物軽自動車運送業</t>
  </si>
  <si>
    <t>4431</t>
  </si>
  <si>
    <t>444</t>
  </si>
  <si>
    <t>集配利用運送業</t>
  </si>
  <si>
    <t>4441</t>
  </si>
  <si>
    <t>449</t>
  </si>
  <si>
    <t>その他の道路貨物運送業</t>
  </si>
  <si>
    <t>4499</t>
  </si>
  <si>
    <t>450</t>
  </si>
  <si>
    <t>管理，補助的経済活動を行う事業所（45水運業）</t>
  </si>
  <si>
    <t>4500</t>
  </si>
  <si>
    <t>4509</t>
  </si>
  <si>
    <t>451</t>
  </si>
  <si>
    <t>外航海運業</t>
  </si>
  <si>
    <t>4511</t>
  </si>
  <si>
    <t>外航旅客海運業</t>
  </si>
  <si>
    <t>4512</t>
  </si>
  <si>
    <t>外航貨物海運業</t>
  </si>
  <si>
    <t>452</t>
  </si>
  <si>
    <t>沿海海運業</t>
  </si>
  <si>
    <t>4521</t>
  </si>
  <si>
    <t>沿海旅客海運業</t>
  </si>
  <si>
    <t>4522</t>
  </si>
  <si>
    <t>沿海貨物海運業</t>
  </si>
  <si>
    <t>453</t>
  </si>
  <si>
    <t>内陸水運業</t>
  </si>
  <si>
    <t>4531</t>
  </si>
  <si>
    <t>港湾旅客海運業</t>
  </si>
  <si>
    <t>4532</t>
  </si>
  <si>
    <t>河川水運業</t>
  </si>
  <si>
    <t>4533</t>
  </si>
  <si>
    <t>湖沼水運業</t>
  </si>
  <si>
    <t>454</t>
  </si>
  <si>
    <t>船舶貸渡業</t>
  </si>
  <si>
    <t>4541</t>
  </si>
  <si>
    <t>船舶貸渡業（内航船舶貸渡業を除く）</t>
  </si>
  <si>
    <t>4542</t>
  </si>
  <si>
    <t>内航船舶貸渡業</t>
  </si>
  <si>
    <t>460</t>
  </si>
  <si>
    <t>管理，補助的経済活動を行う事業所（46航空運輸業）</t>
  </si>
  <si>
    <t>4600</t>
  </si>
  <si>
    <t>4609</t>
  </si>
  <si>
    <t>461</t>
  </si>
  <si>
    <t>航空運送業</t>
  </si>
  <si>
    <t>4611</t>
  </si>
  <si>
    <t>462</t>
  </si>
  <si>
    <t>航空機使用業（航空運送業を除く）</t>
  </si>
  <si>
    <t>4621</t>
  </si>
  <si>
    <t>470</t>
  </si>
  <si>
    <t>管理，補助的経済活動を行う事業所（47倉庫業）</t>
  </si>
  <si>
    <t>4700</t>
  </si>
  <si>
    <t>4709</t>
  </si>
  <si>
    <t>471</t>
  </si>
  <si>
    <t>倉庫業（冷蔵倉庫業を除く）</t>
  </si>
  <si>
    <t>4711</t>
  </si>
  <si>
    <t>472</t>
  </si>
  <si>
    <t>冷蔵倉庫業</t>
  </si>
  <si>
    <t>4721</t>
  </si>
  <si>
    <t>480</t>
  </si>
  <si>
    <t>管理，補助的経済活動を行う事業所（48運輸に附帯するサービス業）</t>
  </si>
  <si>
    <t>4800</t>
  </si>
  <si>
    <t>4809</t>
  </si>
  <si>
    <t>481</t>
  </si>
  <si>
    <t>港湾運送業</t>
  </si>
  <si>
    <t>4811</t>
  </si>
  <si>
    <t>482</t>
  </si>
  <si>
    <t>貨物運送取扱業（集配利用運送業を除く）</t>
  </si>
  <si>
    <t>4821</t>
  </si>
  <si>
    <t>利用運送業（集配利用運送業を除く）</t>
  </si>
  <si>
    <t>4822</t>
  </si>
  <si>
    <t>運送取次業</t>
  </si>
  <si>
    <t>483</t>
  </si>
  <si>
    <t>運送代理店</t>
  </si>
  <si>
    <t>4831</t>
  </si>
  <si>
    <t>484</t>
  </si>
  <si>
    <t>こん包業</t>
  </si>
  <si>
    <t>4841</t>
  </si>
  <si>
    <t>こん包業（組立こん包業を除く）</t>
  </si>
  <si>
    <t>4842</t>
  </si>
  <si>
    <t>組立こん包業</t>
  </si>
  <si>
    <t>485</t>
  </si>
  <si>
    <t>運輸施設提供業</t>
  </si>
  <si>
    <t>4851</t>
  </si>
  <si>
    <t>鉄道施設提供業</t>
  </si>
  <si>
    <t>4852</t>
  </si>
  <si>
    <t>道路運送固定施設業</t>
  </si>
  <si>
    <t>4853</t>
  </si>
  <si>
    <t>自動車ターミナル業</t>
  </si>
  <si>
    <t>4854</t>
  </si>
  <si>
    <t>貨物荷扱固定施設業</t>
  </si>
  <si>
    <t>4855</t>
  </si>
  <si>
    <t>桟橋泊きょ業</t>
  </si>
  <si>
    <t>4856</t>
  </si>
  <si>
    <t>飛行場業</t>
  </si>
  <si>
    <t>489</t>
  </si>
  <si>
    <t>その他の運輸に附帯するサービス業</t>
  </si>
  <si>
    <t>4891</t>
  </si>
  <si>
    <t>海運仲立業</t>
  </si>
  <si>
    <t>4899</t>
  </si>
  <si>
    <t>他に分類されない運輸に附帯するサービス業</t>
  </si>
  <si>
    <t>490</t>
  </si>
  <si>
    <t>管理，補助的経済活動を行う事業所（49郵便業）</t>
  </si>
  <si>
    <t>4901</t>
  </si>
  <si>
    <t>管理，補助的経済活動を行う事業所</t>
  </si>
  <si>
    <t>491</t>
  </si>
  <si>
    <t>4911</t>
  </si>
  <si>
    <t>I</t>
  </si>
  <si>
    <t>卸売業，小売業</t>
  </si>
  <si>
    <t>500</t>
  </si>
  <si>
    <t>管理，補助的経済活動を行う事業所（50各種商品卸売業）</t>
  </si>
  <si>
    <t>5000</t>
  </si>
  <si>
    <t>5008</t>
  </si>
  <si>
    <t>自家用倉庫</t>
  </si>
  <si>
    <t>5009</t>
  </si>
  <si>
    <t>501</t>
  </si>
  <si>
    <t>5011</t>
  </si>
  <si>
    <t>各種商品卸売業（従業者が常時100人以上のもの）</t>
  </si>
  <si>
    <t>5019</t>
  </si>
  <si>
    <t>その他の各種商品卸売業</t>
  </si>
  <si>
    <t>510</t>
  </si>
  <si>
    <t>管理，補助的経済活動を行う事業所（51繊維・衣服等卸売業）</t>
  </si>
  <si>
    <t>5100</t>
  </si>
  <si>
    <t>5108</t>
  </si>
  <si>
    <t>5109</t>
  </si>
  <si>
    <t>511</t>
  </si>
  <si>
    <t>繊維品卸売業（衣服，身の回り品を除く）</t>
  </si>
  <si>
    <t>5111</t>
  </si>
  <si>
    <t>繊維原料卸売業</t>
  </si>
  <si>
    <t>5112</t>
  </si>
  <si>
    <t>糸卸売業</t>
  </si>
  <si>
    <t>5113</t>
  </si>
  <si>
    <t>織物卸売業（室内装飾繊維品を除く）</t>
  </si>
  <si>
    <t>512</t>
  </si>
  <si>
    <t>衣服卸売業</t>
  </si>
  <si>
    <t>5121</t>
  </si>
  <si>
    <t>男子服卸売業</t>
  </si>
  <si>
    <t>5122</t>
  </si>
  <si>
    <t>婦人・子供服卸売業</t>
  </si>
  <si>
    <t>5123</t>
  </si>
  <si>
    <t>下着類卸売業</t>
  </si>
  <si>
    <t>5129</t>
  </si>
  <si>
    <t>その他の衣服卸売業</t>
  </si>
  <si>
    <t>513</t>
  </si>
  <si>
    <t>身の回り品卸売業</t>
  </si>
  <si>
    <t>5131</t>
  </si>
  <si>
    <t>寝具類卸売業</t>
  </si>
  <si>
    <t>5132</t>
  </si>
  <si>
    <t>靴・履物卸売業</t>
  </si>
  <si>
    <t>5133</t>
  </si>
  <si>
    <t>かばん・袋物卸売業</t>
  </si>
  <si>
    <t>5139</t>
  </si>
  <si>
    <t>その他の身の回り品卸売業</t>
  </si>
  <si>
    <t>520</t>
  </si>
  <si>
    <t>管理，補助的経済活動を行う事業所（52飲食料品卸売業）</t>
  </si>
  <si>
    <t>5200</t>
  </si>
  <si>
    <t>5208</t>
  </si>
  <si>
    <t>5209</t>
  </si>
  <si>
    <t>521</t>
  </si>
  <si>
    <t>農畜産物・水産物卸売業</t>
  </si>
  <si>
    <t>5211</t>
  </si>
  <si>
    <t>米麦卸売業</t>
  </si>
  <si>
    <t>5212</t>
  </si>
  <si>
    <t>雑穀・豆類卸売業</t>
  </si>
  <si>
    <t>5213</t>
  </si>
  <si>
    <t>野菜卸売業</t>
  </si>
  <si>
    <t>5214</t>
  </si>
  <si>
    <t>果実卸売業</t>
  </si>
  <si>
    <t>5215</t>
  </si>
  <si>
    <t>食肉卸売業</t>
  </si>
  <si>
    <t>5216</t>
  </si>
  <si>
    <t>生鮮魚介卸売業</t>
  </si>
  <si>
    <t>5219</t>
  </si>
  <si>
    <t>その他の農畜産物・水産物卸売業</t>
  </si>
  <si>
    <t>522</t>
  </si>
  <si>
    <t>食料・飲料卸売業</t>
  </si>
  <si>
    <t>5221</t>
  </si>
  <si>
    <t>砂糖・味そ・しょう油卸売業</t>
  </si>
  <si>
    <t>5222</t>
  </si>
  <si>
    <t>酒類卸売業</t>
  </si>
  <si>
    <t>5223</t>
  </si>
  <si>
    <t>乾物卸売業</t>
  </si>
  <si>
    <t>5224</t>
  </si>
  <si>
    <t>菓子・パン類卸売業</t>
  </si>
  <si>
    <t>5225</t>
  </si>
  <si>
    <t>飲料卸売業（別掲を除く）</t>
  </si>
  <si>
    <t>5226</t>
  </si>
  <si>
    <t>茶類卸売業</t>
  </si>
  <si>
    <t>5227</t>
  </si>
  <si>
    <t>牛乳・乳製品卸売業</t>
  </si>
  <si>
    <t>5229</t>
  </si>
  <si>
    <t>その他の食料・飲料卸売業</t>
  </si>
  <si>
    <t>建築材料，鉱物・金属材料等卸売業</t>
  </si>
  <si>
    <t>530</t>
  </si>
  <si>
    <t>管理，補助的経済活動を行う事業所（53建築材料，鉱物・金属材料等卸売業）</t>
  </si>
  <si>
    <t>5300</t>
  </si>
  <si>
    <t>5308</t>
  </si>
  <si>
    <t>5309</t>
  </si>
  <si>
    <t>531</t>
  </si>
  <si>
    <t>建築材料卸売業</t>
  </si>
  <si>
    <t>5311</t>
  </si>
  <si>
    <t>木材・竹材卸売業</t>
  </si>
  <si>
    <t>5312</t>
  </si>
  <si>
    <t>セメント卸売業</t>
  </si>
  <si>
    <t>5313</t>
  </si>
  <si>
    <t>板ガラス卸売業</t>
  </si>
  <si>
    <t>5314</t>
  </si>
  <si>
    <t>建築用金属製品卸売業（建築用金物を除く）</t>
  </si>
  <si>
    <t>5319</t>
  </si>
  <si>
    <t>その他の建築材料卸売業</t>
  </si>
  <si>
    <t>532</t>
  </si>
  <si>
    <t>化学製品卸売業</t>
  </si>
  <si>
    <t>5321</t>
  </si>
  <si>
    <t>塗料卸売業</t>
  </si>
  <si>
    <t>5322</t>
  </si>
  <si>
    <t>プラスチック卸売業</t>
  </si>
  <si>
    <t>5329</t>
  </si>
  <si>
    <t>その他の化学製品卸売業</t>
  </si>
  <si>
    <t>533</t>
  </si>
  <si>
    <t>石油・鉱物卸売業</t>
  </si>
  <si>
    <t>5331</t>
  </si>
  <si>
    <t>石油卸売業</t>
  </si>
  <si>
    <t>5332</t>
  </si>
  <si>
    <t>鉱物卸売業（石油を除く）</t>
  </si>
  <si>
    <t>534</t>
  </si>
  <si>
    <t>鉄鋼製品卸売業</t>
  </si>
  <si>
    <t>5341</t>
  </si>
  <si>
    <t>鉄鋼粗製品卸売業</t>
  </si>
  <si>
    <t>5342</t>
  </si>
  <si>
    <t>鉄鋼一次製品卸売業</t>
  </si>
  <si>
    <t>5349</t>
  </si>
  <si>
    <t>その他の鉄鋼製品卸売業</t>
  </si>
  <si>
    <t>535</t>
  </si>
  <si>
    <t>非鉄金属卸売業</t>
  </si>
  <si>
    <t>5351</t>
  </si>
  <si>
    <t>非鉄金属地金卸売業</t>
  </si>
  <si>
    <t>5352</t>
  </si>
  <si>
    <t>非鉄金属製品卸売業</t>
  </si>
  <si>
    <t>536</t>
  </si>
  <si>
    <t>再生資源卸売業</t>
  </si>
  <si>
    <t>5361</t>
  </si>
  <si>
    <t>空瓶・空缶等空容器卸売業</t>
  </si>
  <si>
    <t>5362</t>
  </si>
  <si>
    <t>鉄スクラップ卸売業</t>
  </si>
  <si>
    <t>5363</t>
  </si>
  <si>
    <t>非鉄金属スクラップ卸売業</t>
  </si>
  <si>
    <t>5364</t>
  </si>
  <si>
    <t>古紙卸売業</t>
  </si>
  <si>
    <t>5369</t>
  </si>
  <si>
    <t>その他の再生資源卸売業</t>
  </si>
  <si>
    <t>540</t>
  </si>
  <si>
    <t>管理，補助的経済活動を行う事業所（54機械器具卸売業）</t>
  </si>
  <si>
    <t>5400</t>
  </si>
  <si>
    <t>5408</t>
  </si>
  <si>
    <t>5409</t>
  </si>
  <si>
    <t>541</t>
  </si>
  <si>
    <t>産業機械器具卸売業</t>
  </si>
  <si>
    <t>5411</t>
  </si>
  <si>
    <t>農業用機械器具卸売業</t>
  </si>
  <si>
    <t>5412</t>
  </si>
  <si>
    <t>建設機械・鉱山機械卸売業</t>
  </si>
  <si>
    <t>5413</t>
  </si>
  <si>
    <t>金属加工機械卸売業</t>
  </si>
  <si>
    <t>5414</t>
  </si>
  <si>
    <t>事務用機械器具卸売業</t>
  </si>
  <si>
    <t>5419</t>
  </si>
  <si>
    <t>その他の産業機械器具卸売業</t>
  </si>
  <si>
    <t>542</t>
  </si>
  <si>
    <t>自動車卸売業</t>
  </si>
  <si>
    <t>5421</t>
  </si>
  <si>
    <t>自動車卸売業（二輪自動車を含む）</t>
  </si>
  <si>
    <t>5422</t>
  </si>
  <si>
    <t>自動車部分品・附属品卸売業（中古品を除く）</t>
  </si>
  <si>
    <t>5423</t>
  </si>
  <si>
    <t>自動車中古部品卸売業</t>
  </si>
  <si>
    <t>543</t>
  </si>
  <si>
    <t>電気機械器具卸売業</t>
  </si>
  <si>
    <t>5431</t>
  </si>
  <si>
    <t>家庭用電気機械器具卸売業</t>
  </si>
  <si>
    <t>5432</t>
  </si>
  <si>
    <t>電気機械器具卸売業（家庭用電気機械器具を除く）</t>
  </si>
  <si>
    <t>549</t>
  </si>
  <si>
    <t>その他の機械器具卸売業</t>
  </si>
  <si>
    <t>5491</t>
  </si>
  <si>
    <t>輸送用機械器具卸売業（自動車を除く）</t>
  </si>
  <si>
    <t>5492</t>
  </si>
  <si>
    <t>計量器・理化学機械器具・光学機械器具等卸売業</t>
  </si>
  <si>
    <t>5493</t>
  </si>
  <si>
    <t>医療用機械器具卸売業（歯科用機械器具を含む）</t>
  </si>
  <si>
    <t>550</t>
  </si>
  <si>
    <t>管理，補助的経済活動を行う事業所（55その他の卸売業）</t>
  </si>
  <si>
    <t>5500</t>
  </si>
  <si>
    <t>5508</t>
  </si>
  <si>
    <t>5509</t>
  </si>
  <si>
    <t>551</t>
  </si>
  <si>
    <t>家具・建具・じゅう器等卸売業</t>
  </si>
  <si>
    <t>5511</t>
  </si>
  <si>
    <t>家具・建具卸売業</t>
  </si>
  <si>
    <t>5512</t>
  </si>
  <si>
    <t>荒物卸売業</t>
  </si>
  <si>
    <t>5513</t>
  </si>
  <si>
    <t>畳卸売業</t>
  </si>
  <si>
    <t>5514</t>
  </si>
  <si>
    <t>室内装飾繊維品卸売業</t>
  </si>
  <si>
    <t>5515</t>
  </si>
  <si>
    <t>陶磁器・ガラス器卸売業</t>
  </si>
  <si>
    <t>5519</t>
  </si>
  <si>
    <t>その他のじゅう器卸売業</t>
  </si>
  <si>
    <t>552</t>
  </si>
  <si>
    <t>医薬品・化粧品等卸売業</t>
  </si>
  <si>
    <t>5521</t>
  </si>
  <si>
    <t>医薬品卸売業</t>
  </si>
  <si>
    <t>5522</t>
  </si>
  <si>
    <t>医療用品卸売業</t>
  </si>
  <si>
    <t>5523</t>
  </si>
  <si>
    <t>化粧品卸売業</t>
  </si>
  <si>
    <t>5524</t>
  </si>
  <si>
    <t>合成洗剤卸売業</t>
  </si>
  <si>
    <t>553</t>
  </si>
  <si>
    <t>紙・紙製品卸売業</t>
  </si>
  <si>
    <t>5531</t>
  </si>
  <si>
    <t>紙卸売業</t>
  </si>
  <si>
    <t>5532</t>
  </si>
  <si>
    <t>紙製品卸売業</t>
  </si>
  <si>
    <t>559</t>
  </si>
  <si>
    <t>他に分類されない卸売業</t>
  </si>
  <si>
    <t>5591</t>
  </si>
  <si>
    <t>金物卸売業</t>
  </si>
  <si>
    <t>5592</t>
  </si>
  <si>
    <t>肥料・飼料卸売業</t>
  </si>
  <si>
    <t>5593</t>
  </si>
  <si>
    <t>スポーツ用品卸売業</t>
  </si>
  <si>
    <t>5594</t>
  </si>
  <si>
    <t>娯楽用品・がん具卸売業</t>
  </si>
  <si>
    <t>5595</t>
  </si>
  <si>
    <t>たばこ卸売業</t>
  </si>
  <si>
    <t>5596</t>
  </si>
  <si>
    <t>ジュエリー製品卸売業</t>
  </si>
  <si>
    <t>5597</t>
  </si>
  <si>
    <t>書籍・雑誌卸売業</t>
  </si>
  <si>
    <t>5598</t>
  </si>
  <si>
    <t>代理商，仲立業</t>
  </si>
  <si>
    <t>5599</t>
  </si>
  <si>
    <t>他に分類されないその他の卸売業</t>
  </si>
  <si>
    <t>560</t>
  </si>
  <si>
    <t>管理，補助的経済活動を行う事業所（56各種商品小売業）</t>
  </si>
  <si>
    <t>5600</t>
  </si>
  <si>
    <t>5608</t>
  </si>
  <si>
    <t>5609</t>
  </si>
  <si>
    <t>561</t>
  </si>
  <si>
    <t>百貨店，総合スーパー</t>
  </si>
  <si>
    <t>5611</t>
  </si>
  <si>
    <t>569</t>
  </si>
  <si>
    <t>その他の各種商品小売業（従業者が常時50人未満のもの）</t>
  </si>
  <si>
    <t>5699</t>
  </si>
  <si>
    <t>570</t>
  </si>
  <si>
    <t>管理，補助的経済活動を行う事業所（57織物・衣服・身の回り品小売業）</t>
  </si>
  <si>
    <t>5700</t>
  </si>
  <si>
    <t>5708</t>
  </si>
  <si>
    <t>5709</t>
  </si>
  <si>
    <t>571</t>
  </si>
  <si>
    <t>呉服・服地・寝具小売業</t>
  </si>
  <si>
    <t>5711</t>
  </si>
  <si>
    <t>呉服・服地小売業</t>
  </si>
  <si>
    <t>5712</t>
  </si>
  <si>
    <t>寝具小売業</t>
  </si>
  <si>
    <t>572</t>
  </si>
  <si>
    <t>男子服小売業</t>
  </si>
  <si>
    <t>5721</t>
  </si>
  <si>
    <t>573</t>
  </si>
  <si>
    <t>婦人・子供服小売業</t>
  </si>
  <si>
    <t>5731</t>
  </si>
  <si>
    <t>婦人服小売業</t>
  </si>
  <si>
    <t>5732</t>
  </si>
  <si>
    <t>子供服小売業</t>
  </si>
  <si>
    <t>574</t>
  </si>
  <si>
    <t>靴・履物小売業</t>
  </si>
  <si>
    <t>5741</t>
  </si>
  <si>
    <t>靴小売業</t>
  </si>
  <si>
    <t>5742</t>
  </si>
  <si>
    <t>履物小売業（靴を除く）</t>
  </si>
  <si>
    <t>579</t>
  </si>
  <si>
    <t>その他の織物・衣服・身の回り品小売業</t>
  </si>
  <si>
    <t>5791</t>
  </si>
  <si>
    <t>かばん・袋物小売業</t>
  </si>
  <si>
    <t>5792</t>
  </si>
  <si>
    <t>下着類小売業</t>
  </si>
  <si>
    <t>5793</t>
  </si>
  <si>
    <t>洋品雑貨・小間物小売業</t>
  </si>
  <si>
    <t>5799</t>
  </si>
  <si>
    <t>他に分類されない織物・衣服・身の回り品小売業</t>
  </si>
  <si>
    <t>580</t>
  </si>
  <si>
    <t>管理，補助的経済活動を行う事業所（58飲食料品小売業）</t>
  </si>
  <si>
    <t>5800</t>
  </si>
  <si>
    <t>5808</t>
  </si>
  <si>
    <t>5809</t>
  </si>
  <si>
    <t>581</t>
  </si>
  <si>
    <t>各種食料品小売業</t>
  </si>
  <si>
    <t>5811</t>
  </si>
  <si>
    <t>582</t>
  </si>
  <si>
    <t>野菜・果実小売業</t>
  </si>
  <si>
    <t>5821</t>
  </si>
  <si>
    <t>野菜小売業</t>
  </si>
  <si>
    <t>5822</t>
  </si>
  <si>
    <t>果実小売業</t>
  </si>
  <si>
    <t>583</t>
  </si>
  <si>
    <t>食肉小売業</t>
  </si>
  <si>
    <t>5831</t>
  </si>
  <si>
    <t>食肉小売業（卵，鳥肉を除く）</t>
  </si>
  <si>
    <t>5832</t>
  </si>
  <si>
    <t>卵・鳥肉小売業</t>
  </si>
  <si>
    <t>584</t>
  </si>
  <si>
    <t>鮮魚小売業</t>
  </si>
  <si>
    <t>5841</t>
  </si>
  <si>
    <t>585</t>
  </si>
  <si>
    <t>酒小売業</t>
  </si>
  <si>
    <t>5851</t>
  </si>
  <si>
    <t>586</t>
  </si>
  <si>
    <t>菓子・パン小売業</t>
  </si>
  <si>
    <t>5861</t>
  </si>
  <si>
    <t>菓子小売業（製造小売）</t>
  </si>
  <si>
    <t>5862</t>
  </si>
  <si>
    <t>菓子小売業（製造小売でないもの）</t>
  </si>
  <si>
    <t>5863</t>
  </si>
  <si>
    <t>パン小売業（製造小売）</t>
  </si>
  <si>
    <t>5864</t>
  </si>
  <si>
    <t>パン小売業（製造小売でないもの）</t>
  </si>
  <si>
    <t>589</t>
  </si>
  <si>
    <t>その他の飲食料品小売業</t>
  </si>
  <si>
    <t>5891</t>
  </si>
  <si>
    <t>コンビニエンスストア（飲食料品を中心とするものに限る）</t>
  </si>
  <si>
    <t>5892</t>
  </si>
  <si>
    <t>牛乳小売業</t>
  </si>
  <si>
    <t>5893</t>
  </si>
  <si>
    <t>飲料小売業（別掲を除く）</t>
  </si>
  <si>
    <t>5894</t>
  </si>
  <si>
    <t>茶類小売業</t>
  </si>
  <si>
    <t>5895</t>
  </si>
  <si>
    <t>料理品小売業</t>
  </si>
  <si>
    <t>5896</t>
  </si>
  <si>
    <t>米穀類小売業</t>
  </si>
  <si>
    <t>5897</t>
  </si>
  <si>
    <t>豆腐・かまぼこ等加工食品小売業</t>
  </si>
  <si>
    <t>5898</t>
  </si>
  <si>
    <t>乾物小売業</t>
  </si>
  <si>
    <t>5899</t>
  </si>
  <si>
    <t>他に分類されない飲食料品小売業</t>
  </si>
  <si>
    <t>590</t>
  </si>
  <si>
    <t>管理，補助的経済活動を行う事業所（59機械器具小売業）</t>
  </si>
  <si>
    <t>5900</t>
  </si>
  <si>
    <t>5908</t>
  </si>
  <si>
    <t>5909</t>
  </si>
  <si>
    <t>591</t>
  </si>
  <si>
    <t>自動車小売業</t>
  </si>
  <si>
    <t>5911</t>
  </si>
  <si>
    <t>自動車（新車）小売業</t>
  </si>
  <si>
    <t>5912</t>
  </si>
  <si>
    <t>中古自動車小売業</t>
  </si>
  <si>
    <t>5913</t>
  </si>
  <si>
    <t>自動車部分品・附属品小売業</t>
  </si>
  <si>
    <t>5914</t>
  </si>
  <si>
    <t>二輪自動車小売業（原動機付自転車を含む）</t>
  </si>
  <si>
    <t>592</t>
  </si>
  <si>
    <t>自転車小売業</t>
  </si>
  <si>
    <t>5921</t>
  </si>
  <si>
    <t>593</t>
  </si>
  <si>
    <t>機械器具小売業（自動車，自転車を除く）</t>
  </si>
  <si>
    <t>5931</t>
  </si>
  <si>
    <t>電気機械器具小売業（中古品を除く）</t>
  </si>
  <si>
    <t>5932</t>
  </si>
  <si>
    <t>電気事務機械器具小売業（中古品を除く）</t>
  </si>
  <si>
    <t>5933</t>
  </si>
  <si>
    <t>中古電気製品小売業</t>
  </si>
  <si>
    <t>5939</t>
  </si>
  <si>
    <t>その他の機械器具小売業</t>
  </si>
  <si>
    <t>600</t>
  </si>
  <si>
    <t>管理，補助的経済活動を行う事業所（60その他の小売業）</t>
  </si>
  <si>
    <t>6000</t>
  </si>
  <si>
    <t>6008</t>
  </si>
  <si>
    <t>6009</t>
  </si>
  <si>
    <t>601</t>
  </si>
  <si>
    <t>家具・建具・畳小売業</t>
  </si>
  <si>
    <t>6011</t>
  </si>
  <si>
    <t>家具小売業</t>
  </si>
  <si>
    <t>6012</t>
  </si>
  <si>
    <t>建具小売業</t>
  </si>
  <si>
    <t>6013</t>
  </si>
  <si>
    <t>畳小売業</t>
  </si>
  <si>
    <t>6014</t>
  </si>
  <si>
    <t>宗教用具小売業</t>
  </si>
  <si>
    <t>602</t>
  </si>
  <si>
    <t>じゅう器小売業</t>
  </si>
  <si>
    <t>6021</t>
  </si>
  <si>
    <t>金物小売業</t>
  </si>
  <si>
    <t>6022</t>
  </si>
  <si>
    <t>荒物小売業</t>
  </si>
  <si>
    <t>6023</t>
  </si>
  <si>
    <t>陶磁器・ガラス器小売業</t>
  </si>
  <si>
    <t>6029</t>
  </si>
  <si>
    <t>他に分類されないじゅう器小売業</t>
  </si>
  <si>
    <t>603</t>
  </si>
  <si>
    <t>医薬品・化粧品小売業</t>
  </si>
  <si>
    <t>6031</t>
  </si>
  <si>
    <t>ドラッグストア</t>
  </si>
  <si>
    <t>6032</t>
  </si>
  <si>
    <t>医薬品小売業（調剤薬局を除く）</t>
  </si>
  <si>
    <t>6033</t>
  </si>
  <si>
    <t>調剤薬局</t>
  </si>
  <si>
    <t>6034</t>
  </si>
  <si>
    <t>化粧品小売業</t>
  </si>
  <si>
    <t>604</t>
  </si>
  <si>
    <t>農耕用品小売業</t>
  </si>
  <si>
    <t>6041</t>
  </si>
  <si>
    <t>農業用機械器具小売業</t>
  </si>
  <si>
    <t>6042</t>
  </si>
  <si>
    <t>苗・種子小売業</t>
  </si>
  <si>
    <t>6043</t>
  </si>
  <si>
    <t>肥料・飼料小売業</t>
  </si>
  <si>
    <t>605</t>
  </si>
  <si>
    <t>燃料小売業</t>
  </si>
  <si>
    <t>6051</t>
  </si>
  <si>
    <t>ガソリンスタンド</t>
  </si>
  <si>
    <t>6052</t>
  </si>
  <si>
    <t>燃料小売業（ガソリンスタンドを除く）</t>
  </si>
  <si>
    <t>606</t>
  </si>
  <si>
    <t>書籍・文房具小売業</t>
  </si>
  <si>
    <t>6061</t>
  </si>
  <si>
    <t>書籍・雑誌小売業（古本を除く）</t>
  </si>
  <si>
    <t>6062</t>
  </si>
  <si>
    <t>古本小売業</t>
  </si>
  <si>
    <t>6063</t>
  </si>
  <si>
    <t>新聞小売業</t>
  </si>
  <si>
    <t>6064</t>
  </si>
  <si>
    <t>紙・文房具小売業</t>
  </si>
  <si>
    <t>607</t>
  </si>
  <si>
    <t>スポーツ用品・がん具・娯楽用品・楽器小売業</t>
  </si>
  <si>
    <t>6071</t>
  </si>
  <si>
    <t>スポーツ用品小売業</t>
  </si>
  <si>
    <t>6072</t>
  </si>
  <si>
    <t>がん具・娯楽用品小売業</t>
  </si>
  <si>
    <t>6073</t>
  </si>
  <si>
    <t>楽器小売業</t>
  </si>
  <si>
    <t>608</t>
  </si>
  <si>
    <t>写真機・時計・眼鏡小売業</t>
  </si>
  <si>
    <t>6081</t>
  </si>
  <si>
    <t>写真機・写真材料小売業</t>
  </si>
  <si>
    <t>6082</t>
  </si>
  <si>
    <t>時計・眼鏡・光学機械小売業</t>
  </si>
  <si>
    <t>609</t>
  </si>
  <si>
    <t>他に分類されない小売業</t>
  </si>
  <si>
    <t>6091</t>
  </si>
  <si>
    <t>ホームセンター</t>
  </si>
  <si>
    <t>6092</t>
  </si>
  <si>
    <t>たばこ・喫煙具専門小売業</t>
  </si>
  <si>
    <t>6093</t>
  </si>
  <si>
    <t>花・植木小売業</t>
  </si>
  <si>
    <t>6094</t>
  </si>
  <si>
    <t>建築材料小売業</t>
  </si>
  <si>
    <t>6095</t>
  </si>
  <si>
    <t>ジュエリー製品小売業</t>
  </si>
  <si>
    <t>6096</t>
  </si>
  <si>
    <t>ペット・ペット用品小売業</t>
  </si>
  <si>
    <t>6097</t>
  </si>
  <si>
    <t>骨とう品小売業</t>
  </si>
  <si>
    <t>6098</t>
  </si>
  <si>
    <t>中古品小売業（骨とう品を除く）</t>
  </si>
  <si>
    <t>6099</t>
  </si>
  <si>
    <t>他に分類されないその他の小売業</t>
  </si>
  <si>
    <t>610</t>
  </si>
  <si>
    <t>管理，補助的経済活動を行う事業所（61無店舗小売業）</t>
  </si>
  <si>
    <t>6100</t>
  </si>
  <si>
    <t>6108</t>
  </si>
  <si>
    <t>6109</t>
  </si>
  <si>
    <t>611</t>
  </si>
  <si>
    <t>通信販売・訪問販売小売業</t>
  </si>
  <si>
    <t>6111</t>
  </si>
  <si>
    <t>無店舗小売業（各種商品小売）</t>
  </si>
  <si>
    <t>6112</t>
  </si>
  <si>
    <t>無店舗小売業（織物・衣服・身の回り品小売）</t>
  </si>
  <si>
    <t>6113</t>
  </si>
  <si>
    <t>無店舗小売業（飲食料品小売）</t>
  </si>
  <si>
    <t>6114</t>
  </si>
  <si>
    <t>無店舗小売業（機械器具小売）</t>
  </si>
  <si>
    <t>6119</t>
  </si>
  <si>
    <t>無店舗小売業（その他の小売）</t>
  </si>
  <si>
    <t>612</t>
  </si>
  <si>
    <t>自動販売機による小売業</t>
  </si>
  <si>
    <t>6121</t>
  </si>
  <si>
    <t>619</t>
  </si>
  <si>
    <t>その他の無店舗小売業</t>
  </si>
  <si>
    <t>6199</t>
  </si>
  <si>
    <t>J</t>
  </si>
  <si>
    <t>金融業，保険業</t>
  </si>
  <si>
    <t>620</t>
  </si>
  <si>
    <t>管理，補助的経済活動を行う事業所（62銀行業）</t>
  </si>
  <si>
    <t>6200</t>
  </si>
  <si>
    <t>6209</t>
  </si>
  <si>
    <t>621</t>
  </si>
  <si>
    <t>中央銀行</t>
  </si>
  <si>
    <t>6211</t>
  </si>
  <si>
    <t>622</t>
  </si>
  <si>
    <t>銀行（中央銀行を除く）</t>
  </si>
  <si>
    <t>6221</t>
  </si>
  <si>
    <t>普通銀行</t>
  </si>
  <si>
    <t>6222</t>
  </si>
  <si>
    <t>郵便貯金銀行</t>
  </si>
  <si>
    <t>6223</t>
  </si>
  <si>
    <t>信託銀行</t>
  </si>
  <si>
    <t>6229</t>
  </si>
  <si>
    <t>その他の銀行</t>
  </si>
  <si>
    <t>630</t>
  </si>
  <si>
    <t>管理，補助的経済活動を行う事業所（63協同組織金融業）</t>
  </si>
  <si>
    <t>6300</t>
  </si>
  <si>
    <t>6309</t>
  </si>
  <si>
    <t>631</t>
  </si>
  <si>
    <t>中小企業等金融業</t>
  </si>
  <si>
    <t>6311</t>
  </si>
  <si>
    <t>信用金庫・同連合会</t>
  </si>
  <si>
    <t>6312</t>
  </si>
  <si>
    <t>信用協同組合・同連合会</t>
  </si>
  <si>
    <t>6313</t>
  </si>
  <si>
    <t>商工組合中央金庫</t>
  </si>
  <si>
    <t>6314</t>
  </si>
  <si>
    <t>労働金庫・同連合会</t>
  </si>
  <si>
    <t>632</t>
  </si>
  <si>
    <t>農林水産金融業</t>
  </si>
  <si>
    <t>6321</t>
  </si>
  <si>
    <t>農林中央金庫</t>
  </si>
  <si>
    <t>6322</t>
  </si>
  <si>
    <t>信用農業協同組合連合会</t>
  </si>
  <si>
    <t>6323</t>
  </si>
  <si>
    <t>信用漁業協同組合連合会，信用水産加工業協同組合連合会</t>
  </si>
  <si>
    <t>6324</t>
  </si>
  <si>
    <t>農業協同組合</t>
  </si>
  <si>
    <t>6325</t>
  </si>
  <si>
    <t>漁業協同組合，水産加工業協同組合</t>
  </si>
  <si>
    <t>貸金業，クレジットカード業等非預金信用機関</t>
  </si>
  <si>
    <t>640</t>
  </si>
  <si>
    <t>管理，補助的経済活動を行う事業所（64貸金業，クレジットカード業等非預金信用機関）</t>
  </si>
  <si>
    <t>6400</t>
  </si>
  <si>
    <t>6409</t>
  </si>
  <si>
    <t>641</t>
  </si>
  <si>
    <t>貸金業</t>
  </si>
  <si>
    <t>6411</t>
  </si>
  <si>
    <t>消費者向け貸金業</t>
  </si>
  <si>
    <t>6412</t>
  </si>
  <si>
    <t>事業者向け貸金業</t>
  </si>
  <si>
    <t>642</t>
  </si>
  <si>
    <t>質屋</t>
  </si>
  <si>
    <t>6421</t>
  </si>
  <si>
    <t>643</t>
  </si>
  <si>
    <t>クレジットカード業，割賦金融業</t>
  </si>
  <si>
    <t>6431</t>
  </si>
  <si>
    <t>クレジットカード業</t>
  </si>
  <si>
    <t>6432</t>
  </si>
  <si>
    <t>割賦金融業</t>
  </si>
  <si>
    <t>649</t>
  </si>
  <si>
    <t>その他の非預金信用機関</t>
  </si>
  <si>
    <t>6491</t>
  </si>
  <si>
    <t>政府関係金融機関</t>
  </si>
  <si>
    <t>6492</t>
  </si>
  <si>
    <t>住宅専門金融業</t>
  </si>
  <si>
    <t>6493</t>
  </si>
  <si>
    <t>証券金融業</t>
  </si>
  <si>
    <t>6499</t>
  </si>
  <si>
    <t>他に分類されない非預金信用機関</t>
  </si>
  <si>
    <t>金融商品取引業，商品先物取引業</t>
  </si>
  <si>
    <t>650</t>
  </si>
  <si>
    <t>管理，補助的経済活動を行う事業所（65金融商品取引業，商品先物取引業）</t>
  </si>
  <si>
    <t>6500</t>
  </si>
  <si>
    <t>6509</t>
  </si>
  <si>
    <t>651</t>
  </si>
  <si>
    <t>金融商品取引業</t>
  </si>
  <si>
    <t>6511</t>
  </si>
  <si>
    <t>金融商品取引業（投資助言・代理業・運用業，補助的金融商品取引業を除く）</t>
  </si>
  <si>
    <t>6512</t>
  </si>
  <si>
    <t>投資助言・代理業</t>
  </si>
  <si>
    <t>6513</t>
  </si>
  <si>
    <t>投資運用業</t>
  </si>
  <si>
    <t>6514</t>
  </si>
  <si>
    <t>補助的金融商品取引業</t>
  </si>
  <si>
    <t>652</t>
  </si>
  <si>
    <t>商品先物取引業，商品投資顧問業</t>
  </si>
  <si>
    <t>6521</t>
  </si>
  <si>
    <t>商品先物取引業</t>
  </si>
  <si>
    <t>6522</t>
  </si>
  <si>
    <t>商品投資顧問業</t>
  </si>
  <si>
    <t>6529</t>
  </si>
  <si>
    <t>その他の商品先物取引業，商品投資顧問業</t>
  </si>
  <si>
    <t>660</t>
  </si>
  <si>
    <t>管理，補助的経済活動を行う事業所（66補助的金融業等）</t>
  </si>
  <si>
    <t>6600</t>
  </si>
  <si>
    <t>6609</t>
  </si>
  <si>
    <t>661</t>
  </si>
  <si>
    <t>補助的金融業，金融附帯業</t>
  </si>
  <si>
    <t>6611</t>
  </si>
  <si>
    <t>短資業</t>
  </si>
  <si>
    <t>6612</t>
  </si>
  <si>
    <t>手形交換所</t>
  </si>
  <si>
    <t>6613</t>
  </si>
  <si>
    <t>両替業</t>
  </si>
  <si>
    <t>6614</t>
  </si>
  <si>
    <t>信用保証機関</t>
  </si>
  <si>
    <t>6615</t>
  </si>
  <si>
    <t>信用保証再保険機関</t>
  </si>
  <si>
    <t>6616</t>
  </si>
  <si>
    <t>預・貯金等保険機関</t>
  </si>
  <si>
    <t>6617</t>
  </si>
  <si>
    <t>金融商品取引所</t>
  </si>
  <si>
    <t>6618</t>
  </si>
  <si>
    <t>商品取引所</t>
  </si>
  <si>
    <t>6619</t>
  </si>
  <si>
    <t>その他の補助的金融業，金融附帯業</t>
  </si>
  <si>
    <t>662</t>
  </si>
  <si>
    <t>信託業</t>
  </si>
  <si>
    <t>6621</t>
  </si>
  <si>
    <t>運用型信託業</t>
  </si>
  <si>
    <t>6622</t>
  </si>
  <si>
    <t>管理型信託業</t>
  </si>
  <si>
    <t>663</t>
  </si>
  <si>
    <t>金融代理業</t>
  </si>
  <si>
    <t>6631</t>
  </si>
  <si>
    <t>金融商品仲介業</t>
  </si>
  <si>
    <t>6632</t>
  </si>
  <si>
    <t>信託契約代理業</t>
  </si>
  <si>
    <t>6639</t>
  </si>
  <si>
    <t>その他の金融代理業</t>
  </si>
  <si>
    <t>670</t>
  </si>
  <si>
    <t>管理，補助的経済活動を行う事業所（67保険業）</t>
  </si>
  <si>
    <t>6700</t>
  </si>
  <si>
    <t>6709</t>
  </si>
  <si>
    <t>671</t>
  </si>
  <si>
    <t>生命保険業</t>
  </si>
  <si>
    <t>6711</t>
  </si>
  <si>
    <t>生命保険業（郵便保険業，生命保険再保険業を除く）</t>
  </si>
  <si>
    <t>6712</t>
  </si>
  <si>
    <t>郵便保険業</t>
  </si>
  <si>
    <t>6713</t>
  </si>
  <si>
    <t>生命保険再保険業</t>
  </si>
  <si>
    <t>6719</t>
  </si>
  <si>
    <t>その他の生命保険業</t>
  </si>
  <si>
    <t>672</t>
  </si>
  <si>
    <t>損害保険業</t>
  </si>
  <si>
    <t>6721</t>
  </si>
  <si>
    <t>損害保険業（損害保険再保険業を除く）</t>
  </si>
  <si>
    <t>6722</t>
  </si>
  <si>
    <t>損害保険再保険業</t>
  </si>
  <si>
    <t>6729</t>
  </si>
  <si>
    <t>その他の損害保険業</t>
  </si>
  <si>
    <t>673</t>
  </si>
  <si>
    <t>共済事業，少額短期保険業</t>
  </si>
  <si>
    <t>6731</t>
  </si>
  <si>
    <t>共済事業（各種災害補償法によるもの）</t>
  </si>
  <si>
    <t>6732</t>
  </si>
  <si>
    <t>共済事業（各種協同組合法等によるもの）</t>
  </si>
  <si>
    <t>6733</t>
  </si>
  <si>
    <t>少額短期保険業</t>
  </si>
  <si>
    <t>674</t>
  </si>
  <si>
    <t>保険媒介代理業</t>
  </si>
  <si>
    <t>6741</t>
  </si>
  <si>
    <t>生命保険媒介業</t>
  </si>
  <si>
    <t>6742</t>
  </si>
  <si>
    <t>損害保険代理業</t>
  </si>
  <si>
    <t>6743</t>
  </si>
  <si>
    <t>共済事業媒介代理業・少額短期保険代理業</t>
  </si>
  <si>
    <t>675</t>
  </si>
  <si>
    <t>保険サービス業</t>
  </si>
  <si>
    <t>6751</t>
  </si>
  <si>
    <t>保険料率算出団体</t>
  </si>
  <si>
    <t>6752</t>
  </si>
  <si>
    <t>損害査定業</t>
  </si>
  <si>
    <t>6759</t>
  </si>
  <si>
    <t>その他の保険サービス業</t>
  </si>
  <si>
    <t>K</t>
  </si>
  <si>
    <t>不動産業，物品賃貸業</t>
  </si>
  <si>
    <t>680</t>
  </si>
  <si>
    <t>管理，補助的経済活動を行う事業所（68不動産取引業）</t>
  </si>
  <si>
    <t>6800</t>
  </si>
  <si>
    <t>6809</t>
  </si>
  <si>
    <t>681</t>
  </si>
  <si>
    <t>建物売買業，土地売買業</t>
  </si>
  <si>
    <t>6811</t>
  </si>
  <si>
    <t>建物売買業</t>
  </si>
  <si>
    <t>6812</t>
  </si>
  <si>
    <t>土地売買業</t>
  </si>
  <si>
    <t>682</t>
  </si>
  <si>
    <t>不動産代理業・仲介業</t>
  </si>
  <si>
    <t>6821</t>
  </si>
  <si>
    <t>690</t>
  </si>
  <si>
    <t>管理，補助的経済活動を行う事業所（69不動産賃貸業・管理業）</t>
  </si>
  <si>
    <t>6900</t>
  </si>
  <si>
    <t>6909</t>
  </si>
  <si>
    <t>691</t>
  </si>
  <si>
    <t>不動産賃貸業（貸家業，貸間業を除く）</t>
  </si>
  <si>
    <t>6911</t>
  </si>
  <si>
    <t>貸事務所業</t>
  </si>
  <si>
    <t>6912</t>
  </si>
  <si>
    <t>土地賃貸業</t>
  </si>
  <si>
    <t>6919</t>
  </si>
  <si>
    <t>その他の不動産賃貸業</t>
  </si>
  <si>
    <t>692</t>
  </si>
  <si>
    <t>貸家業，貸間業</t>
  </si>
  <si>
    <t>6921</t>
  </si>
  <si>
    <t>貸家業</t>
  </si>
  <si>
    <t>6922</t>
  </si>
  <si>
    <t>貸間業</t>
  </si>
  <si>
    <t>693</t>
  </si>
  <si>
    <t>駐車場業</t>
  </si>
  <si>
    <t>6931</t>
  </si>
  <si>
    <t>694</t>
  </si>
  <si>
    <t>不動産管理業</t>
  </si>
  <si>
    <t>6941</t>
  </si>
  <si>
    <t>700</t>
  </si>
  <si>
    <t>管理，補助的経済活動を行う事業所（70物品賃貸業）</t>
  </si>
  <si>
    <t>7000</t>
  </si>
  <si>
    <t>7009</t>
  </si>
  <si>
    <t>701</t>
  </si>
  <si>
    <t>各種物品賃貸業</t>
  </si>
  <si>
    <t>7011</t>
  </si>
  <si>
    <t>総合リース業</t>
  </si>
  <si>
    <t>7019</t>
  </si>
  <si>
    <t>その他の各種物品賃貸業</t>
  </si>
  <si>
    <t>702</t>
  </si>
  <si>
    <t>産業用機械器具賃貸業</t>
  </si>
  <si>
    <t>7021</t>
  </si>
  <si>
    <t>産業用機械器具賃貸業（建設機械器具を除く）</t>
  </si>
  <si>
    <t>7022</t>
  </si>
  <si>
    <t>建設機械器具賃貸業</t>
  </si>
  <si>
    <t>703</t>
  </si>
  <si>
    <t>事務用機械器具賃貸業</t>
  </si>
  <si>
    <t>7031</t>
  </si>
  <si>
    <t>事務用機械器具賃貸業（電子計算機を除く）</t>
  </si>
  <si>
    <t>7032</t>
  </si>
  <si>
    <t>電子計算機・同関連機器賃貸業</t>
  </si>
  <si>
    <t>704</t>
  </si>
  <si>
    <t>自動車賃貸業</t>
  </si>
  <si>
    <t>7041</t>
  </si>
  <si>
    <t>705</t>
  </si>
  <si>
    <t>スポーツ・娯楽用品賃貸業</t>
  </si>
  <si>
    <t>7051</t>
  </si>
  <si>
    <t>709</t>
  </si>
  <si>
    <t>その他の物品賃貸業</t>
  </si>
  <si>
    <t>7091</t>
  </si>
  <si>
    <t>映画・演劇用品賃貸業</t>
  </si>
  <si>
    <t>7092</t>
  </si>
  <si>
    <t>音楽・映像記録物賃貸業（別掲を除く）</t>
  </si>
  <si>
    <t>7093</t>
  </si>
  <si>
    <t>貸衣しょう業（別掲を除く）</t>
  </si>
  <si>
    <t>7099</t>
  </si>
  <si>
    <t>他に分類されない物品賃貸業</t>
  </si>
  <si>
    <t>L</t>
  </si>
  <si>
    <t>学術研究，専門・技術サービス業</t>
  </si>
  <si>
    <t>710</t>
  </si>
  <si>
    <t>管理，補助的経済活動を行う事業所（71学術・開発研究機関）</t>
  </si>
  <si>
    <t>7101</t>
  </si>
  <si>
    <t>711</t>
  </si>
  <si>
    <t>自然科学研究所</t>
  </si>
  <si>
    <t>7111</t>
  </si>
  <si>
    <t>理学研究所</t>
  </si>
  <si>
    <t>7112</t>
  </si>
  <si>
    <t>工学研究所</t>
  </si>
  <si>
    <t>7113</t>
  </si>
  <si>
    <t>農学研究所</t>
  </si>
  <si>
    <t>7114</t>
  </si>
  <si>
    <t>医学・薬学研究所</t>
  </si>
  <si>
    <t>712</t>
  </si>
  <si>
    <t>人文・社会科学研究所</t>
  </si>
  <si>
    <t>7121</t>
  </si>
  <si>
    <t>720</t>
  </si>
  <si>
    <t>管理，補助的経済活動を行う事業所（72専門サービス業）</t>
  </si>
  <si>
    <t>7201</t>
  </si>
  <si>
    <t>721</t>
  </si>
  <si>
    <t>法律事務所，特許事務所</t>
  </si>
  <si>
    <t>7211</t>
  </si>
  <si>
    <t>法律事務所</t>
  </si>
  <si>
    <t>7212</t>
  </si>
  <si>
    <t>特許事務所</t>
  </si>
  <si>
    <t>722</t>
  </si>
  <si>
    <t>公証人役場，司法書士事務所，土地家屋調査士事務所</t>
  </si>
  <si>
    <t>7221</t>
  </si>
  <si>
    <t>公証人役場，司法書士事務所</t>
  </si>
  <si>
    <t>7222</t>
  </si>
  <si>
    <t>土地家屋調査士事務所</t>
  </si>
  <si>
    <t>723</t>
  </si>
  <si>
    <t>行政書士事務所</t>
  </si>
  <si>
    <t>7231</t>
  </si>
  <si>
    <t>724</t>
  </si>
  <si>
    <t>公認会計士事務所，税理士事務所</t>
  </si>
  <si>
    <t>7241</t>
  </si>
  <si>
    <t>公認会計士事務所</t>
  </si>
  <si>
    <t>7242</t>
  </si>
  <si>
    <t>税理士事務所</t>
  </si>
  <si>
    <t>725</t>
  </si>
  <si>
    <t>社会保険労務士事務所</t>
  </si>
  <si>
    <t>7251</t>
  </si>
  <si>
    <t>726</t>
  </si>
  <si>
    <t>デザイン業</t>
  </si>
  <si>
    <t>7261</t>
  </si>
  <si>
    <t>727</t>
  </si>
  <si>
    <t>著述・芸術家業</t>
  </si>
  <si>
    <t>7271</t>
  </si>
  <si>
    <t>著述家業</t>
  </si>
  <si>
    <t>7272</t>
  </si>
  <si>
    <t>芸術家業</t>
  </si>
  <si>
    <t>728</t>
  </si>
  <si>
    <t>経営コンサルタント業，純粋持株会社</t>
  </si>
  <si>
    <t>7281</t>
  </si>
  <si>
    <t>経営コンサルタント業</t>
  </si>
  <si>
    <t>7282</t>
  </si>
  <si>
    <t>純粋持株会社</t>
  </si>
  <si>
    <t>729</t>
  </si>
  <si>
    <t>その他の専門サービス業</t>
  </si>
  <si>
    <t>7291</t>
  </si>
  <si>
    <t>興信所</t>
  </si>
  <si>
    <t>7292</t>
  </si>
  <si>
    <t>翻訳業（著述家業を除く）</t>
  </si>
  <si>
    <t>7293</t>
  </si>
  <si>
    <t>通訳業，通訳案内業</t>
  </si>
  <si>
    <t>7294</t>
  </si>
  <si>
    <t>不動産鑑定業</t>
  </si>
  <si>
    <t>7299</t>
  </si>
  <si>
    <t>他に分類されない専門サービス業</t>
  </si>
  <si>
    <t>730</t>
  </si>
  <si>
    <t>管理，補助的経済活動を行う事業所（73広告業）</t>
  </si>
  <si>
    <t>7300</t>
  </si>
  <si>
    <t>7309</t>
  </si>
  <si>
    <t>731</t>
  </si>
  <si>
    <t>7311</t>
  </si>
  <si>
    <t>740</t>
  </si>
  <si>
    <t>管理，補助的経済活動を行う事業所（74技術サービス業）</t>
  </si>
  <si>
    <t>7401</t>
  </si>
  <si>
    <t>741</t>
  </si>
  <si>
    <t>獣医業</t>
  </si>
  <si>
    <t>7411</t>
  </si>
  <si>
    <t>742</t>
  </si>
  <si>
    <t>土木建築サービス業</t>
  </si>
  <si>
    <t>7421</t>
  </si>
  <si>
    <t>建築設計業</t>
  </si>
  <si>
    <t>7422</t>
  </si>
  <si>
    <t>測量業</t>
  </si>
  <si>
    <t>7429</t>
  </si>
  <si>
    <t>その他の土木建築サービス業</t>
  </si>
  <si>
    <t>743</t>
  </si>
  <si>
    <t>機械設計業</t>
  </si>
  <si>
    <t>7431</t>
  </si>
  <si>
    <t>744</t>
  </si>
  <si>
    <t>商品・非破壊検査業</t>
  </si>
  <si>
    <t>7441</t>
  </si>
  <si>
    <t>商品検査業</t>
  </si>
  <si>
    <t>7442</t>
  </si>
  <si>
    <t>非破壊検査業</t>
  </si>
  <si>
    <t>745</t>
  </si>
  <si>
    <t>計量証明業</t>
  </si>
  <si>
    <t>7451</t>
  </si>
  <si>
    <t>一般計量証明業</t>
  </si>
  <si>
    <t>7452</t>
  </si>
  <si>
    <t>環境計量証明業</t>
  </si>
  <si>
    <t>7459</t>
  </si>
  <si>
    <t>その他の計量証明業</t>
  </si>
  <si>
    <t>746</t>
  </si>
  <si>
    <t>写真業</t>
  </si>
  <si>
    <t>7461</t>
  </si>
  <si>
    <t>写真業（商業写真業を除く）</t>
  </si>
  <si>
    <t>7462</t>
  </si>
  <si>
    <t>商業写真業</t>
  </si>
  <si>
    <t>749</t>
  </si>
  <si>
    <t>その他の技術サービス業</t>
  </si>
  <si>
    <t>7499</t>
  </si>
  <si>
    <t>M</t>
  </si>
  <si>
    <t>宿泊業，飲食サービス業</t>
  </si>
  <si>
    <t>750</t>
  </si>
  <si>
    <t>管理，補助的経済活動を行う事業所（75宿泊業）</t>
  </si>
  <si>
    <t>7500</t>
  </si>
  <si>
    <t>7509</t>
  </si>
  <si>
    <t>751</t>
  </si>
  <si>
    <t>旅館，ホテル</t>
  </si>
  <si>
    <t>7511</t>
  </si>
  <si>
    <t>752</t>
  </si>
  <si>
    <t>簡易宿所</t>
  </si>
  <si>
    <t>7521</t>
  </si>
  <si>
    <t>753</t>
  </si>
  <si>
    <t>下宿業</t>
  </si>
  <si>
    <t>7531</t>
  </si>
  <si>
    <t>759</t>
  </si>
  <si>
    <t>その他の宿泊業</t>
  </si>
  <si>
    <t>7591</t>
  </si>
  <si>
    <t>会社・団体の宿泊所</t>
  </si>
  <si>
    <t>7592</t>
  </si>
  <si>
    <t>リゾートクラブ</t>
  </si>
  <si>
    <t>7599</t>
  </si>
  <si>
    <t>他に分類されない宿泊業</t>
  </si>
  <si>
    <t>飲食店</t>
  </si>
  <si>
    <t>760</t>
  </si>
  <si>
    <t>管理，補助的経済活動を行う事業所（76飲食店）</t>
  </si>
  <si>
    <t>7600</t>
  </si>
  <si>
    <t>7609</t>
  </si>
  <si>
    <t>761</t>
  </si>
  <si>
    <t>食堂，レストラン（専門料理店を除く）</t>
  </si>
  <si>
    <t>7611</t>
  </si>
  <si>
    <t>762</t>
  </si>
  <si>
    <t>専門料理店</t>
  </si>
  <si>
    <t>7621</t>
  </si>
  <si>
    <t>日本料理店</t>
  </si>
  <si>
    <t>7622</t>
  </si>
  <si>
    <t>料亭</t>
  </si>
  <si>
    <t>7623</t>
  </si>
  <si>
    <t>中華料理店</t>
  </si>
  <si>
    <t>7624</t>
  </si>
  <si>
    <t>ラーメン店</t>
  </si>
  <si>
    <t>7625</t>
  </si>
  <si>
    <t>焼肉店</t>
  </si>
  <si>
    <t>7629</t>
  </si>
  <si>
    <t>その他の専門料理店</t>
  </si>
  <si>
    <t>763</t>
  </si>
  <si>
    <t>そば・うどん店</t>
  </si>
  <si>
    <t>7631</t>
  </si>
  <si>
    <t>764</t>
  </si>
  <si>
    <t>すし店</t>
  </si>
  <si>
    <t>7641</t>
  </si>
  <si>
    <t>765</t>
  </si>
  <si>
    <t>酒場，ビヤホール</t>
  </si>
  <si>
    <t>7651</t>
  </si>
  <si>
    <t>766</t>
  </si>
  <si>
    <t>バー，キャバレー，ナイトクラブ</t>
  </si>
  <si>
    <t>7661</t>
  </si>
  <si>
    <t>767</t>
  </si>
  <si>
    <t>喫茶店</t>
  </si>
  <si>
    <t>7671</t>
  </si>
  <si>
    <t>769</t>
  </si>
  <si>
    <t>その他の飲食店</t>
  </si>
  <si>
    <t>7691</t>
  </si>
  <si>
    <t>ハンバーガー店</t>
  </si>
  <si>
    <t>7692</t>
  </si>
  <si>
    <t>お好み焼・焼きそば・たこ焼店</t>
  </si>
  <si>
    <t>7699</t>
  </si>
  <si>
    <t>他に分類されない飲食店</t>
  </si>
  <si>
    <t>770</t>
  </si>
  <si>
    <t>管理，補助的経済活動を行う事業所（77持ち帰り・配達飲食サービス業）</t>
  </si>
  <si>
    <t>7700</t>
  </si>
  <si>
    <t>7709</t>
  </si>
  <si>
    <t>771</t>
  </si>
  <si>
    <t>持ち帰り飲食サービス業</t>
  </si>
  <si>
    <t>7711</t>
  </si>
  <si>
    <t>772</t>
  </si>
  <si>
    <t>配達飲食サービス業</t>
  </si>
  <si>
    <t>7721</t>
  </si>
  <si>
    <t>N</t>
  </si>
  <si>
    <t>生活関連サービス業，娯楽業</t>
  </si>
  <si>
    <t>780</t>
  </si>
  <si>
    <t>管理，補助的経済活動を行う事業所（78洗濯・理容・美容・浴場業）</t>
  </si>
  <si>
    <t>7800</t>
  </si>
  <si>
    <t>7809</t>
  </si>
  <si>
    <t>781</t>
  </si>
  <si>
    <t>洗濯業</t>
  </si>
  <si>
    <t>7811</t>
  </si>
  <si>
    <t>普通洗濯業</t>
  </si>
  <si>
    <t>7812</t>
  </si>
  <si>
    <t>洗濯物取次業</t>
  </si>
  <si>
    <t>7813</t>
  </si>
  <si>
    <t>リネンサプライ業</t>
  </si>
  <si>
    <t>782</t>
  </si>
  <si>
    <t>理容業</t>
  </si>
  <si>
    <t>7821</t>
  </si>
  <si>
    <t>783</t>
  </si>
  <si>
    <t>美容業</t>
  </si>
  <si>
    <t>7831</t>
  </si>
  <si>
    <t>784</t>
  </si>
  <si>
    <t>一般公衆浴場業</t>
  </si>
  <si>
    <t>7841</t>
  </si>
  <si>
    <t>785</t>
  </si>
  <si>
    <t>その他の公衆浴場業</t>
  </si>
  <si>
    <t>7851</t>
  </si>
  <si>
    <t>789</t>
  </si>
  <si>
    <t>その他の洗濯・理容・美容・浴場業</t>
  </si>
  <si>
    <t>7891</t>
  </si>
  <si>
    <t>洗張・染物業</t>
  </si>
  <si>
    <t>7892</t>
  </si>
  <si>
    <t>エステティック業</t>
  </si>
  <si>
    <t>7893</t>
  </si>
  <si>
    <t>リラクゼーション業(手技を用いるもの)</t>
  </si>
  <si>
    <t>7894</t>
  </si>
  <si>
    <t>ネイルサービス業</t>
  </si>
  <si>
    <t>7899</t>
  </si>
  <si>
    <t>他に分類されない洗濯・理容・美容・浴場業</t>
  </si>
  <si>
    <t>790</t>
  </si>
  <si>
    <t>管理，補助的経済活動を行う事業所（79その他の生活関連サービス業）</t>
  </si>
  <si>
    <t>7900</t>
  </si>
  <si>
    <t>7909</t>
  </si>
  <si>
    <t>791</t>
  </si>
  <si>
    <t>旅行業</t>
  </si>
  <si>
    <t>7911</t>
  </si>
  <si>
    <t>旅行業(旅行業者代理業を除く)</t>
  </si>
  <si>
    <t>7912</t>
  </si>
  <si>
    <t>旅行業者代理業</t>
  </si>
  <si>
    <t>792</t>
  </si>
  <si>
    <t>家事サービス業</t>
  </si>
  <si>
    <t>7921</t>
  </si>
  <si>
    <t>家事サービス業（住込みのもの）</t>
  </si>
  <si>
    <t>7922</t>
  </si>
  <si>
    <t>家事サービス業（住込みでないもの）</t>
  </si>
  <si>
    <t>793</t>
  </si>
  <si>
    <t>衣服裁縫修理業</t>
  </si>
  <si>
    <t>7931</t>
  </si>
  <si>
    <t>794</t>
  </si>
  <si>
    <t>物品預り業</t>
  </si>
  <si>
    <t>7941</t>
  </si>
  <si>
    <t>795</t>
  </si>
  <si>
    <t>火葬・墓地管理業</t>
  </si>
  <si>
    <t>7951</t>
  </si>
  <si>
    <t>火葬業</t>
  </si>
  <si>
    <t>7952</t>
  </si>
  <si>
    <t>墓地管理業</t>
  </si>
  <si>
    <t>796</t>
  </si>
  <si>
    <t>冠婚葬祭業</t>
  </si>
  <si>
    <t>7961</t>
  </si>
  <si>
    <t>葬儀業</t>
  </si>
  <si>
    <t>7962</t>
  </si>
  <si>
    <t>結婚式場業</t>
  </si>
  <si>
    <t>7963</t>
  </si>
  <si>
    <t>冠婚葬祭互助会</t>
  </si>
  <si>
    <t>799</t>
  </si>
  <si>
    <t>他に分類されない生活関連サービス業</t>
  </si>
  <si>
    <t>7991</t>
  </si>
  <si>
    <t>食品賃加工業</t>
  </si>
  <si>
    <t>7992</t>
  </si>
  <si>
    <t>結婚相談業，結婚式場紹介業</t>
  </si>
  <si>
    <t>7993</t>
  </si>
  <si>
    <t>写真プリント，現像・焼付業</t>
  </si>
  <si>
    <t>7999</t>
  </si>
  <si>
    <t>他に分類されないその他の生活関連サービス業</t>
  </si>
  <si>
    <t>800</t>
  </si>
  <si>
    <t>管理，補助的経済活動を行う事業所（80娯楽業）</t>
  </si>
  <si>
    <t>8000</t>
  </si>
  <si>
    <t>8009</t>
  </si>
  <si>
    <t>801</t>
  </si>
  <si>
    <t>映画館</t>
  </si>
  <si>
    <t>8011</t>
  </si>
  <si>
    <t>802</t>
  </si>
  <si>
    <t>興行場（別掲を除く），興行団</t>
  </si>
  <si>
    <t>8021</t>
  </si>
  <si>
    <t>劇場</t>
  </si>
  <si>
    <t>8022</t>
  </si>
  <si>
    <t>興行場</t>
  </si>
  <si>
    <t>8023</t>
  </si>
  <si>
    <t>劇団</t>
  </si>
  <si>
    <t>8024</t>
  </si>
  <si>
    <t>楽団，舞踏団</t>
  </si>
  <si>
    <t>8025</t>
  </si>
  <si>
    <t>演芸・スポーツ等興行団</t>
  </si>
  <si>
    <t>803</t>
  </si>
  <si>
    <t>競輪・競馬等の競走場，競技団</t>
  </si>
  <si>
    <t>8031</t>
  </si>
  <si>
    <t>競輪場</t>
  </si>
  <si>
    <t>8032</t>
  </si>
  <si>
    <t>競馬場</t>
  </si>
  <si>
    <t>8033</t>
  </si>
  <si>
    <t>自動車・モータボートの競走場</t>
  </si>
  <si>
    <t>8034</t>
  </si>
  <si>
    <t>競輪競技団</t>
  </si>
  <si>
    <t>8035</t>
  </si>
  <si>
    <t>競馬競技団</t>
  </si>
  <si>
    <t>8036</t>
  </si>
  <si>
    <t>自動車・モータボートの競技団</t>
  </si>
  <si>
    <t>804</t>
  </si>
  <si>
    <t>スポーツ施設提供業</t>
  </si>
  <si>
    <t>8041</t>
  </si>
  <si>
    <t>スポーツ施設提供業（別掲を除く）</t>
  </si>
  <si>
    <t>8042</t>
  </si>
  <si>
    <t>体育館</t>
  </si>
  <si>
    <t>8043</t>
  </si>
  <si>
    <t>ゴルフ場</t>
  </si>
  <si>
    <t>8044</t>
  </si>
  <si>
    <t>ゴルフ練習場</t>
  </si>
  <si>
    <t>8045</t>
  </si>
  <si>
    <t>ボウリング場</t>
  </si>
  <si>
    <t>8046</t>
  </si>
  <si>
    <t>テニス場</t>
  </si>
  <si>
    <t>8047</t>
  </si>
  <si>
    <t>バッティング・テニス練習場</t>
  </si>
  <si>
    <t>8048</t>
  </si>
  <si>
    <t>フィットネスクラブ</t>
  </si>
  <si>
    <t>805</t>
  </si>
  <si>
    <t>公園，遊園地</t>
  </si>
  <si>
    <t>8051</t>
  </si>
  <si>
    <t>公園</t>
  </si>
  <si>
    <t>8052</t>
  </si>
  <si>
    <t>遊園地（テーマパークを除く）</t>
  </si>
  <si>
    <t>8053</t>
  </si>
  <si>
    <t>テーマパーク</t>
  </si>
  <si>
    <t>806</t>
  </si>
  <si>
    <t>遊戯場</t>
  </si>
  <si>
    <t>8061</t>
  </si>
  <si>
    <t>ビリヤード場</t>
  </si>
  <si>
    <t>8062</t>
  </si>
  <si>
    <t>囲碁・将棋所</t>
  </si>
  <si>
    <t>8063</t>
  </si>
  <si>
    <t>マージャンクラブ</t>
  </si>
  <si>
    <t>8064</t>
  </si>
  <si>
    <t>パチンコホール</t>
  </si>
  <si>
    <t>8065</t>
  </si>
  <si>
    <t>ゲームセンター</t>
  </si>
  <si>
    <t>8069</t>
  </si>
  <si>
    <t>その他の遊戯場</t>
  </si>
  <si>
    <t>809</t>
  </si>
  <si>
    <t>その他の娯楽業</t>
  </si>
  <si>
    <t>8091</t>
  </si>
  <si>
    <t>ダンスホール</t>
  </si>
  <si>
    <t>8092</t>
  </si>
  <si>
    <t>マリーナ業</t>
  </si>
  <si>
    <t>8093</t>
  </si>
  <si>
    <t>遊漁船業</t>
  </si>
  <si>
    <t>8094</t>
  </si>
  <si>
    <t>芸ぎ業</t>
  </si>
  <si>
    <t>8095</t>
  </si>
  <si>
    <t>カラオケボックス業</t>
  </si>
  <si>
    <t>8096</t>
  </si>
  <si>
    <t>娯楽に附帯するサービス業</t>
  </si>
  <si>
    <t>8099</t>
  </si>
  <si>
    <t>他に分類されない娯楽業</t>
  </si>
  <si>
    <t>O</t>
  </si>
  <si>
    <t>教育，学習支援業</t>
  </si>
  <si>
    <t>810</t>
  </si>
  <si>
    <t>管理，補助的経済活動を行う事業所（81学校教育）</t>
  </si>
  <si>
    <t>8101</t>
  </si>
  <si>
    <t>811</t>
  </si>
  <si>
    <t>幼稚園</t>
  </si>
  <si>
    <t>8111</t>
  </si>
  <si>
    <t>812</t>
  </si>
  <si>
    <t>小学校</t>
  </si>
  <si>
    <t>8121</t>
  </si>
  <si>
    <t>813</t>
  </si>
  <si>
    <t>中学校</t>
  </si>
  <si>
    <t>8131</t>
  </si>
  <si>
    <t>814</t>
  </si>
  <si>
    <t>高等学校，中等教育学校</t>
  </si>
  <si>
    <t>8141</t>
  </si>
  <si>
    <t>高等学校</t>
  </si>
  <si>
    <t>8142</t>
  </si>
  <si>
    <t>中等教育学校</t>
  </si>
  <si>
    <t>815</t>
  </si>
  <si>
    <t>特別支援学校</t>
  </si>
  <si>
    <t>8151</t>
  </si>
  <si>
    <t>816</t>
  </si>
  <si>
    <t>高等教育機関</t>
  </si>
  <si>
    <t>8161</t>
  </si>
  <si>
    <t>大学</t>
  </si>
  <si>
    <t>8162</t>
  </si>
  <si>
    <t>短期大学</t>
  </si>
  <si>
    <t>8163</t>
  </si>
  <si>
    <t>高等専門学校</t>
  </si>
  <si>
    <t>817</t>
  </si>
  <si>
    <t>専修学校，各種学校</t>
  </si>
  <si>
    <t>8171</t>
  </si>
  <si>
    <t>専修学校</t>
  </si>
  <si>
    <t>8172</t>
  </si>
  <si>
    <t>各種学校</t>
  </si>
  <si>
    <t>818</t>
  </si>
  <si>
    <t>学校教育支援機関</t>
  </si>
  <si>
    <t>8181</t>
  </si>
  <si>
    <t>819</t>
  </si>
  <si>
    <t>幼保連携型認定こども園</t>
  </si>
  <si>
    <t>8191</t>
  </si>
  <si>
    <t>その他の教育，学習支援業</t>
  </si>
  <si>
    <t>820</t>
  </si>
  <si>
    <t>管理，補助的経済活動を行う事業所（82その他の教育，学習支援業）</t>
  </si>
  <si>
    <t>8200</t>
  </si>
  <si>
    <t>8209</t>
  </si>
  <si>
    <t>821</t>
  </si>
  <si>
    <t>社会教育</t>
  </si>
  <si>
    <t>8211</t>
  </si>
  <si>
    <t>公民館</t>
  </si>
  <si>
    <t>8212</t>
  </si>
  <si>
    <t>図書館</t>
  </si>
  <si>
    <t>8213</t>
  </si>
  <si>
    <t>博物館，美術館</t>
  </si>
  <si>
    <t>8214</t>
  </si>
  <si>
    <t>動物園，植物園，水族館</t>
  </si>
  <si>
    <t>8215</t>
  </si>
  <si>
    <t>青少年教育施設</t>
  </si>
  <si>
    <t>8216</t>
  </si>
  <si>
    <t>社会通信教育</t>
  </si>
  <si>
    <t>8219</t>
  </si>
  <si>
    <t>その他の社会教育</t>
  </si>
  <si>
    <t>822</t>
  </si>
  <si>
    <t>職業・教育支援施設</t>
  </si>
  <si>
    <t>8221</t>
  </si>
  <si>
    <t>職員教育施設・支援業</t>
  </si>
  <si>
    <t>8222</t>
  </si>
  <si>
    <t>職業訓練施設</t>
  </si>
  <si>
    <t>8229</t>
  </si>
  <si>
    <t>その他の職業・教育支援施設</t>
  </si>
  <si>
    <t>823</t>
  </si>
  <si>
    <t>学習塾</t>
  </si>
  <si>
    <t>8231</t>
  </si>
  <si>
    <t>824</t>
  </si>
  <si>
    <t>教養・技能教授業</t>
  </si>
  <si>
    <t>8241</t>
  </si>
  <si>
    <t>音楽教授業</t>
  </si>
  <si>
    <t>8242</t>
  </si>
  <si>
    <t>書道教授業</t>
  </si>
  <si>
    <t>8243</t>
  </si>
  <si>
    <t>生花・茶道教授業</t>
  </si>
  <si>
    <t>8244</t>
  </si>
  <si>
    <t>そろばん教授業</t>
  </si>
  <si>
    <t>8245</t>
  </si>
  <si>
    <t>外国語会話教授業</t>
  </si>
  <si>
    <t>8246</t>
  </si>
  <si>
    <t>スポーツ・健康教授業</t>
  </si>
  <si>
    <t>8249</t>
  </si>
  <si>
    <t>その他の教養・技能教授業</t>
  </si>
  <si>
    <t>829</t>
  </si>
  <si>
    <t>他に分類されない教育，学習支援業</t>
  </si>
  <si>
    <t>8299</t>
  </si>
  <si>
    <t>P</t>
  </si>
  <si>
    <t>医療，福祉</t>
  </si>
  <si>
    <t>830</t>
  </si>
  <si>
    <t>管理，補助的経済活動を行う事業所（83医療業）</t>
  </si>
  <si>
    <t>8300</t>
  </si>
  <si>
    <t>8309</t>
  </si>
  <si>
    <t>831</t>
  </si>
  <si>
    <t>病院</t>
  </si>
  <si>
    <t>8311</t>
  </si>
  <si>
    <t>一般病院</t>
  </si>
  <si>
    <t>8312</t>
  </si>
  <si>
    <t>精神科病院</t>
  </si>
  <si>
    <t>832</t>
  </si>
  <si>
    <t>一般診療所</t>
  </si>
  <si>
    <t>8321</t>
  </si>
  <si>
    <t>有床診療所</t>
  </si>
  <si>
    <t>8322</t>
  </si>
  <si>
    <t>無床診療所</t>
  </si>
  <si>
    <t>833</t>
  </si>
  <si>
    <t>歯科診療所</t>
  </si>
  <si>
    <t>8331</t>
  </si>
  <si>
    <t>834</t>
  </si>
  <si>
    <t>助産・看護業</t>
  </si>
  <si>
    <t>8341</t>
  </si>
  <si>
    <t>助産所</t>
  </si>
  <si>
    <t>8342</t>
  </si>
  <si>
    <t>看護業</t>
  </si>
  <si>
    <t>835</t>
  </si>
  <si>
    <t>療術業</t>
  </si>
  <si>
    <t>8351</t>
  </si>
  <si>
    <t>あん摩マッサージ指圧師・はり師・きゅう師・柔道整復師の施術所</t>
  </si>
  <si>
    <t>8359</t>
  </si>
  <si>
    <t>その他の療術業</t>
  </si>
  <si>
    <t>836</t>
  </si>
  <si>
    <t>医療に附帯するサービス業</t>
  </si>
  <si>
    <t>8361</t>
  </si>
  <si>
    <t>歯科技工所</t>
  </si>
  <si>
    <t>8369</t>
  </si>
  <si>
    <t>その他の医療に附帯するサービス業</t>
  </si>
  <si>
    <t>保健衛生</t>
  </si>
  <si>
    <t>840</t>
  </si>
  <si>
    <t>管理，補助的経済活動を行う事業所（84保健衛生）</t>
  </si>
  <si>
    <t>8400</t>
  </si>
  <si>
    <t>8409</t>
  </si>
  <si>
    <t>841</t>
  </si>
  <si>
    <t>保健所</t>
  </si>
  <si>
    <t>8411</t>
  </si>
  <si>
    <t>842</t>
  </si>
  <si>
    <t>健康相談施設</t>
  </si>
  <si>
    <t>8421</t>
  </si>
  <si>
    <t>結核健康相談施設</t>
  </si>
  <si>
    <t>8422</t>
  </si>
  <si>
    <t>精神保健相談施設</t>
  </si>
  <si>
    <t>8423</t>
  </si>
  <si>
    <t>母子健康相談施設</t>
  </si>
  <si>
    <t>8429</t>
  </si>
  <si>
    <t>その他の健康相談施設</t>
  </si>
  <si>
    <t>849</t>
  </si>
  <si>
    <t>その他の保健衛生</t>
  </si>
  <si>
    <t>8491</t>
  </si>
  <si>
    <t>検疫所（動物検疫所，植物防疫所を除く）</t>
  </si>
  <si>
    <t>8492</t>
  </si>
  <si>
    <t>検査業</t>
  </si>
  <si>
    <t>8493</t>
  </si>
  <si>
    <t>消毒業</t>
  </si>
  <si>
    <t>8499</t>
  </si>
  <si>
    <t>他に分類されない保健衛生</t>
  </si>
  <si>
    <t>850</t>
  </si>
  <si>
    <t>管理，補助的経済活動を行う事業所（85社会保険・社会福祉・介護事業）</t>
  </si>
  <si>
    <t>8500</t>
  </si>
  <si>
    <t>8509</t>
  </si>
  <si>
    <t>851</t>
  </si>
  <si>
    <t>社会保険事業団体</t>
  </si>
  <si>
    <t>8511</t>
  </si>
  <si>
    <t>852</t>
  </si>
  <si>
    <t>福祉事務所</t>
  </si>
  <si>
    <t>8521</t>
  </si>
  <si>
    <t>853</t>
  </si>
  <si>
    <t>児童福祉事業</t>
  </si>
  <si>
    <t>8531</t>
  </si>
  <si>
    <t>保育所</t>
  </si>
  <si>
    <t>8539</t>
  </si>
  <si>
    <t>その他の児童福祉事業</t>
  </si>
  <si>
    <t>854</t>
  </si>
  <si>
    <t>老人福祉・介護事業</t>
  </si>
  <si>
    <t>8541</t>
  </si>
  <si>
    <t>特別養護老人ホーム</t>
  </si>
  <si>
    <t>8542</t>
  </si>
  <si>
    <t>介護老人保健施設</t>
  </si>
  <si>
    <t>8543</t>
  </si>
  <si>
    <t>通所・短期入所介護事業</t>
  </si>
  <si>
    <t>8544</t>
  </si>
  <si>
    <t>訪問介護事業</t>
  </si>
  <si>
    <t>8545</t>
  </si>
  <si>
    <t>認知症老人グループホーム</t>
  </si>
  <si>
    <t>8546</t>
  </si>
  <si>
    <t>有料老人ホーム</t>
  </si>
  <si>
    <t>8549</t>
  </si>
  <si>
    <t>その他の老人福祉・介護事業</t>
  </si>
  <si>
    <t>855</t>
  </si>
  <si>
    <t>障害者福祉事業</t>
  </si>
  <si>
    <t>8551</t>
  </si>
  <si>
    <t>居住支援事業</t>
  </si>
  <si>
    <t>8559</t>
  </si>
  <si>
    <t>その他の障害者福祉事業</t>
  </si>
  <si>
    <t>859</t>
  </si>
  <si>
    <t>その他の社会保険・社会福祉・介護事業</t>
  </si>
  <si>
    <t>8591</t>
  </si>
  <si>
    <t>更生保護事業</t>
  </si>
  <si>
    <t>8599</t>
  </si>
  <si>
    <t>他に分類されない社会保険・社会福祉・介護事業</t>
  </si>
  <si>
    <t>Q</t>
  </si>
  <si>
    <t>複合サービス事業</t>
  </si>
  <si>
    <t>860</t>
  </si>
  <si>
    <t>管理，補助的経済活動を行う事業所（86郵便局）</t>
  </si>
  <si>
    <t>8601</t>
  </si>
  <si>
    <t>861</t>
  </si>
  <si>
    <t>8611</t>
  </si>
  <si>
    <t>862</t>
  </si>
  <si>
    <t>郵便局受託業</t>
  </si>
  <si>
    <t>8621</t>
  </si>
  <si>
    <t>簡易郵便局</t>
  </si>
  <si>
    <t>8629</t>
  </si>
  <si>
    <t>その他の郵便局受託業</t>
  </si>
  <si>
    <t>870</t>
  </si>
  <si>
    <t>管理，補助的経済活動を行う事業所（87協同組合）</t>
  </si>
  <si>
    <t>8701</t>
  </si>
  <si>
    <t>871</t>
  </si>
  <si>
    <t>農林水産業協同組合（他に分類されないもの）</t>
  </si>
  <si>
    <t>8711</t>
  </si>
  <si>
    <t>農業協同組合（他に分類されないもの）</t>
  </si>
  <si>
    <t>8712</t>
  </si>
  <si>
    <t>漁業協同組合（他に分類されないもの）</t>
  </si>
  <si>
    <t>8713</t>
  </si>
  <si>
    <t>水産加工業協同組合（他に分類されないもの）</t>
  </si>
  <si>
    <t>8714</t>
  </si>
  <si>
    <t>森林組合（他に分類されないもの）</t>
  </si>
  <si>
    <t>872</t>
  </si>
  <si>
    <t>事業協同組合（他に分類されないもの）</t>
  </si>
  <si>
    <t>8721</t>
  </si>
  <si>
    <t>R</t>
  </si>
  <si>
    <t>サービス業（他に分類されないもの）</t>
  </si>
  <si>
    <t>880</t>
  </si>
  <si>
    <t>管理，補助的経済活動を行う事業所（88廃棄物処理業）</t>
  </si>
  <si>
    <t>8800</t>
  </si>
  <si>
    <t>8809</t>
  </si>
  <si>
    <t>881</t>
  </si>
  <si>
    <t>一般廃棄物処理業</t>
  </si>
  <si>
    <t>8811</t>
  </si>
  <si>
    <t>し尿収集運搬業</t>
  </si>
  <si>
    <t>8812</t>
  </si>
  <si>
    <t>し尿処分業</t>
  </si>
  <si>
    <t>8813</t>
  </si>
  <si>
    <t>浄化槽清掃業</t>
  </si>
  <si>
    <t>8814</t>
  </si>
  <si>
    <t>浄化槽保守点検業</t>
  </si>
  <si>
    <t>8815</t>
  </si>
  <si>
    <t>ごみ収集運搬業</t>
  </si>
  <si>
    <t>8816</t>
  </si>
  <si>
    <t>ごみ処分業</t>
  </si>
  <si>
    <t>8817</t>
  </si>
  <si>
    <t>清掃事務所</t>
  </si>
  <si>
    <t>882</t>
  </si>
  <si>
    <t>産業廃棄物処理業</t>
  </si>
  <si>
    <t>8821</t>
  </si>
  <si>
    <t>産業廃棄物収集運搬業</t>
  </si>
  <si>
    <t>8822</t>
  </si>
  <si>
    <t>産業廃棄物処分業</t>
  </si>
  <si>
    <t>8823</t>
  </si>
  <si>
    <t>特別管理産業廃棄物収集運搬業</t>
  </si>
  <si>
    <t>8824</t>
  </si>
  <si>
    <t>特別管理産業廃棄物処分業</t>
  </si>
  <si>
    <t>889</t>
  </si>
  <si>
    <t>その他の廃棄物処理業</t>
  </si>
  <si>
    <t>8891</t>
  </si>
  <si>
    <t>死亡獣畜取扱業</t>
  </si>
  <si>
    <t>8899</t>
  </si>
  <si>
    <t>他に分類されない廃棄物処理業</t>
  </si>
  <si>
    <t>890</t>
  </si>
  <si>
    <t>管理，補助的経済活動を行う事業所（89自動車整備業）</t>
  </si>
  <si>
    <t>8901</t>
  </si>
  <si>
    <t>891</t>
  </si>
  <si>
    <t>8911</t>
  </si>
  <si>
    <t>自動車一般整備業</t>
  </si>
  <si>
    <t>8919</t>
  </si>
  <si>
    <t>その他の自動車整備業</t>
  </si>
  <si>
    <t>900</t>
  </si>
  <si>
    <t>管理，補助的経済活動を行う事業所（90機械等修理業）</t>
  </si>
  <si>
    <t>9000</t>
  </si>
  <si>
    <t>9009</t>
  </si>
  <si>
    <t>901</t>
  </si>
  <si>
    <t>機械修理業（電気機械器具を除く）</t>
  </si>
  <si>
    <t>9011</t>
  </si>
  <si>
    <t>一般機械修理業（建設・鉱山機械を除く）</t>
  </si>
  <si>
    <t>9012</t>
  </si>
  <si>
    <t>建設・鉱山機械整備業</t>
  </si>
  <si>
    <t>902</t>
  </si>
  <si>
    <t>電気機械器具修理業</t>
  </si>
  <si>
    <t>9021</t>
  </si>
  <si>
    <t>903</t>
  </si>
  <si>
    <t>表具業</t>
  </si>
  <si>
    <t>9031</t>
  </si>
  <si>
    <t>909</t>
  </si>
  <si>
    <t>その他の修理業</t>
  </si>
  <si>
    <t>9091</t>
  </si>
  <si>
    <t>家具修理業</t>
  </si>
  <si>
    <t>9092</t>
  </si>
  <si>
    <t>時計修理業</t>
  </si>
  <si>
    <t>9093</t>
  </si>
  <si>
    <t>履物修理業</t>
  </si>
  <si>
    <t>9094</t>
  </si>
  <si>
    <t>かじ業</t>
  </si>
  <si>
    <t>9099</t>
  </si>
  <si>
    <t>他に分類されない修理業</t>
  </si>
  <si>
    <t>910</t>
  </si>
  <si>
    <t>管理，補助的経済活動を行う事業所（91職業紹介・労働者派遣業）</t>
  </si>
  <si>
    <t>9100</t>
  </si>
  <si>
    <t>9109</t>
  </si>
  <si>
    <t>911</t>
  </si>
  <si>
    <t>職業紹介業</t>
  </si>
  <si>
    <t>9111</t>
  </si>
  <si>
    <t>912</t>
  </si>
  <si>
    <t>労働者派遣業</t>
  </si>
  <si>
    <t>9121</t>
  </si>
  <si>
    <t>920</t>
  </si>
  <si>
    <t>管理，補助的経済活動を行う事業所（92その他の事業サービス業）</t>
  </si>
  <si>
    <t>9200</t>
  </si>
  <si>
    <t>9209</t>
  </si>
  <si>
    <t>921</t>
  </si>
  <si>
    <t>速記・ワープロ入力・複写業</t>
  </si>
  <si>
    <t>9211</t>
  </si>
  <si>
    <t>速記・ワープロ入力業</t>
  </si>
  <si>
    <t>9212</t>
  </si>
  <si>
    <t>複写業</t>
  </si>
  <si>
    <t>922</t>
  </si>
  <si>
    <t>建物サービス業</t>
  </si>
  <si>
    <t>9221</t>
  </si>
  <si>
    <t>ビルメンテナンス業</t>
  </si>
  <si>
    <t>9229</t>
  </si>
  <si>
    <t>その他の建物サービス業</t>
  </si>
  <si>
    <t>923</t>
  </si>
  <si>
    <t>警備業</t>
  </si>
  <si>
    <t>9231</t>
  </si>
  <si>
    <t>929</t>
  </si>
  <si>
    <t>他に分類されない事業サービス業</t>
  </si>
  <si>
    <t>9291</t>
  </si>
  <si>
    <t>ディスプレイ業</t>
  </si>
  <si>
    <t>9292</t>
  </si>
  <si>
    <t>産業用設備洗浄業</t>
  </si>
  <si>
    <t>9293</t>
  </si>
  <si>
    <t>看板書き業</t>
  </si>
  <si>
    <t>9294</t>
  </si>
  <si>
    <t>コールセンター業</t>
  </si>
  <si>
    <t>9299</t>
  </si>
  <si>
    <t>他に分類されないその他の事業サービス業</t>
  </si>
  <si>
    <t>931</t>
  </si>
  <si>
    <t>経済団体</t>
  </si>
  <si>
    <t>9311</t>
  </si>
  <si>
    <t>実業団体</t>
  </si>
  <si>
    <t>9312</t>
  </si>
  <si>
    <t>同業団体</t>
  </si>
  <si>
    <t>932</t>
  </si>
  <si>
    <t>労働団体</t>
  </si>
  <si>
    <t>9321</t>
  </si>
  <si>
    <t>933</t>
  </si>
  <si>
    <t>学術・文化団体</t>
  </si>
  <si>
    <t>9331</t>
  </si>
  <si>
    <t>学術団体</t>
  </si>
  <si>
    <t>9332</t>
  </si>
  <si>
    <t>文化団体</t>
  </si>
  <si>
    <t>934</t>
  </si>
  <si>
    <t>政治団体</t>
  </si>
  <si>
    <t>9341</t>
  </si>
  <si>
    <t>939</t>
  </si>
  <si>
    <t>他に分類されない非営利的団体</t>
  </si>
  <si>
    <t>9399</t>
  </si>
  <si>
    <t>941</t>
  </si>
  <si>
    <t>神道系宗教</t>
  </si>
  <si>
    <t>9411</t>
  </si>
  <si>
    <t>神社，神道教会</t>
  </si>
  <si>
    <t>9412</t>
  </si>
  <si>
    <t>教派事務所</t>
  </si>
  <si>
    <t>942</t>
  </si>
  <si>
    <t>仏教系宗教</t>
  </si>
  <si>
    <t>9421</t>
  </si>
  <si>
    <t>寺院，仏教教会</t>
  </si>
  <si>
    <t>9422</t>
  </si>
  <si>
    <t>宗派事務所</t>
  </si>
  <si>
    <t>943</t>
  </si>
  <si>
    <t>キリスト教系宗教</t>
  </si>
  <si>
    <t>9431</t>
  </si>
  <si>
    <t>キリスト教教会，修道院</t>
  </si>
  <si>
    <t>9432</t>
  </si>
  <si>
    <t>教団事務所</t>
  </si>
  <si>
    <t>949</t>
  </si>
  <si>
    <t>その他の宗教</t>
  </si>
  <si>
    <t>9491</t>
  </si>
  <si>
    <t>その他の宗教の教会</t>
  </si>
  <si>
    <t>9499</t>
  </si>
  <si>
    <t>その他の宗教の教団事務所</t>
  </si>
  <si>
    <t>950</t>
  </si>
  <si>
    <t>管理，補助的経済活動を行う事業所（95その他のサービス業）</t>
  </si>
  <si>
    <t>9501</t>
  </si>
  <si>
    <t>951</t>
  </si>
  <si>
    <t>集会場</t>
  </si>
  <si>
    <t>9511</t>
  </si>
  <si>
    <t>952</t>
  </si>
  <si>
    <t>と畜場</t>
  </si>
  <si>
    <t>9521</t>
  </si>
  <si>
    <t>959</t>
  </si>
  <si>
    <t>他に分類されないサービス業</t>
  </si>
  <si>
    <t>9599</t>
  </si>
  <si>
    <t>961</t>
  </si>
  <si>
    <t>外国公館</t>
  </si>
  <si>
    <t>9611</t>
  </si>
  <si>
    <t>969</t>
  </si>
  <si>
    <t>その他の外国公務</t>
  </si>
  <si>
    <t>9699</t>
  </si>
  <si>
    <t>S</t>
  </si>
  <si>
    <t>公務（他に分類されるものを除く）</t>
  </si>
  <si>
    <t>971</t>
  </si>
  <si>
    <t>立法機関</t>
  </si>
  <si>
    <t>9711</t>
  </si>
  <si>
    <t>972</t>
  </si>
  <si>
    <t>司法機関</t>
  </si>
  <si>
    <t>9721</t>
  </si>
  <si>
    <t>973</t>
  </si>
  <si>
    <t>行政機関</t>
  </si>
  <si>
    <t>9731</t>
  </si>
  <si>
    <t>981</t>
  </si>
  <si>
    <t>都道府県機関</t>
  </si>
  <si>
    <t>9811</t>
  </si>
  <si>
    <t>982</t>
  </si>
  <si>
    <t>市町村機関</t>
  </si>
  <si>
    <t>9821</t>
  </si>
  <si>
    <t>T</t>
  </si>
  <si>
    <t>9999</t>
  </si>
  <si>
    <t>国内・海外</t>
    <rPh sb="0" eb="2">
      <t>コクナイ</t>
    </rPh>
    <rPh sb="3" eb="5">
      <t>カイガイ</t>
    </rPh>
    <phoneticPr fontId="1"/>
  </si>
  <si>
    <t>国内</t>
    <rPh sb="0" eb="2">
      <t>コクナイ</t>
    </rPh>
    <phoneticPr fontId="1"/>
  </si>
  <si>
    <t>海外</t>
    <rPh sb="0" eb="2">
      <t>カイガイ</t>
    </rPh>
    <phoneticPr fontId="1"/>
  </si>
  <si>
    <t>補助事業計画名
（30文字程度）</t>
    <rPh sb="0" eb="7">
      <t>ホジョジギョウケイカクメイ</t>
    </rPh>
    <rPh sb="11" eb="13">
      <t>モジ</t>
    </rPh>
    <rPh sb="13" eb="15">
      <t>テイド</t>
    </rPh>
    <phoneticPr fontId="1"/>
  </si>
  <si>
    <t>→(３年間平均額)</t>
    <phoneticPr fontId="1"/>
  </si>
  <si>
    <t>※３．応募申請者の概要 (３)シートで入力してください。</t>
    <rPh sb="19" eb="21">
      <t>ニュウリョク</t>
    </rPh>
    <phoneticPr fontId="1"/>
  </si>
  <si>
    <t>（３）役員一覧表（監査役を含む全役員）</t>
    <rPh sb="3" eb="5">
      <t>ヤクイン</t>
    </rPh>
    <rPh sb="5" eb="8">
      <t>イチランヒョウ</t>
    </rPh>
    <rPh sb="9" eb="12">
      <t>カンサヤク</t>
    </rPh>
    <rPh sb="13" eb="14">
      <t>フク</t>
    </rPh>
    <rPh sb="15" eb="18">
      <t>ゼンヤクイン</t>
    </rPh>
    <phoneticPr fontId="1"/>
  </si>
  <si>
    <t>（４）役員一覧表（役員一覧表に記載された中小企業の役員等が大企業の役員を兼ねている場合）</t>
    <rPh sb="3" eb="5">
      <t>ヤクイン</t>
    </rPh>
    <rPh sb="5" eb="8">
      <t>イチランヒョウ</t>
    </rPh>
    <rPh sb="9" eb="11">
      <t>ヤクイン</t>
    </rPh>
    <rPh sb="11" eb="14">
      <t>イチランヒョウ</t>
    </rPh>
    <rPh sb="15" eb="17">
      <t>キサイ</t>
    </rPh>
    <rPh sb="20" eb="22">
      <t>チュウショウ</t>
    </rPh>
    <rPh sb="22" eb="24">
      <t>キギョウ</t>
    </rPh>
    <rPh sb="25" eb="27">
      <t>ヤクイン</t>
    </rPh>
    <rPh sb="27" eb="28">
      <t>トウ</t>
    </rPh>
    <rPh sb="29" eb="32">
      <t>ダイキギョウ</t>
    </rPh>
    <rPh sb="33" eb="35">
      <t>ヤクイン</t>
    </rPh>
    <rPh sb="36" eb="37">
      <t>カ</t>
    </rPh>
    <rPh sb="41" eb="43">
      <t>バアイ</t>
    </rPh>
    <phoneticPr fontId="1"/>
  </si>
  <si>
    <t>※３．応募申請者の概要 (４)シートで入力してください。</t>
    <rPh sb="19" eb="21">
      <t>ニュウリョク</t>
    </rPh>
    <phoneticPr fontId="1"/>
  </si>
  <si>
    <t>本店／支店</t>
    <rPh sb="0" eb="2">
      <t>ホンテン</t>
    </rPh>
    <rPh sb="3" eb="5">
      <t>シテン</t>
    </rPh>
    <phoneticPr fontId="1"/>
  </si>
  <si>
    <t>本店</t>
    <rPh sb="0" eb="2">
      <t>ホンテン</t>
    </rPh>
    <phoneticPr fontId="1"/>
  </si>
  <si>
    <t>支店</t>
    <rPh sb="0" eb="2">
      <t>シテン</t>
    </rPh>
    <phoneticPr fontId="1"/>
  </si>
  <si>
    <t>建物又は製品等分類</t>
  </si>
  <si>
    <t>01 生き物</t>
  </si>
  <si>
    <t>02 動物粗製品</t>
  </si>
  <si>
    <t>03 植物粗製品</t>
  </si>
  <si>
    <t>04 金属鉱物</t>
  </si>
  <si>
    <t>05 非金属鉱物及び岩石（石炭及び石油を除く。）</t>
  </si>
  <si>
    <t>06 石炭及び石炭製品</t>
  </si>
  <si>
    <t>07 原油及び石油製品</t>
  </si>
  <si>
    <t>08 電力、ガス及び用水</t>
  </si>
  <si>
    <t>09 その他の粗原料及びエネルギー源</t>
  </si>
  <si>
    <t>10 革製基礎材</t>
  </si>
  <si>
    <t>11 ゴム製基礎材</t>
  </si>
  <si>
    <t>12 木製基礎材（竹製基礎材を含む。）</t>
  </si>
  <si>
    <t>13 パルプ及び紙</t>
  </si>
  <si>
    <t>14 紡織基礎製品</t>
  </si>
  <si>
    <t>15 化学薬品</t>
  </si>
  <si>
    <t>16 基礎化学製品</t>
  </si>
  <si>
    <t>17 非金属鉱物基礎製品</t>
  </si>
  <si>
    <t>18 鉄及び銅</t>
  </si>
  <si>
    <t>19 貴金属</t>
  </si>
  <si>
    <t>20 非鉄金属</t>
  </si>
  <si>
    <t>21 金属加工基礎製品</t>
  </si>
  <si>
    <t>22 電線及びケーブル</t>
  </si>
  <si>
    <t>23 シール（軸受用を除く。）</t>
  </si>
  <si>
    <t>24 工業生産建築物及び建築部材</t>
  </si>
  <si>
    <t>25 容器（輸送用及び分配用容器に限る。）及び包装用副材料（別掲を除く。）</t>
  </si>
  <si>
    <t>26 その他の加工基礎材及び中間製品</t>
  </si>
  <si>
    <t>27 ボイラ</t>
  </si>
  <si>
    <t>28 機関及びタービン</t>
  </si>
  <si>
    <t>29 原子力機器</t>
  </si>
  <si>
    <t>30 重電機器</t>
  </si>
  <si>
    <t>31 ポンプ、圧縮機、真空ポンプ、送風機、油圧機器及び空気圧機器</t>
  </si>
  <si>
    <t>32 金属加工機械</t>
  </si>
  <si>
    <t>33 マニピュレータ、ロボット及びその関連装置</t>
  </si>
  <si>
    <t>34 工具、金型及びロール</t>
  </si>
  <si>
    <t>35 運搬・昇降・貨物取扱装置及びその関連装置</t>
  </si>
  <si>
    <t>36 繊維機械及び縫製機械</t>
  </si>
  <si>
    <t>37 印刷関連機械及び紙工機械</t>
  </si>
  <si>
    <t>38 化学機械</t>
  </si>
  <si>
    <t>39 鉱山・建設機械</t>
  </si>
  <si>
    <t>40 農林・漁業用機器</t>
  </si>
  <si>
    <t>41 保安・環境保全機器</t>
  </si>
  <si>
    <t>42 トラクタ</t>
  </si>
  <si>
    <t>43 その他の産業用機械</t>
  </si>
  <si>
    <t>44 軸受、チェーン、歯車、動力伝導装置及び潤滑装置</t>
  </si>
  <si>
    <t>45 弁及び管継手</t>
  </si>
  <si>
    <t>46 車両（軌条上を走行するもの）</t>
  </si>
  <si>
    <t>47 自動車及び二輪自動車（原動機付自転車を含む。）</t>
  </si>
  <si>
    <t>48 自転車</t>
  </si>
  <si>
    <t>49 その他の輸送用車両</t>
  </si>
  <si>
    <t>50 船舶</t>
  </si>
  <si>
    <t>51 航空機、ロケット及び人工衛星</t>
  </si>
  <si>
    <t>52 電子計算機及び関連装置</t>
  </si>
  <si>
    <t>53 プログラム</t>
  </si>
  <si>
    <t>54 通信装置及び関連装置</t>
  </si>
  <si>
    <t>55 電子部品</t>
  </si>
  <si>
    <t>56 冷凍機、冷凍機応用製品及び装置</t>
  </si>
  <si>
    <t>57 商業及びサービス業用機器</t>
  </si>
  <si>
    <t>58 自動販売機及び自動サービス機</t>
  </si>
  <si>
    <t>59 事務用機械及び装置</t>
  </si>
  <si>
    <t>60 民生用電気・電子機械器具</t>
  </si>
  <si>
    <t>61 電子応用装置（電子計算機及び関連装置並びに通信装置及び関連装置を除く。）</t>
  </si>
  <si>
    <t>62 その他の電気・電子機械器具</t>
  </si>
  <si>
    <t>63 計量器、分析機器、試験機及び計測機器（別掲を除く。）</t>
  </si>
  <si>
    <t>64 時計</t>
  </si>
  <si>
    <t>65 理化学機械及び光学機械</t>
  </si>
  <si>
    <t>66 医療用機器</t>
  </si>
  <si>
    <t>67 武器</t>
  </si>
  <si>
    <t>68 利器工匠具及び手道具</t>
  </si>
  <si>
    <t>69 農産食品</t>
  </si>
  <si>
    <t>70 畜産食品</t>
  </si>
  <si>
    <t>71 水産食品</t>
  </si>
  <si>
    <t>72 農産加工食品</t>
  </si>
  <si>
    <t>73 畜産加工食品</t>
  </si>
  <si>
    <t>74 水産加工食品</t>
  </si>
  <si>
    <t>75 その他の食料品</t>
  </si>
  <si>
    <t>76 飲料、氷及び製造たばこ</t>
  </si>
  <si>
    <t>77 台所用品及び食卓用品（銀器、銀めっき品及び類似金属品を除く。）</t>
  </si>
  <si>
    <t>78 衣服（履物及び身の回り品を除く。）</t>
  </si>
  <si>
    <t>79 身の回り品</t>
  </si>
  <si>
    <t>80 履物</t>
  </si>
  <si>
    <t>81 装身具、身辺細貨品及び銀器</t>
  </si>
  <si>
    <t>82 家庭用繊維製品</t>
  </si>
  <si>
    <t>83 家具</t>
  </si>
  <si>
    <t>84 冷暖房用、食品調理用器具及び装置（主熱源に電気を使用しない）並びに衛生設備用品</t>
  </si>
  <si>
    <t>85 その他の住生活用品</t>
  </si>
  <si>
    <t>86 医療用品及び関連製品</t>
  </si>
  <si>
    <t>87 医薬品及び関連製品</t>
  </si>
  <si>
    <t>88 化粧品、歯みがき、石けん、家庭用合成洗剤及び家庭用化学製品</t>
  </si>
  <si>
    <t>89 娯楽装置及びがん具</t>
  </si>
  <si>
    <t>90 楽器</t>
  </si>
  <si>
    <t>91 スポーツ用具（靴及びユニホームを除く。）</t>
  </si>
  <si>
    <t>92 印刷物、フィルム、レコード及びその他の記録物（プログラムを除く。）</t>
  </si>
  <si>
    <t>93 文具、紙製品、事務用具及び写真用品</t>
  </si>
  <si>
    <t>94 美術品、収集品及び骨とう品</t>
  </si>
  <si>
    <t>95 その他の生活・文化用品</t>
  </si>
  <si>
    <t>96 スクラップ及びウエイスト</t>
  </si>
  <si>
    <t>99 分類不能の商品</t>
  </si>
  <si>
    <t>↓以下は「２．その他事業実施場所」シートの事業所名が設定される</t>
    <rPh sb="1" eb="3">
      <t>イカ</t>
    </rPh>
    <rPh sb="21" eb="25">
      <t>ジギョウショメイ</t>
    </rPh>
    <rPh sb="26" eb="28">
      <t>セッテイ</t>
    </rPh>
    <phoneticPr fontId="1"/>
  </si>
  <si>
    <t>卒業枠のグローバル展開又はグローバルＶ字回復枠の場合は、グローバル展開の類型に☑を付してください。</t>
    <phoneticPr fontId="1"/>
  </si>
  <si>
    <t>事業形態</t>
    <phoneticPr fontId="1"/>
  </si>
  <si>
    <t>株式会社</t>
  </si>
  <si>
    <t>合名会社</t>
  </si>
  <si>
    <t>合資会社</t>
  </si>
  <si>
    <t>合同会社</t>
  </si>
  <si>
    <t>特例有限会社</t>
  </si>
  <si>
    <t>中小企業投資育成株式会社</t>
  </si>
  <si>
    <t>投資事業有限責任組合</t>
  </si>
  <si>
    <t>企業組合</t>
  </si>
  <si>
    <t>協業組合</t>
  </si>
  <si>
    <t>事業協同組合、事業協同小組合、商工組合、協同組合連合会その他の特別の法律により設立された組合及びその連合会であって、中小企業経営強化法施行令で定められているもの</t>
  </si>
  <si>
    <t>一般財団法人</t>
  </si>
  <si>
    <t>一般社団法人</t>
  </si>
  <si>
    <t>医療法人（医療法（昭和二十三年法律第二百五号）第四十二条の二第一項（社会医療法人）に規定する社会医療法人に限る。）</t>
  </si>
  <si>
    <t>貸金業協会</t>
  </si>
  <si>
    <t>学校法人（私立学校法（昭和二十四年法律第二百七十号）第六十四条第四項（専修学校及び各種学校）の規定により設立された法人を含む。）</t>
  </si>
  <si>
    <t>企業年金基金</t>
  </si>
  <si>
    <t>企業年金連合会</t>
  </si>
  <si>
    <t>危険物保安技術協会</t>
  </si>
  <si>
    <t>行政書士会</t>
  </si>
  <si>
    <t>漁業共済組合</t>
  </si>
  <si>
    <t>漁業共済組合連合会</t>
  </si>
  <si>
    <t>漁業信用基金協会</t>
  </si>
  <si>
    <t>漁船保険組合</t>
  </si>
  <si>
    <t>漁船保険中央会</t>
  </si>
  <si>
    <t>勤労者財産形成基金</t>
  </si>
  <si>
    <t>軽自動車検査協会</t>
  </si>
  <si>
    <t>健康保険組合</t>
  </si>
  <si>
    <t>健康保険組合連合会</t>
  </si>
  <si>
    <t>原子力発電環境整備機構</t>
  </si>
  <si>
    <t>高圧ガス保安協会</t>
  </si>
  <si>
    <t>広域臨海環境整備センター</t>
  </si>
  <si>
    <t>公益財団法人</t>
  </si>
  <si>
    <t>公益社団法人</t>
  </si>
  <si>
    <t>厚生年金基金</t>
  </si>
  <si>
    <t>更生保護法人</t>
  </si>
  <si>
    <t>小型船舶検査機構</t>
  </si>
  <si>
    <t>国家公務員共済組合</t>
  </si>
  <si>
    <t>国家公務員共済組合連合会</t>
  </si>
  <si>
    <t>国民健康保険組合</t>
  </si>
  <si>
    <t>国民健康保険団体連合会</t>
  </si>
  <si>
    <t>国民年金基金</t>
  </si>
  <si>
    <t>国民年金基金連合会</t>
  </si>
  <si>
    <t>市街地再開発組合</t>
  </si>
  <si>
    <t>自転車競技会</t>
  </si>
  <si>
    <t>自動車安全運転センター</t>
  </si>
  <si>
    <t>司法書士会</t>
  </si>
  <si>
    <t>社会福祉法人</t>
  </si>
  <si>
    <t>社会保険労務士会</t>
  </si>
  <si>
    <t>住宅街区整備組合</t>
  </si>
  <si>
    <t>酒造組合</t>
  </si>
  <si>
    <t>酒造組合中央会</t>
  </si>
  <si>
    <t>酒造組合連合会</t>
  </si>
  <si>
    <t>酒販組合</t>
  </si>
  <si>
    <t>酒販組合中央会</t>
  </si>
  <si>
    <t>酒販組合連合会</t>
  </si>
  <si>
    <t>商工会</t>
  </si>
  <si>
    <t>商工会議所</t>
  </si>
  <si>
    <t>商工会連合会</t>
  </si>
  <si>
    <t>商工組合（組合員に出資をさせないものに限る。）</t>
  </si>
  <si>
    <t>商工組合連合会（会員に出資をさせないものに限る。）</t>
  </si>
  <si>
    <t>商品先物取引協会</t>
  </si>
  <si>
    <t>消防団員等公務災害補償等共済基金</t>
  </si>
  <si>
    <t>職員団体等（法人であるものに限る。）</t>
  </si>
  <si>
    <t>職業訓練法人</t>
  </si>
  <si>
    <t>信用保証協会</t>
  </si>
  <si>
    <t>生活衛生同業組合（組合員に出資をさせないものに限る。）</t>
  </si>
  <si>
    <t>生活衛生同業組合連合会（会員に出資をさせないものに限る。）</t>
  </si>
  <si>
    <t>税理士会</t>
  </si>
  <si>
    <t>石炭鉱業年金基金</t>
  </si>
  <si>
    <t>船員災害防止協会</t>
  </si>
  <si>
    <t>全国健康保険協会</t>
  </si>
  <si>
    <t>全国市町村職員共済組合連合会</t>
  </si>
  <si>
    <t>全国社会保険労務士会連合会</t>
  </si>
  <si>
    <t>全国農業会議所</t>
  </si>
  <si>
    <t>損害保険料率算出団体</t>
  </si>
  <si>
    <t>地方議会議員共済会</t>
  </si>
  <si>
    <t>地方競馬全国協会</t>
  </si>
  <si>
    <t>地方公務員共済組合</t>
  </si>
  <si>
    <t>地方公務員共済組合連合会</t>
  </si>
  <si>
    <t>地方公務員災害補償基金</t>
  </si>
  <si>
    <t>中央職業能力開発協会</t>
  </si>
  <si>
    <t>中央労働災害防止協会</t>
  </si>
  <si>
    <t>中小企業団体中央会</t>
  </si>
  <si>
    <t>投資者保護基金</t>
  </si>
  <si>
    <t>独立行政法人（別表第一に掲げるもの以外のもので、国又は地方公共団体以外の者に対し、利益又は剰余金の分配その他これに類する金銭の分配を行わないものとして財務大臣が指定をしたものに限る。）</t>
  </si>
  <si>
    <t>土地改良事業団体連合会</t>
  </si>
  <si>
    <t>土地家屋調査士会</t>
  </si>
  <si>
    <t>都道府県職業能力開発協会</t>
  </si>
  <si>
    <t>都道府県農業会議</t>
  </si>
  <si>
    <t>日本行政書士会連合会</t>
  </si>
  <si>
    <t>日本勤労者住宅協会</t>
  </si>
  <si>
    <t>日本公認会計士協会</t>
  </si>
  <si>
    <t>日本司法書士会連合会</t>
  </si>
  <si>
    <t>日本商工会議所</t>
  </si>
  <si>
    <t>日本消防検定協会</t>
  </si>
  <si>
    <t>日本私立学校振興・共済事業団</t>
  </si>
  <si>
    <t>日本税理士会連合会</t>
  </si>
  <si>
    <t>日本赤十字社</t>
  </si>
  <si>
    <t>日本電気計器検定所</t>
  </si>
  <si>
    <t>日本土地家屋調査士会連合会</t>
  </si>
  <si>
    <t>日本弁護士連合会</t>
  </si>
  <si>
    <t>日本弁理士会</t>
  </si>
  <si>
    <t>日本水先人会連合会</t>
  </si>
  <si>
    <t>認可金融商品取引業協会</t>
  </si>
  <si>
    <t>農業共済組合</t>
  </si>
  <si>
    <t>農業共済組合連合会</t>
  </si>
  <si>
    <t>農業協同組合中央会</t>
  </si>
  <si>
    <t>農業協同組合連合会（医療法第三十一条（公的医療機関の定義）に規定する公的医療機関に該当する病院又は診療所を設置するもので政令で定める要件を満たすものとして財務大臣が指定をしたものに限る。）</t>
  </si>
  <si>
    <t>農業信用基金協会</t>
  </si>
  <si>
    <t>農水産業協同組合貯金保険機構</t>
  </si>
  <si>
    <t>負債整理組合</t>
  </si>
  <si>
    <t>弁護士会</t>
  </si>
  <si>
    <t>保険契約者保護機構</t>
  </si>
  <si>
    <t>水先人会</t>
  </si>
  <si>
    <t>輸出組合（組合員に出資をさせないものに限る。）</t>
  </si>
  <si>
    <t>輸入組合（組合員に出資をさせないものに限る。）</t>
  </si>
  <si>
    <t>預金保険機構</t>
  </si>
  <si>
    <t>労働組合（法人であるものに限る。）</t>
  </si>
  <si>
    <t>労働災害防止協会</t>
  </si>
  <si>
    <t>その他</t>
  </si>
  <si>
    <t>法人区分</t>
    <rPh sb="0" eb="4">
      <t>ホウジンクブン</t>
    </rPh>
    <phoneticPr fontId="1"/>
  </si>
  <si>
    <t>個人事業主</t>
    <rPh sb="0" eb="2">
      <t>コジン</t>
    </rPh>
    <rPh sb="2" eb="5">
      <t>ジギョウヌシ</t>
    </rPh>
    <phoneticPr fontId="1"/>
  </si>
  <si>
    <t>法人</t>
    <rPh sb="0" eb="2">
      <t>ホウジン</t>
    </rPh>
    <phoneticPr fontId="1"/>
  </si>
  <si>
    <t>（７）事業計画書作成支援者の情報</t>
    <rPh sb="3" eb="8">
      <t>ジギョウケイカクショ</t>
    </rPh>
    <rPh sb="8" eb="10">
      <t>サクセイ</t>
    </rPh>
    <rPh sb="10" eb="13">
      <t>シエンシャ</t>
    </rPh>
    <rPh sb="14" eb="16">
      <t>ジョウホウ</t>
    </rPh>
    <phoneticPr fontId="1"/>
  </si>
  <si>
    <t>（６）収益計画</t>
    <rPh sb="3" eb="5">
      <t>シュウエキ</t>
    </rPh>
    <rPh sb="5" eb="7">
      <t>ケイカク</t>
    </rPh>
    <phoneticPr fontId="1"/>
  </si>
  <si>
    <t>※４．事業概要 (６)シートで入力してください。</t>
    <rPh sb="15" eb="17">
      <t>ニュウリョク</t>
    </rPh>
    <phoneticPr fontId="1"/>
  </si>
  <si>
    <t>※４．事業概要 (５)シートで入力してください。</t>
    <rPh sb="15" eb="17">
      <t>ニュウリョク</t>
    </rPh>
    <phoneticPr fontId="1"/>
  </si>
  <si>
    <t>海外直接投資</t>
    <rPh sb="0" eb="2">
      <t>カイガイ</t>
    </rPh>
    <rPh sb="2" eb="4">
      <t>チョクセツ</t>
    </rPh>
    <rPh sb="4" eb="6">
      <t>トウシ</t>
    </rPh>
    <phoneticPr fontId="1"/>
  </si>
  <si>
    <t>８．補助事業実施体制</t>
  </si>
  <si>
    <t>①複数の事業者が連携して取り組む事業であり、個々の事業者がそれぞれ本事業に応募する。</t>
  </si>
  <si>
    <t>②代表となる者が複数の事業者を束ねて１つの申請として応募する。</t>
  </si>
  <si>
    <t>③上記のいずれでもない。</t>
  </si>
  <si>
    <t>②にチェックをされた事業者様は、連携して事業を取り組む全事業者様へ以下をお伝えください。</t>
  </si>
  <si>
    <t>　1．交付申請が必要であること。</t>
  </si>
  <si>
    <t>　2．補助対象経費の配分をお伝えください。その範囲内で交付申請をすること。</t>
  </si>
  <si>
    <t>　3．ポータルサイトにある交付申請書別紙を作成の上、jGrantsから申請すること。</t>
  </si>
  <si>
    <t>　　 その際、GビズIDは必要であること。</t>
  </si>
  <si>
    <t>　4．jGrantsから申請する場合に、受付番号を入力する箇所には、代表して申請された事業者の受付番号</t>
  </si>
  <si>
    <t>　　 Rから始まる11桁を入力すること。</t>
  </si>
  <si>
    <t>日付が不正です</t>
    <rPh sb="0" eb="2">
      <t>ヒヅケ</t>
    </rPh>
    <rPh sb="3" eb="5">
      <t>フセイ</t>
    </rPh>
    <phoneticPr fontId="1"/>
  </si>
  <si>
    <t>その他事業実施場所_変更理由</t>
    <rPh sb="2" eb="3">
      <t>ホカ</t>
    </rPh>
    <rPh sb="3" eb="5">
      <t>ジギョウ</t>
    </rPh>
    <rPh sb="5" eb="7">
      <t>ジッシ</t>
    </rPh>
    <rPh sb="7" eb="9">
      <t>バショ</t>
    </rPh>
    <rPh sb="10" eb="12">
      <t>ヘンコウ</t>
    </rPh>
    <rPh sb="12" eb="14">
      <t>リユウ</t>
    </rPh>
    <phoneticPr fontId="1"/>
  </si>
  <si>
    <t>補助事業計画の概要_変更理由</t>
    <rPh sb="0" eb="2">
      <t>ホジョ</t>
    </rPh>
    <rPh sb="2" eb="4">
      <t>ジギョウ</t>
    </rPh>
    <rPh sb="4" eb="6">
      <t>ケイカク</t>
    </rPh>
    <rPh sb="7" eb="9">
      <t>ガイヨウ</t>
    </rPh>
    <rPh sb="10" eb="12">
      <t>ヘンコウ</t>
    </rPh>
    <rPh sb="12" eb="14">
      <t>リユウ</t>
    </rPh>
    <phoneticPr fontId="1"/>
  </si>
  <si>
    <t>事業計画書作成支援者の情報_変更理由</t>
    <rPh sb="0" eb="2">
      <t>ジギョウ</t>
    </rPh>
    <rPh sb="2" eb="5">
      <t>ケイカクショ</t>
    </rPh>
    <rPh sb="5" eb="7">
      <t>サクセイ</t>
    </rPh>
    <rPh sb="7" eb="9">
      <t>シエン</t>
    </rPh>
    <rPh sb="9" eb="10">
      <t>シャ</t>
    </rPh>
    <rPh sb="11" eb="13">
      <t>ジョウホウ</t>
    </rPh>
    <rPh sb="14" eb="16">
      <t>ヘンコウ</t>
    </rPh>
    <rPh sb="16" eb="18">
      <t>リユウ</t>
    </rPh>
    <phoneticPr fontId="1"/>
  </si>
  <si>
    <t>金融機関_変更理由</t>
    <rPh sb="0" eb="2">
      <t>キンユウ</t>
    </rPh>
    <rPh sb="2" eb="4">
      <t>キカン</t>
    </rPh>
    <rPh sb="5" eb="7">
      <t>ヘンコウ</t>
    </rPh>
    <rPh sb="7" eb="9">
      <t>リユウ</t>
    </rPh>
    <phoneticPr fontId="1"/>
  </si>
  <si>
    <t>補助事業の具体的な内容_変更理由</t>
    <rPh sb="0" eb="2">
      <t>ホジョ</t>
    </rPh>
    <rPh sb="2" eb="4">
      <t>ジギョウ</t>
    </rPh>
    <rPh sb="5" eb="7">
      <t>グタイ</t>
    </rPh>
    <rPh sb="7" eb="8">
      <t>テキ</t>
    </rPh>
    <rPh sb="9" eb="11">
      <t>ナイヨウ</t>
    </rPh>
    <rPh sb="12" eb="14">
      <t>ヘンコウ</t>
    </rPh>
    <rPh sb="14" eb="16">
      <t>リユウ</t>
    </rPh>
    <phoneticPr fontId="1"/>
  </si>
  <si>
    <t>補助事業の主たる事業実施場所</t>
    <rPh sb="0" eb="2">
      <t>ホジョ</t>
    </rPh>
    <rPh sb="2" eb="4">
      <t>ジギョウ</t>
    </rPh>
    <rPh sb="5" eb="6">
      <t>シュ</t>
    </rPh>
    <rPh sb="8" eb="10">
      <t>ジギョウ</t>
    </rPh>
    <rPh sb="10" eb="12">
      <t>ジッシ</t>
    </rPh>
    <rPh sb="12" eb="14">
      <t>バショ</t>
    </rPh>
    <phoneticPr fontId="1"/>
  </si>
  <si>
    <t xml:space="preserve">補助事業の主たる事業実施場所_変更理由
</t>
    <rPh sb="0" eb="2">
      <t>ホジョ</t>
    </rPh>
    <rPh sb="2" eb="4">
      <t>ジギョウ</t>
    </rPh>
    <rPh sb="5" eb="6">
      <t>シュ</t>
    </rPh>
    <rPh sb="8" eb="10">
      <t>ジギョウ</t>
    </rPh>
    <rPh sb="10" eb="12">
      <t>ジッシ</t>
    </rPh>
    <rPh sb="12" eb="14">
      <t>バショ</t>
    </rPh>
    <rPh sb="15" eb="17">
      <t>ヘンコウ</t>
    </rPh>
    <rPh sb="17" eb="19">
      <t>リユウ</t>
    </rPh>
    <phoneticPr fontId="1"/>
  </si>
  <si>
    <t>チェックボックス</t>
    <phoneticPr fontId="1"/>
  </si>
  <si>
    <t>個人事業主の場合は「個人事業主」と記載してください。</t>
    <phoneticPr fontId="1"/>
  </si>
  <si>
    <t>出資者が個人の場合は、大企業欄は選択しないでください。</t>
  </si>
  <si>
    <t>課税所得額_変更理由</t>
    <rPh sb="6" eb="8">
      <t>ヘンコウ</t>
    </rPh>
    <rPh sb="8" eb="10">
      <t>リユウ</t>
    </rPh>
    <phoneticPr fontId="1"/>
  </si>
  <si>
    <t>事業再構築の類型_変更理由</t>
    <phoneticPr fontId="1"/>
  </si>
  <si>
    <t>事業再構築の主な事業又は業種_変更理由</t>
    <phoneticPr fontId="1"/>
  </si>
  <si>
    <t>卒業枠に向けた取組の類型_変更理由</t>
    <phoneticPr fontId="1"/>
  </si>
  <si>
    <t>グローバル展開の類型_変更理由</t>
    <phoneticPr fontId="1"/>
  </si>
  <si>
    <r>
      <t xml:space="preserve">資本金・出資金
</t>
    </r>
    <r>
      <rPr>
        <sz val="8"/>
        <color theme="0"/>
        <rFont val="ＭＳ ゴシック"/>
        <family val="3"/>
        <charset val="128"/>
      </rPr>
      <t>※数字のみ入力してください</t>
    </r>
    <rPh sb="0" eb="3">
      <t>シホンキン</t>
    </rPh>
    <rPh sb="4" eb="7">
      <t>シュッシキン</t>
    </rPh>
    <phoneticPr fontId="1"/>
  </si>
  <si>
    <r>
      <t xml:space="preserve">従業員数
</t>
    </r>
    <r>
      <rPr>
        <sz val="8"/>
        <color theme="0"/>
        <rFont val="ＭＳ ゴシック"/>
        <family val="3"/>
        <charset val="128"/>
      </rPr>
      <t>※数字のみ入力してください</t>
    </r>
    <rPh sb="0" eb="3">
      <t>ジュウギョウイン</t>
    </rPh>
    <rPh sb="3" eb="4">
      <t>スウ</t>
    </rPh>
    <phoneticPr fontId="1"/>
  </si>
  <si>
    <r>
      <t>報酬（予定）</t>
    </r>
    <r>
      <rPr>
        <sz val="8"/>
        <color theme="0"/>
        <rFont val="ＭＳ ゴシック"/>
        <family val="3"/>
        <charset val="128"/>
      </rPr>
      <t>※数字のみ入力してください</t>
    </r>
    <rPh sb="0" eb="2">
      <t>ホウシュウ</t>
    </rPh>
    <rPh sb="3" eb="5">
      <t>ヨテイ</t>
    </rPh>
    <phoneticPr fontId="1"/>
  </si>
  <si>
    <r>
      <t xml:space="preserve">契約期間 </t>
    </r>
    <r>
      <rPr>
        <sz val="8"/>
        <color theme="0"/>
        <rFont val="ＭＳ ゴシック"/>
        <family val="3"/>
        <charset val="128"/>
      </rPr>
      <t>※数字のみ入力してください</t>
    </r>
    <rPh sb="0" eb="2">
      <t>ケイヤク</t>
    </rPh>
    <rPh sb="2" eb="4">
      <t>キカン</t>
    </rPh>
    <phoneticPr fontId="1"/>
  </si>
  <si>
    <t>□</t>
  </si>
  <si>
    <t>担当者メールアドレスは複数メールアドレスは登録しないでください。</t>
    <phoneticPr fontId="1"/>
  </si>
  <si>
    <t>過去３年の課税所得額はいずれも１５億円以下である</t>
    <phoneticPr fontId="1"/>
  </si>
  <si>
    <t>応募要件の対象事業者であることの誓約はいずれも１５億円以下である、１５億円超の年があるのどちらか一つを選択してください。</t>
    <phoneticPr fontId="1"/>
  </si>
  <si>
    <t>事業再構築の類型の新分野展開、事業転換、業種転換、業態転換はどれか一つを選択してください。</t>
    <phoneticPr fontId="1"/>
  </si>
  <si>
    <t>卒業に向けた取組の類型は事業再編、新規設備投資、グローバル展開はどれか一つを選択してください。</t>
    <phoneticPr fontId="1"/>
  </si>
  <si>
    <t>グローバル展開の類型はどれか一つを選択してください。</t>
    <phoneticPr fontId="1"/>
  </si>
  <si>
    <t>担当者等名</t>
    <phoneticPr fontId="1"/>
  </si>
  <si>
    <t>2020年10月以降の連続する
６か月間のうち、任意の３か月</t>
    <rPh sb="4" eb="5">
      <t>ネン</t>
    </rPh>
    <rPh sb="7" eb="10">
      <t>ガツイコウ</t>
    </rPh>
    <rPh sb="11" eb="13">
      <t>レンゾク</t>
    </rPh>
    <rPh sb="18" eb="20">
      <t>ゲツカン</t>
    </rPh>
    <rPh sb="24" eb="26">
      <t>ニンイ</t>
    </rPh>
    <rPh sb="29" eb="30">
      <t>ゲツ</t>
    </rPh>
    <phoneticPr fontId="1"/>
  </si>
  <si>
    <t>　 ※『2020年10月以降の連続する６か月間のうち、任意の３か月』は、左から年月が古い順に入力してください。</t>
    <phoneticPr fontId="1"/>
  </si>
  <si>
    <t>大分類比較用</t>
    <rPh sb="0" eb="3">
      <t>ダイブンルイ</t>
    </rPh>
    <rPh sb="3" eb="6">
      <t>ヒカクヨウ</t>
    </rPh>
    <phoneticPr fontId="1"/>
  </si>
  <si>
    <t>中分類比較用</t>
    <rPh sb="0" eb="3">
      <t>チュウブンルイ</t>
    </rPh>
    <rPh sb="3" eb="6">
      <t>ヒカクヨウ</t>
    </rPh>
    <phoneticPr fontId="1"/>
  </si>
  <si>
    <t>小分類比較用</t>
    <rPh sb="0" eb="1">
      <t>ショウ</t>
    </rPh>
    <rPh sb="1" eb="3">
      <t>ブンルイ</t>
    </rPh>
    <rPh sb="3" eb="6">
      <t>ヒカクヨウ</t>
    </rPh>
    <phoneticPr fontId="1"/>
  </si>
  <si>
    <t>細分類比較用</t>
    <rPh sb="0" eb="3">
      <t>サイブンルイ</t>
    </rPh>
    <rPh sb="3" eb="6">
      <t>ヒカクヨウ</t>
    </rPh>
    <phoneticPr fontId="1"/>
  </si>
  <si>
    <t>結合したコード</t>
    <rPh sb="0" eb="2">
      <t>ケツゴウ</t>
    </rPh>
    <phoneticPr fontId="1"/>
  </si>
  <si>
    <t>A01</t>
  </si>
  <si>
    <t>A01010</t>
  </si>
  <si>
    <t>A010100100</t>
  </si>
  <si>
    <t>A010100109</t>
  </si>
  <si>
    <t>A01011</t>
  </si>
  <si>
    <t>A010110111</t>
  </si>
  <si>
    <t>A010110112</t>
  </si>
  <si>
    <t>A010110113</t>
  </si>
  <si>
    <t>A010110114</t>
  </si>
  <si>
    <t>A010110115</t>
  </si>
  <si>
    <t>A010110116</t>
  </si>
  <si>
    <t>A010110117</t>
  </si>
  <si>
    <t>A010110119</t>
  </si>
  <si>
    <t>A01012</t>
  </si>
  <si>
    <t>A010120121</t>
  </si>
  <si>
    <t>A010120122</t>
  </si>
  <si>
    <t>A010120123</t>
  </si>
  <si>
    <t>A010120124</t>
  </si>
  <si>
    <t>A010120125</t>
  </si>
  <si>
    <t>A010120126</t>
  </si>
  <si>
    <t>A010120129</t>
  </si>
  <si>
    <t>A01013</t>
  </si>
  <si>
    <t>A010130131</t>
  </si>
  <si>
    <t>A010130132</t>
  </si>
  <si>
    <t>A010130133</t>
  </si>
  <si>
    <t>A010130134</t>
  </si>
  <si>
    <t>A01014</t>
  </si>
  <si>
    <t>A010140141</t>
  </si>
  <si>
    <t>A02</t>
  </si>
  <si>
    <t>A02020</t>
  </si>
  <si>
    <t>A020200200</t>
  </si>
  <si>
    <t>A020200209</t>
  </si>
  <si>
    <t>A02021</t>
  </si>
  <si>
    <t>A020210211</t>
  </si>
  <si>
    <t>A02022</t>
  </si>
  <si>
    <t>A020220221</t>
  </si>
  <si>
    <t>A02023</t>
  </si>
  <si>
    <t>A020230231</t>
  </si>
  <si>
    <t>A020230239</t>
  </si>
  <si>
    <t>A02024</t>
  </si>
  <si>
    <t>A020240241</t>
  </si>
  <si>
    <t>A020240242</t>
  </si>
  <si>
    <t>A020240243</t>
  </si>
  <si>
    <t>A020240249</t>
  </si>
  <si>
    <t>A02029</t>
  </si>
  <si>
    <t>A020290299</t>
  </si>
  <si>
    <t>B03</t>
  </si>
  <si>
    <t>B03030</t>
  </si>
  <si>
    <t>B030300300</t>
  </si>
  <si>
    <t>B030300309</t>
  </si>
  <si>
    <t>B03031</t>
  </si>
  <si>
    <t>B030310311</t>
  </si>
  <si>
    <t>B030310312</t>
  </si>
  <si>
    <t>B030310313</t>
  </si>
  <si>
    <t>B030310314</t>
  </si>
  <si>
    <t>B030310315</t>
  </si>
  <si>
    <t>B030310316</t>
  </si>
  <si>
    <t>B030310317</t>
  </si>
  <si>
    <t>B030310318</t>
  </si>
  <si>
    <t>B030310319</t>
  </si>
  <si>
    <t>B03032</t>
  </si>
  <si>
    <t>B030320321</t>
  </si>
  <si>
    <t>B04</t>
  </si>
  <si>
    <t>B04040</t>
  </si>
  <si>
    <t>B040400400</t>
  </si>
  <si>
    <t>B040400409</t>
  </si>
  <si>
    <t>B04041</t>
  </si>
  <si>
    <t>B040410411</t>
  </si>
  <si>
    <t>B040410412</t>
  </si>
  <si>
    <t>B040410413</t>
  </si>
  <si>
    <t>B040410414</t>
  </si>
  <si>
    <t>B040410415</t>
  </si>
  <si>
    <t>B040410419</t>
  </si>
  <si>
    <t>B04042</t>
  </si>
  <si>
    <t>B040420421</t>
  </si>
  <si>
    <t>C05</t>
  </si>
  <si>
    <t>C05050</t>
  </si>
  <si>
    <t>C050500500</t>
  </si>
  <si>
    <t>C050500509</t>
  </si>
  <si>
    <t>C05051</t>
  </si>
  <si>
    <t>C050510511</t>
  </si>
  <si>
    <t>C050510512</t>
  </si>
  <si>
    <t>C050510513</t>
  </si>
  <si>
    <t>C050510519</t>
  </si>
  <si>
    <t>C05052</t>
  </si>
  <si>
    <t>C050520521</t>
  </si>
  <si>
    <t>C050520522</t>
  </si>
  <si>
    <t>C05053</t>
  </si>
  <si>
    <t>C050530531</t>
  </si>
  <si>
    <t>C050530532</t>
  </si>
  <si>
    <t>C05054</t>
  </si>
  <si>
    <t>C050540541</t>
  </si>
  <si>
    <t>C050540542</t>
  </si>
  <si>
    <t>C050540543</t>
  </si>
  <si>
    <t>C050540544</t>
  </si>
  <si>
    <t>C050540545</t>
  </si>
  <si>
    <t>C050540546</t>
  </si>
  <si>
    <t>C050540547</t>
  </si>
  <si>
    <t>C050540548</t>
  </si>
  <si>
    <t>C050540549</t>
  </si>
  <si>
    <t>C05055</t>
  </si>
  <si>
    <t>C050550551</t>
  </si>
  <si>
    <t>C050550552</t>
  </si>
  <si>
    <t>C050550553</t>
  </si>
  <si>
    <t>C050550554</t>
  </si>
  <si>
    <t>C050550555</t>
  </si>
  <si>
    <t>C050550556</t>
  </si>
  <si>
    <t>C050550557</t>
  </si>
  <si>
    <t>C050550559</t>
  </si>
  <si>
    <t>C05059</t>
  </si>
  <si>
    <t>C050590591</t>
  </si>
  <si>
    <t>C050590592</t>
  </si>
  <si>
    <t>C050590593</t>
  </si>
  <si>
    <t>C050590594</t>
  </si>
  <si>
    <t>C050590599</t>
  </si>
  <si>
    <t>D06</t>
  </si>
  <si>
    <t>D06060</t>
  </si>
  <si>
    <t>D060600600</t>
  </si>
  <si>
    <t>D060600609</t>
  </si>
  <si>
    <t>D06061</t>
  </si>
  <si>
    <t>D060610611</t>
  </si>
  <si>
    <t>D06062</t>
  </si>
  <si>
    <t>D060620621</t>
  </si>
  <si>
    <t>D060620622</t>
  </si>
  <si>
    <t>D060620623</t>
  </si>
  <si>
    <t>D06063</t>
  </si>
  <si>
    <t>D060630631</t>
  </si>
  <si>
    <t>D06064</t>
  </si>
  <si>
    <t>D060640641</t>
  </si>
  <si>
    <t>D06065</t>
  </si>
  <si>
    <t>D060650651</t>
  </si>
  <si>
    <t>D06066</t>
  </si>
  <si>
    <t>D060660661</t>
  </si>
  <si>
    <t>D07</t>
  </si>
  <si>
    <t>D07070</t>
  </si>
  <si>
    <t>D070700700</t>
  </si>
  <si>
    <t>D070700709</t>
  </si>
  <si>
    <t>D07071</t>
  </si>
  <si>
    <t>D070710711</t>
  </si>
  <si>
    <t>D070710712</t>
  </si>
  <si>
    <t>D07072</t>
  </si>
  <si>
    <t>D070720721</t>
  </si>
  <si>
    <t>D070720722</t>
  </si>
  <si>
    <t>D070720723</t>
  </si>
  <si>
    <t>D07073</t>
  </si>
  <si>
    <t>D070730731</t>
  </si>
  <si>
    <t>D070730732</t>
  </si>
  <si>
    <t>D07074</t>
  </si>
  <si>
    <t>D070740741</t>
  </si>
  <si>
    <t>D070740742</t>
  </si>
  <si>
    <t>D070740743</t>
  </si>
  <si>
    <t>D070740744</t>
  </si>
  <si>
    <t>D07075</t>
  </si>
  <si>
    <t>D070750751</t>
  </si>
  <si>
    <t>D07076</t>
  </si>
  <si>
    <t>D070760761</t>
  </si>
  <si>
    <t>D070760762</t>
  </si>
  <si>
    <t>D070760763</t>
  </si>
  <si>
    <t>D07077</t>
  </si>
  <si>
    <t>D070770771</t>
  </si>
  <si>
    <t>D070770772</t>
  </si>
  <si>
    <t>D07078</t>
  </si>
  <si>
    <t>D070780781</t>
  </si>
  <si>
    <t>D070780782</t>
  </si>
  <si>
    <t>D07079</t>
  </si>
  <si>
    <t>D070790791</t>
  </si>
  <si>
    <t>D070790792</t>
  </si>
  <si>
    <t>D070790793</t>
  </si>
  <si>
    <t>D070790794</t>
  </si>
  <si>
    <t>D070790795</t>
  </si>
  <si>
    <t>D070790796</t>
  </si>
  <si>
    <t>D070790799</t>
  </si>
  <si>
    <t>D08</t>
  </si>
  <si>
    <t>D08080</t>
  </si>
  <si>
    <t>D080800800</t>
  </si>
  <si>
    <t>D080800809</t>
  </si>
  <si>
    <t>D08081</t>
  </si>
  <si>
    <t>D080810811</t>
  </si>
  <si>
    <t>D080810812</t>
  </si>
  <si>
    <t>D08082</t>
  </si>
  <si>
    <t>D080820821</t>
  </si>
  <si>
    <t>D080820822</t>
  </si>
  <si>
    <t>D080820823</t>
  </si>
  <si>
    <t>D08083</t>
  </si>
  <si>
    <t>D080830831</t>
  </si>
  <si>
    <t>D080830832</t>
  </si>
  <si>
    <t>D080830833</t>
  </si>
  <si>
    <t>D080830839</t>
  </si>
  <si>
    <t>D08084</t>
  </si>
  <si>
    <t>D080840841</t>
  </si>
  <si>
    <t>D080840842</t>
  </si>
  <si>
    <t>D08089</t>
  </si>
  <si>
    <t>D080890891</t>
  </si>
  <si>
    <t>D080890892</t>
  </si>
  <si>
    <t>D080890893</t>
  </si>
  <si>
    <t>D080890894</t>
  </si>
  <si>
    <t>E09</t>
  </si>
  <si>
    <t>E09090</t>
  </si>
  <si>
    <t>E090900900</t>
  </si>
  <si>
    <t>E090900909</t>
  </si>
  <si>
    <t>E09091</t>
  </si>
  <si>
    <t>E090910911</t>
  </si>
  <si>
    <t>E090910912</t>
  </si>
  <si>
    <t>E090910913</t>
  </si>
  <si>
    <t>E090910914</t>
  </si>
  <si>
    <t>E090910919</t>
  </si>
  <si>
    <t>E09092</t>
  </si>
  <si>
    <t>E090920921</t>
  </si>
  <si>
    <t>E090920922</t>
  </si>
  <si>
    <t>E090920923</t>
  </si>
  <si>
    <t>E090920924</t>
  </si>
  <si>
    <t>E090920925</t>
  </si>
  <si>
    <t>E090920926</t>
  </si>
  <si>
    <t>E090920929</t>
  </si>
  <si>
    <t>E09093</t>
  </si>
  <si>
    <t>E090930931</t>
  </si>
  <si>
    <t>E090930932</t>
  </si>
  <si>
    <t>E09094</t>
  </si>
  <si>
    <t>E090940941</t>
  </si>
  <si>
    <t>E090940942</t>
  </si>
  <si>
    <t>E090940943</t>
  </si>
  <si>
    <t>E090940944</t>
  </si>
  <si>
    <t>E090940949</t>
  </si>
  <si>
    <t>E09095</t>
  </si>
  <si>
    <t>E090950951</t>
  </si>
  <si>
    <t>E090950952</t>
  </si>
  <si>
    <t>E090950953</t>
  </si>
  <si>
    <t>E09096</t>
  </si>
  <si>
    <t>E090960961</t>
  </si>
  <si>
    <t>E090960962</t>
  </si>
  <si>
    <t>E090960969</t>
  </si>
  <si>
    <t>E09097</t>
  </si>
  <si>
    <t>E090970971</t>
  </si>
  <si>
    <t>E090970972</t>
  </si>
  <si>
    <t>E090970973</t>
  </si>
  <si>
    <t>E090970974</t>
  </si>
  <si>
    <t>E090970979</t>
  </si>
  <si>
    <t>E09098</t>
  </si>
  <si>
    <t>E090980981</t>
  </si>
  <si>
    <t>E090980982</t>
  </si>
  <si>
    <t>E09099</t>
  </si>
  <si>
    <t>E090990991</t>
  </si>
  <si>
    <t>E090990992</t>
  </si>
  <si>
    <t>E090990993</t>
  </si>
  <si>
    <t>E090990994</t>
  </si>
  <si>
    <t>E090990995</t>
  </si>
  <si>
    <t>E090990996</t>
  </si>
  <si>
    <t>E090990997</t>
  </si>
  <si>
    <t>E090990998</t>
  </si>
  <si>
    <t>E090990999</t>
  </si>
  <si>
    <t>E10</t>
  </si>
  <si>
    <t>E10100</t>
  </si>
  <si>
    <t>E101001000</t>
  </si>
  <si>
    <t>E101001009</t>
  </si>
  <si>
    <t>E10101</t>
  </si>
  <si>
    <t>E101011011</t>
  </si>
  <si>
    <t>E10102</t>
  </si>
  <si>
    <t>E101021021</t>
  </si>
  <si>
    <t>E101021022</t>
  </si>
  <si>
    <t>E101021023</t>
  </si>
  <si>
    <t>E101021024</t>
  </si>
  <si>
    <t>E10103</t>
  </si>
  <si>
    <t>E101031031</t>
  </si>
  <si>
    <t>E101031032</t>
  </si>
  <si>
    <t>E10104</t>
  </si>
  <si>
    <t>E101041041</t>
  </si>
  <si>
    <t>E10105</t>
  </si>
  <si>
    <t>E101051051</t>
  </si>
  <si>
    <t>E101051052</t>
  </si>
  <si>
    <t>E10106</t>
  </si>
  <si>
    <t>E101061061</t>
  </si>
  <si>
    <t>E101061062</t>
  </si>
  <si>
    <t>E101061063</t>
  </si>
  <si>
    <t>E11</t>
  </si>
  <si>
    <t>E11110</t>
  </si>
  <si>
    <t>E111101100</t>
  </si>
  <si>
    <t>E111101109</t>
  </si>
  <si>
    <t>E11111</t>
  </si>
  <si>
    <t>E111111111</t>
  </si>
  <si>
    <t>E111111112</t>
  </si>
  <si>
    <t>E111111113</t>
  </si>
  <si>
    <t>E111111114</t>
  </si>
  <si>
    <t>E111111115</t>
  </si>
  <si>
    <t>E111111116</t>
  </si>
  <si>
    <t>E111111117</t>
  </si>
  <si>
    <t>E111111118</t>
  </si>
  <si>
    <t>E111111119</t>
  </si>
  <si>
    <t>E11112</t>
  </si>
  <si>
    <t>E111121121</t>
  </si>
  <si>
    <t>E111121122</t>
  </si>
  <si>
    <t>E111121123</t>
  </si>
  <si>
    <t>E111121124</t>
  </si>
  <si>
    <t>E111121125</t>
  </si>
  <si>
    <t>E111121129</t>
  </si>
  <si>
    <t>E11113</t>
  </si>
  <si>
    <t>E111131131</t>
  </si>
  <si>
    <t>E111131132</t>
  </si>
  <si>
    <t>E111131133</t>
  </si>
  <si>
    <t>E11114</t>
  </si>
  <si>
    <t>E111141141</t>
  </si>
  <si>
    <t>E111141142</t>
  </si>
  <si>
    <t>E111141143</t>
  </si>
  <si>
    <t>E111141144</t>
  </si>
  <si>
    <t>E111141145</t>
  </si>
  <si>
    <t>E111141146</t>
  </si>
  <si>
    <t>E111141147</t>
  </si>
  <si>
    <t>E111141148</t>
  </si>
  <si>
    <t>E11115</t>
  </si>
  <si>
    <t>E111151151</t>
  </si>
  <si>
    <t>E111151152</t>
  </si>
  <si>
    <t>E111151153</t>
  </si>
  <si>
    <t>E111151154</t>
  </si>
  <si>
    <t>E111151155</t>
  </si>
  <si>
    <t>E111151156</t>
  </si>
  <si>
    <t>E111151157</t>
  </si>
  <si>
    <t>E111151158</t>
  </si>
  <si>
    <t>E111151159</t>
  </si>
  <si>
    <t>E11116</t>
  </si>
  <si>
    <t>E111161161</t>
  </si>
  <si>
    <t>E111161162</t>
  </si>
  <si>
    <t>E111161163</t>
  </si>
  <si>
    <t>E111161164</t>
  </si>
  <si>
    <t>E111161165</t>
  </si>
  <si>
    <t>E111161166</t>
  </si>
  <si>
    <t>E111161167</t>
  </si>
  <si>
    <t>E111161168</t>
  </si>
  <si>
    <t>E111161169</t>
  </si>
  <si>
    <t>E11117</t>
  </si>
  <si>
    <t>E111171171</t>
  </si>
  <si>
    <t>E111171172</t>
  </si>
  <si>
    <t>E111171173</t>
  </si>
  <si>
    <t>E111171174</t>
  </si>
  <si>
    <t>E11118</t>
  </si>
  <si>
    <t>E111181181</t>
  </si>
  <si>
    <t>E111181182</t>
  </si>
  <si>
    <t>E111181183</t>
  </si>
  <si>
    <t>E111181184</t>
  </si>
  <si>
    <t>E111181185</t>
  </si>
  <si>
    <t>E111181186</t>
  </si>
  <si>
    <t>E111181189</t>
  </si>
  <si>
    <t>E11119</t>
  </si>
  <si>
    <t>E111191191</t>
  </si>
  <si>
    <t>E111191192</t>
  </si>
  <si>
    <t>E111191193</t>
  </si>
  <si>
    <t>E111191194</t>
  </si>
  <si>
    <t>E111191195</t>
  </si>
  <si>
    <t>E111191196</t>
  </si>
  <si>
    <t>E111191197</t>
  </si>
  <si>
    <t>E111191198</t>
  </si>
  <si>
    <t>E111191199</t>
  </si>
  <si>
    <t>E12</t>
  </si>
  <si>
    <t>E12120</t>
  </si>
  <si>
    <t>E121201200</t>
  </si>
  <si>
    <t>E121201209</t>
  </si>
  <si>
    <t>E12121</t>
  </si>
  <si>
    <t>E121211211</t>
  </si>
  <si>
    <t>E121211212</t>
  </si>
  <si>
    <t>E121211213</t>
  </si>
  <si>
    <t>E121211219</t>
  </si>
  <si>
    <t>E12122</t>
  </si>
  <si>
    <t>E121221221</t>
  </si>
  <si>
    <t>E121221222</t>
  </si>
  <si>
    <t>E121221223</t>
  </si>
  <si>
    <t>E121221224</t>
  </si>
  <si>
    <t>E121221225</t>
  </si>
  <si>
    <t>E121221226</t>
  </si>
  <si>
    <t>E121221227</t>
  </si>
  <si>
    <t>E121221228</t>
  </si>
  <si>
    <t>E12123</t>
  </si>
  <si>
    <t>E121231231</t>
  </si>
  <si>
    <t>E121231232</t>
  </si>
  <si>
    <t>E121231233</t>
  </si>
  <si>
    <t>E12129</t>
  </si>
  <si>
    <t>E121291291</t>
  </si>
  <si>
    <t>E121291292</t>
  </si>
  <si>
    <t>E121291299</t>
  </si>
  <si>
    <t>E13</t>
  </si>
  <si>
    <t>E13130</t>
  </si>
  <si>
    <t>E131301300</t>
  </si>
  <si>
    <t>E131301309</t>
  </si>
  <si>
    <t>E13131</t>
  </si>
  <si>
    <t>E131311311</t>
  </si>
  <si>
    <t>E131311312</t>
  </si>
  <si>
    <t>E131311313</t>
  </si>
  <si>
    <t>E13132</t>
  </si>
  <si>
    <t>E131321321</t>
  </si>
  <si>
    <t>E13133</t>
  </si>
  <si>
    <t>E131331331</t>
  </si>
  <si>
    <t>E13139</t>
  </si>
  <si>
    <t>E131391391</t>
  </si>
  <si>
    <t>E131391392</t>
  </si>
  <si>
    <t>E131391393</t>
  </si>
  <si>
    <t>E131391399</t>
  </si>
  <si>
    <t>E14</t>
  </si>
  <si>
    <t>E14140</t>
  </si>
  <si>
    <t>E141401400</t>
  </si>
  <si>
    <t>E141401409</t>
  </si>
  <si>
    <t>E14141</t>
  </si>
  <si>
    <t>E141411411</t>
  </si>
  <si>
    <t>E14142</t>
  </si>
  <si>
    <t>E141421421</t>
  </si>
  <si>
    <t>E141421422</t>
  </si>
  <si>
    <t>E141421423</t>
  </si>
  <si>
    <t>E141421424</t>
  </si>
  <si>
    <t>E14143</t>
  </si>
  <si>
    <t>E141431431</t>
  </si>
  <si>
    <t>E141431432</t>
  </si>
  <si>
    <t>E141431433</t>
  </si>
  <si>
    <t>E14144</t>
  </si>
  <si>
    <t>E141441441</t>
  </si>
  <si>
    <t>E141441442</t>
  </si>
  <si>
    <t>E141441449</t>
  </si>
  <si>
    <t>E14145</t>
  </si>
  <si>
    <t>E141451451</t>
  </si>
  <si>
    <t>E141451452</t>
  </si>
  <si>
    <t>E141451453</t>
  </si>
  <si>
    <t>E141451454</t>
  </si>
  <si>
    <t>E14149</t>
  </si>
  <si>
    <t>E141491499</t>
  </si>
  <si>
    <t>E15</t>
  </si>
  <si>
    <t>E15150</t>
  </si>
  <si>
    <t>E151501500</t>
  </si>
  <si>
    <t>E151501509</t>
  </si>
  <si>
    <t>E15151</t>
  </si>
  <si>
    <t>E151511511</t>
  </si>
  <si>
    <t>E151511512</t>
  </si>
  <si>
    <t>E151511513</t>
  </si>
  <si>
    <t>E15152</t>
  </si>
  <si>
    <t>E151521521</t>
  </si>
  <si>
    <t>E15153</t>
  </si>
  <si>
    <t>E151531531</t>
  </si>
  <si>
    <t>E151531532</t>
  </si>
  <si>
    <t>E15159</t>
  </si>
  <si>
    <t>E151591591</t>
  </si>
  <si>
    <t>E16</t>
  </si>
  <si>
    <t>E16160</t>
  </si>
  <si>
    <t>E161601600</t>
  </si>
  <si>
    <t>E161601609</t>
  </si>
  <si>
    <t>E16161</t>
  </si>
  <si>
    <t>E161611611</t>
  </si>
  <si>
    <t>E161611612</t>
  </si>
  <si>
    <t>E161611619</t>
  </si>
  <si>
    <t>E16162</t>
  </si>
  <si>
    <t>E161621621</t>
  </si>
  <si>
    <t>E161621622</t>
  </si>
  <si>
    <t>E161621623</t>
  </si>
  <si>
    <t>E161621624</t>
  </si>
  <si>
    <t>E161621629</t>
  </si>
  <si>
    <t>E16163</t>
  </si>
  <si>
    <t>E161631631</t>
  </si>
  <si>
    <t>E161631632</t>
  </si>
  <si>
    <t>E161631633</t>
  </si>
  <si>
    <t>E161631634</t>
  </si>
  <si>
    <t>E161631635</t>
  </si>
  <si>
    <t>E161631636</t>
  </si>
  <si>
    <t>E161631639</t>
  </si>
  <si>
    <t>E16164</t>
  </si>
  <si>
    <t>E161641641</t>
  </si>
  <si>
    <t>E161641642</t>
  </si>
  <si>
    <t>E161641643</t>
  </si>
  <si>
    <t>E161641644</t>
  </si>
  <si>
    <t>E161641645</t>
  </si>
  <si>
    <t>E161641646</t>
  </si>
  <si>
    <t>E161641647</t>
  </si>
  <si>
    <t>E16165</t>
  </si>
  <si>
    <t>E161651651</t>
  </si>
  <si>
    <t>E161651652</t>
  </si>
  <si>
    <t>E161651653</t>
  </si>
  <si>
    <t>E161651654</t>
  </si>
  <si>
    <t>E161651655</t>
  </si>
  <si>
    <t>E16166</t>
  </si>
  <si>
    <t>E161661661</t>
  </si>
  <si>
    <t>E161661662</t>
  </si>
  <si>
    <t>E161661669</t>
  </si>
  <si>
    <t>E16169</t>
  </si>
  <si>
    <t>E161691691</t>
  </si>
  <si>
    <t>E161691692</t>
  </si>
  <si>
    <t>E161691693</t>
  </si>
  <si>
    <t>E161691694</t>
  </si>
  <si>
    <t>E161691695</t>
  </si>
  <si>
    <t>E161691696</t>
  </si>
  <si>
    <t>E161691697</t>
  </si>
  <si>
    <t>E161691699</t>
  </si>
  <si>
    <t>E17</t>
  </si>
  <si>
    <t>E17170</t>
  </si>
  <si>
    <t>E171701700</t>
  </si>
  <si>
    <t>E171701709</t>
  </si>
  <si>
    <t>E17171</t>
  </si>
  <si>
    <t>E171711711</t>
  </si>
  <si>
    <t>E17172</t>
  </si>
  <si>
    <t>E171721721</t>
  </si>
  <si>
    <t>E17173</t>
  </si>
  <si>
    <t>E171731731</t>
  </si>
  <si>
    <t>E17174</t>
  </si>
  <si>
    <t>E171741741</t>
  </si>
  <si>
    <t>E17179</t>
  </si>
  <si>
    <t>E171791799</t>
  </si>
  <si>
    <t>E18</t>
  </si>
  <si>
    <t>E18180</t>
  </si>
  <si>
    <t>E181801800</t>
  </si>
  <si>
    <t>E181801809</t>
  </si>
  <si>
    <t>E18181</t>
  </si>
  <si>
    <t>E181811811</t>
  </si>
  <si>
    <t>E181811812</t>
  </si>
  <si>
    <t>E181811813</t>
  </si>
  <si>
    <t>E181811814</t>
  </si>
  <si>
    <t>E181811815</t>
  </si>
  <si>
    <t>E18182</t>
  </si>
  <si>
    <t>E181821821</t>
  </si>
  <si>
    <t>E181821822</t>
  </si>
  <si>
    <t>E181821823</t>
  </si>
  <si>
    <t>E181821824</t>
  </si>
  <si>
    <t>E181821825</t>
  </si>
  <si>
    <t>E18183</t>
  </si>
  <si>
    <t>E181831831</t>
  </si>
  <si>
    <t>E181831832</t>
  </si>
  <si>
    <t>E181831833</t>
  </si>
  <si>
    <t>E181831834</t>
  </si>
  <si>
    <t>E18184</t>
  </si>
  <si>
    <t>E181841841</t>
  </si>
  <si>
    <t>E181841842</t>
  </si>
  <si>
    <t>E181841843</t>
  </si>
  <si>
    <t>E181841844</t>
  </si>
  <si>
    <t>E181841845</t>
  </si>
  <si>
    <t>E18185</t>
  </si>
  <si>
    <t>E181851851</t>
  </si>
  <si>
    <t>E181851852</t>
  </si>
  <si>
    <t>E18189</t>
  </si>
  <si>
    <t>E181891891</t>
  </si>
  <si>
    <t>E181891892</t>
  </si>
  <si>
    <t>E181891897</t>
  </si>
  <si>
    <t>E181891898</t>
  </si>
  <si>
    <t>E19</t>
  </si>
  <si>
    <t>E19190</t>
  </si>
  <si>
    <t>E191901900</t>
  </si>
  <si>
    <t>E191901909</t>
  </si>
  <si>
    <t>E19191</t>
  </si>
  <si>
    <t>E191911911</t>
  </si>
  <si>
    <t>E191911919</t>
  </si>
  <si>
    <t>E19192</t>
  </si>
  <si>
    <t>E191921921</t>
  </si>
  <si>
    <t>E191921922</t>
  </si>
  <si>
    <t>E19193</t>
  </si>
  <si>
    <t>E191931931</t>
  </si>
  <si>
    <t>E191931932</t>
  </si>
  <si>
    <t>E191931933</t>
  </si>
  <si>
    <t>E19199</t>
  </si>
  <si>
    <t>E191991991</t>
  </si>
  <si>
    <t>E191991992</t>
  </si>
  <si>
    <t>E191991993</t>
  </si>
  <si>
    <t>E191991994</t>
  </si>
  <si>
    <t>E191991995</t>
  </si>
  <si>
    <t>E191991999</t>
  </si>
  <si>
    <t>E20</t>
  </si>
  <si>
    <t>E20200</t>
  </si>
  <si>
    <t>E202002000</t>
  </si>
  <si>
    <t>E202002009</t>
  </si>
  <si>
    <t>E20201</t>
  </si>
  <si>
    <t>E202012011</t>
  </si>
  <si>
    <t>E20202</t>
  </si>
  <si>
    <t>E202022021</t>
  </si>
  <si>
    <t>E20203</t>
  </si>
  <si>
    <t>E202032031</t>
  </si>
  <si>
    <t>E20204</t>
  </si>
  <si>
    <t>E202042041</t>
  </si>
  <si>
    <t>E20205</t>
  </si>
  <si>
    <t>E202052051</t>
  </si>
  <si>
    <t>E20206</t>
  </si>
  <si>
    <t>E202062061</t>
  </si>
  <si>
    <t>E20207</t>
  </si>
  <si>
    <t>E202072071</t>
  </si>
  <si>
    <t>E202072072</t>
  </si>
  <si>
    <t>E20208</t>
  </si>
  <si>
    <t>E202082081</t>
  </si>
  <si>
    <t>E20209</t>
  </si>
  <si>
    <t>E202092099</t>
  </si>
  <si>
    <t>E21</t>
  </si>
  <si>
    <t>E21210</t>
  </si>
  <si>
    <t>E212102100</t>
  </si>
  <si>
    <t>E212102109</t>
  </si>
  <si>
    <t>E21211</t>
  </si>
  <si>
    <t>E212112111</t>
  </si>
  <si>
    <t>E212112112</t>
  </si>
  <si>
    <t>E212112113</t>
  </si>
  <si>
    <t>E212112114</t>
  </si>
  <si>
    <t>E212112115</t>
  </si>
  <si>
    <t>E212112116</t>
  </si>
  <si>
    <t>E212112117</t>
  </si>
  <si>
    <t>E212112119</t>
  </si>
  <si>
    <t>E21212</t>
  </si>
  <si>
    <t>E212122121</t>
  </si>
  <si>
    <t>E212122122</t>
  </si>
  <si>
    <t>E212122123</t>
  </si>
  <si>
    <t>E212122129</t>
  </si>
  <si>
    <t>E21213</t>
  </si>
  <si>
    <t>E212132131</t>
  </si>
  <si>
    <t>E212132132</t>
  </si>
  <si>
    <t>E212132139</t>
  </si>
  <si>
    <t>E21214</t>
  </si>
  <si>
    <t>E212142141</t>
  </si>
  <si>
    <t>E212142142</t>
  </si>
  <si>
    <t>E212142143</t>
  </si>
  <si>
    <t>E212142144</t>
  </si>
  <si>
    <t>E212142145</t>
  </si>
  <si>
    <t>E212142146</t>
  </si>
  <si>
    <t>E212142147</t>
  </si>
  <si>
    <t>E212142148</t>
  </si>
  <si>
    <t>E212142149</t>
  </si>
  <si>
    <t>E21215</t>
  </si>
  <si>
    <t>E212152151</t>
  </si>
  <si>
    <t>E212152152</t>
  </si>
  <si>
    <t>E212152159</t>
  </si>
  <si>
    <t>E21216</t>
  </si>
  <si>
    <t>E212162161</t>
  </si>
  <si>
    <t>E212162169</t>
  </si>
  <si>
    <t>E21217</t>
  </si>
  <si>
    <t>E212172171</t>
  </si>
  <si>
    <t>E212172172</t>
  </si>
  <si>
    <t>E212172173</t>
  </si>
  <si>
    <t>E212172179</t>
  </si>
  <si>
    <t>E21218</t>
  </si>
  <si>
    <t>E212182181</t>
  </si>
  <si>
    <t>E212182182</t>
  </si>
  <si>
    <t>E212182183</t>
  </si>
  <si>
    <t>E212182184</t>
  </si>
  <si>
    <t>E212182185</t>
  </si>
  <si>
    <t>E212182186</t>
  </si>
  <si>
    <t>E21219</t>
  </si>
  <si>
    <t>E212192191</t>
  </si>
  <si>
    <t>E212192192</t>
  </si>
  <si>
    <t>E212192193</t>
  </si>
  <si>
    <t>E212192194</t>
  </si>
  <si>
    <t>E212192199</t>
  </si>
  <si>
    <t>E22</t>
  </si>
  <si>
    <t>E22220</t>
  </si>
  <si>
    <t>E222202200</t>
  </si>
  <si>
    <t>E222202209</t>
  </si>
  <si>
    <t>E22221</t>
  </si>
  <si>
    <t>E222212211</t>
  </si>
  <si>
    <t>E222212212</t>
  </si>
  <si>
    <t>E222212213</t>
  </si>
  <si>
    <t>E22222</t>
  </si>
  <si>
    <t>E222222221</t>
  </si>
  <si>
    <t>E22223</t>
  </si>
  <si>
    <t>E222232231</t>
  </si>
  <si>
    <t>E222232232</t>
  </si>
  <si>
    <t>E222232233</t>
  </si>
  <si>
    <t>E222232234</t>
  </si>
  <si>
    <t>E222232235</t>
  </si>
  <si>
    <t>E222232236</t>
  </si>
  <si>
    <t>E222232237</t>
  </si>
  <si>
    <t>E222232238</t>
  </si>
  <si>
    <t>E222232239</t>
  </si>
  <si>
    <t>E22224</t>
  </si>
  <si>
    <t>E222242241</t>
  </si>
  <si>
    <t>E222242249</t>
  </si>
  <si>
    <t>E22225</t>
  </si>
  <si>
    <t>E222252251</t>
  </si>
  <si>
    <t>E222252252</t>
  </si>
  <si>
    <t>E222252253</t>
  </si>
  <si>
    <t>E222252254</t>
  </si>
  <si>
    <t>E222252255</t>
  </si>
  <si>
    <t>E22229</t>
  </si>
  <si>
    <t>E222292291</t>
  </si>
  <si>
    <t>E222292292</t>
  </si>
  <si>
    <t>E222292293</t>
  </si>
  <si>
    <t>E222292299</t>
  </si>
  <si>
    <t>E23</t>
  </si>
  <si>
    <t>E23230</t>
  </si>
  <si>
    <t>E232302300</t>
  </si>
  <si>
    <t>E232302309</t>
  </si>
  <si>
    <t>E23231</t>
  </si>
  <si>
    <t>E232312311</t>
  </si>
  <si>
    <t>E232312312</t>
  </si>
  <si>
    <t>E232312319</t>
  </si>
  <si>
    <t>E23232</t>
  </si>
  <si>
    <t>E232322321</t>
  </si>
  <si>
    <t>E232322322</t>
  </si>
  <si>
    <t>E232322329</t>
  </si>
  <si>
    <t>E23233</t>
  </si>
  <si>
    <t>E232332331</t>
  </si>
  <si>
    <t>E232332332</t>
  </si>
  <si>
    <t>E232332339</t>
  </si>
  <si>
    <t>E23234</t>
  </si>
  <si>
    <t>E232342341</t>
  </si>
  <si>
    <t>E232342342</t>
  </si>
  <si>
    <t>E23235</t>
  </si>
  <si>
    <t>E232352351</t>
  </si>
  <si>
    <t>E232352352</t>
  </si>
  <si>
    <t>E232352353</t>
  </si>
  <si>
    <t>E232352354</t>
  </si>
  <si>
    <t>E232352355</t>
  </si>
  <si>
    <t>E23239</t>
  </si>
  <si>
    <t>E232392391</t>
  </si>
  <si>
    <t>E232392399</t>
  </si>
  <si>
    <t>E24</t>
  </si>
  <si>
    <t>E24240</t>
  </si>
  <si>
    <t>E242402400</t>
  </si>
  <si>
    <t>E242402409</t>
  </si>
  <si>
    <t>E24241</t>
  </si>
  <si>
    <t>E242412411</t>
  </si>
  <si>
    <t>E24242</t>
  </si>
  <si>
    <t>E242422421</t>
  </si>
  <si>
    <t>E242422422</t>
  </si>
  <si>
    <t>E242422423</t>
  </si>
  <si>
    <t>E242422424</t>
  </si>
  <si>
    <t>E242422425</t>
  </si>
  <si>
    <t>E242422426</t>
  </si>
  <si>
    <t>E242422429</t>
  </si>
  <si>
    <t>E24243</t>
  </si>
  <si>
    <t>E242432431</t>
  </si>
  <si>
    <t>E242432432</t>
  </si>
  <si>
    <t>E242432433</t>
  </si>
  <si>
    <t>E242432439</t>
  </si>
  <si>
    <t>E24244</t>
  </si>
  <si>
    <t>E242442441</t>
  </si>
  <si>
    <t>E242442442</t>
  </si>
  <si>
    <t>E242442443</t>
  </si>
  <si>
    <t>E242442444</t>
  </si>
  <si>
    <t>E242442445</t>
  </si>
  <si>
    <t>E242442446</t>
  </si>
  <si>
    <t>E24245</t>
  </si>
  <si>
    <t>E242452451</t>
  </si>
  <si>
    <t>E242452452</t>
  </si>
  <si>
    <t>E242452453</t>
  </si>
  <si>
    <t>E24246</t>
  </si>
  <si>
    <t>E242462461</t>
  </si>
  <si>
    <t>E242462462</t>
  </si>
  <si>
    <t>E242462463</t>
  </si>
  <si>
    <t>E242462464</t>
  </si>
  <si>
    <t>E242462465</t>
  </si>
  <si>
    <t>E242462469</t>
  </si>
  <si>
    <t>E24247</t>
  </si>
  <si>
    <t>E242472471</t>
  </si>
  <si>
    <t>E242472479</t>
  </si>
  <si>
    <t>E24248</t>
  </si>
  <si>
    <t>E242482481</t>
  </si>
  <si>
    <t>E24249</t>
  </si>
  <si>
    <t>E242492491</t>
  </si>
  <si>
    <t>E242492492</t>
  </si>
  <si>
    <t>E242492499</t>
  </si>
  <si>
    <t>E25</t>
  </si>
  <si>
    <t>E25250</t>
  </si>
  <si>
    <t>E252502500</t>
  </si>
  <si>
    <t>E252502509</t>
  </si>
  <si>
    <t>E25251</t>
  </si>
  <si>
    <t>E252512511</t>
  </si>
  <si>
    <t>E252512512</t>
  </si>
  <si>
    <t>E252512513</t>
  </si>
  <si>
    <t>E252512519</t>
  </si>
  <si>
    <t>E25252</t>
  </si>
  <si>
    <t>E252522521</t>
  </si>
  <si>
    <t>E252522522</t>
  </si>
  <si>
    <t>E252522523</t>
  </si>
  <si>
    <t>E25253</t>
  </si>
  <si>
    <t>E252532531</t>
  </si>
  <si>
    <t>E252532532</t>
  </si>
  <si>
    <t>E252532533</t>
  </si>
  <si>
    <t>E252532534</t>
  </si>
  <si>
    <t>E252532535</t>
  </si>
  <si>
    <t>E25259</t>
  </si>
  <si>
    <t>E252592591</t>
  </si>
  <si>
    <t>E252592592</t>
  </si>
  <si>
    <t>E252592593</t>
  </si>
  <si>
    <t>E252592594</t>
  </si>
  <si>
    <t>E252592595</t>
  </si>
  <si>
    <t>E252592596</t>
  </si>
  <si>
    <t>E252592599</t>
  </si>
  <si>
    <t>E26</t>
  </si>
  <si>
    <t>E26260</t>
  </si>
  <si>
    <t>E262602600</t>
  </si>
  <si>
    <t>E262602609</t>
  </si>
  <si>
    <t>E26261</t>
  </si>
  <si>
    <t>E262612611</t>
  </si>
  <si>
    <t>E26262</t>
  </si>
  <si>
    <t>E262622621</t>
  </si>
  <si>
    <t>E26263</t>
  </si>
  <si>
    <t>E262632631</t>
  </si>
  <si>
    <t>E262632632</t>
  </si>
  <si>
    <t>E262632633</t>
  </si>
  <si>
    <t>E262632634</t>
  </si>
  <si>
    <t>E262632635</t>
  </si>
  <si>
    <t>E26264</t>
  </si>
  <si>
    <t>E262642641</t>
  </si>
  <si>
    <t>E262642642</t>
  </si>
  <si>
    <t>E262642643</t>
  </si>
  <si>
    <t>E262642644</t>
  </si>
  <si>
    <t>E262642645</t>
  </si>
  <si>
    <t>E26265</t>
  </si>
  <si>
    <t>E262652651</t>
  </si>
  <si>
    <t>E262652652</t>
  </si>
  <si>
    <t>E262652653</t>
  </si>
  <si>
    <t>E26266</t>
  </si>
  <si>
    <t>E262662661</t>
  </si>
  <si>
    <t>E262662662</t>
  </si>
  <si>
    <t>E262662663</t>
  </si>
  <si>
    <t>E262662664</t>
  </si>
  <si>
    <t>E26267</t>
  </si>
  <si>
    <t>E262672671</t>
  </si>
  <si>
    <t>E262672672</t>
  </si>
  <si>
    <t>E26269</t>
  </si>
  <si>
    <t>E262692691</t>
  </si>
  <si>
    <t>E262692692</t>
  </si>
  <si>
    <t>E262692693</t>
  </si>
  <si>
    <t>E262692694</t>
  </si>
  <si>
    <t>E262692699</t>
  </si>
  <si>
    <t>E27</t>
  </si>
  <si>
    <t>E27270</t>
  </si>
  <si>
    <t>E272702700</t>
  </si>
  <si>
    <t>E272702709</t>
  </si>
  <si>
    <t>E27271</t>
  </si>
  <si>
    <t>E272712711</t>
  </si>
  <si>
    <t>E272712719</t>
  </si>
  <si>
    <t>E27272</t>
  </si>
  <si>
    <t>E272722721</t>
  </si>
  <si>
    <t>E272722722</t>
  </si>
  <si>
    <t>E272722723</t>
  </si>
  <si>
    <t>E272722729</t>
  </si>
  <si>
    <t>E27273</t>
  </si>
  <si>
    <t>E272732731</t>
  </si>
  <si>
    <t>E272732732</t>
  </si>
  <si>
    <t>E272732733</t>
  </si>
  <si>
    <t>E272732734</t>
  </si>
  <si>
    <t>E272732735</t>
  </si>
  <si>
    <t>E272732736</t>
  </si>
  <si>
    <t>E272732737</t>
  </si>
  <si>
    <t>E272732738</t>
  </si>
  <si>
    <t>E272732739</t>
  </si>
  <si>
    <t>E27274</t>
  </si>
  <si>
    <t>E272742741</t>
  </si>
  <si>
    <t>E272742742</t>
  </si>
  <si>
    <t>E272742743</t>
  </si>
  <si>
    <t>E272742744</t>
  </si>
  <si>
    <t>E27275</t>
  </si>
  <si>
    <t>E272752751</t>
  </si>
  <si>
    <t>E272752752</t>
  </si>
  <si>
    <t>E272752753</t>
  </si>
  <si>
    <t>E27276</t>
  </si>
  <si>
    <t>E272762761</t>
  </si>
  <si>
    <t>E28</t>
  </si>
  <si>
    <t>E28280</t>
  </si>
  <si>
    <t>E282802800</t>
  </si>
  <si>
    <t>E282802809</t>
  </si>
  <si>
    <t>E28281</t>
  </si>
  <si>
    <t>E282812811</t>
  </si>
  <si>
    <t>E282812812</t>
  </si>
  <si>
    <t>E282812813</t>
  </si>
  <si>
    <t>E282812814</t>
  </si>
  <si>
    <t>E282812815</t>
  </si>
  <si>
    <t>E28282</t>
  </si>
  <si>
    <t>E282822821</t>
  </si>
  <si>
    <t>E282822822</t>
  </si>
  <si>
    <t>E282822823</t>
  </si>
  <si>
    <t>E28283</t>
  </si>
  <si>
    <t>E282832831</t>
  </si>
  <si>
    <t>E282832832</t>
  </si>
  <si>
    <t>E28284</t>
  </si>
  <si>
    <t>E282842841</t>
  </si>
  <si>
    <t>E282842842</t>
  </si>
  <si>
    <t>E28285</t>
  </si>
  <si>
    <t>E282852851</t>
  </si>
  <si>
    <t>E282852859</t>
  </si>
  <si>
    <t>E28289</t>
  </si>
  <si>
    <t>E282892899</t>
  </si>
  <si>
    <t>E29</t>
  </si>
  <si>
    <t>E29290</t>
  </si>
  <si>
    <t>E292902900</t>
  </si>
  <si>
    <t>E292902909</t>
  </si>
  <si>
    <t>E29291</t>
  </si>
  <si>
    <t>E292912911</t>
  </si>
  <si>
    <t>E292912912</t>
  </si>
  <si>
    <t>E292912913</t>
  </si>
  <si>
    <t>E292912914</t>
  </si>
  <si>
    <t>E292912915</t>
  </si>
  <si>
    <t>E29292</t>
  </si>
  <si>
    <t>E292922921</t>
  </si>
  <si>
    <t>E292922922</t>
  </si>
  <si>
    <t>E292922929</t>
  </si>
  <si>
    <t>E29293</t>
  </si>
  <si>
    <t>E292932931</t>
  </si>
  <si>
    <t>E292932932</t>
  </si>
  <si>
    <t>E292932933</t>
  </si>
  <si>
    <t>E292932939</t>
  </si>
  <si>
    <t>E29294</t>
  </si>
  <si>
    <t>E292942941</t>
  </si>
  <si>
    <t>E292942942</t>
  </si>
  <si>
    <t>E29295</t>
  </si>
  <si>
    <t>E292952951</t>
  </si>
  <si>
    <t>E292952952</t>
  </si>
  <si>
    <t>E29296</t>
  </si>
  <si>
    <t>E292962961</t>
  </si>
  <si>
    <t>E292962962</t>
  </si>
  <si>
    <t>E292962969</t>
  </si>
  <si>
    <t>E29297</t>
  </si>
  <si>
    <t>E292972971</t>
  </si>
  <si>
    <t>E292972972</t>
  </si>
  <si>
    <t>E292972973</t>
  </si>
  <si>
    <t>E29299</t>
  </si>
  <si>
    <t>E292992999</t>
  </si>
  <si>
    <t>E30</t>
  </si>
  <si>
    <t>E30300</t>
  </si>
  <si>
    <t>E303003000</t>
  </si>
  <si>
    <t>E303003009</t>
  </si>
  <si>
    <t>E30301</t>
  </si>
  <si>
    <t>E303013011</t>
  </si>
  <si>
    <t>E303013012</t>
  </si>
  <si>
    <t>E303013013</t>
  </si>
  <si>
    <t>E303013014</t>
  </si>
  <si>
    <t>E303013015</t>
  </si>
  <si>
    <t>E303013019</t>
  </si>
  <si>
    <t>E30302</t>
  </si>
  <si>
    <t>E303023021</t>
  </si>
  <si>
    <t>E303023022</t>
  </si>
  <si>
    <t>E303023023</t>
  </si>
  <si>
    <t>E30303</t>
  </si>
  <si>
    <t>E303033031</t>
  </si>
  <si>
    <t>E303033032</t>
  </si>
  <si>
    <t>E303033033</t>
  </si>
  <si>
    <t>E303033034</t>
  </si>
  <si>
    <t>E303033035</t>
  </si>
  <si>
    <t>E303033039</t>
  </si>
  <si>
    <t>E31</t>
  </si>
  <si>
    <t>E31310</t>
  </si>
  <si>
    <t>E313103100</t>
  </si>
  <si>
    <t>E313103109</t>
  </si>
  <si>
    <t>E31311</t>
  </si>
  <si>
    <t>E313113111</t>
  </si>
  <si>
    <t>E313113112</t>
  </si>
  <si>
    <t>E313113113</t>
  </si>
  <si>
    <t>E31312</t>
  </si>
  <si>
    <t>E313123121</t>
  </si>
  <si>
    <t>E313123122</t>
  </si>
  <si>
    <t>E31313</t>
  </si>
  <si>
    <t>E313133131</t>
  </si>
  <si>
    <t>E313133132</t>
  </si>
  <si>
    <t>E313133133</t>
  </si>
  <si>
    <t>E313133134</t>
  </si>
  <si>
    <t>E31314</t>
  </si>
  <si>
    <t>E313143141</t>
  </si>
  <si>
    <t>E313143142</t>
  </si>
  <si>
    <t>E313143149</t>
  </si>
  <si>
    <t>E31315</t>
  </si>
  <si>
    <t>E313153151</t>
  </si>
  <si>
    <t>E313153159</t>
  </si>
  <si>
    <t>E31319</t>
  </si>
  <si>
    <t>E313193191</t>
  </si>
  <si>
    <t>E313193199</t>
  </si>
  <si>
    <t>E32</t>
  </si>
  <si>
    <t>E32320</t>
  </si>
  <si>
    <t>E323203200</t>
  </si>
  <si>
    <t>E323203209</t>
  </si>
  <si>
    <t>E32321</t>
  </si>
  <si>
    <t>E323213211</t>
  </si>
  <si>
    <t>E323213212</t>
  </si>
  <si>
    <t>E323213219</t>
  </si>
  <si>
    <t>E32322</t>
  </si>
  <si>
    <t>E323223221</t>
  </si>
  <si>
    <t>E323223222</t>
  </si>
  <si>
    <t>E323223223</t>
  </si>
  <si>
    <t>E323223224</t>
  </si>
  <si>
    <t>E323223229</t>
  </si>
  <si>
    <t>E32323</t>
  </si>
  <si>
    <t>E323233231</t>
  </si>
  <si>
    <t>E32324</t>
  </si>
  <si>
    <t>E323243241</t>
  </si>
  <si>
    <t>E323243249</t>
  </si>
  <si>
    <t>E32325</t>
  </si>
  <si>
    <t>E323253251</t>
  </si>
  <si>
    <t>E323253252</t>
  </si>
  <si>
    <t>E323253253</t>
  </si>
  <si>
    <t>E32326</t>
  </si>
  <si>
    <t>E323263261</t>
  </si>
  <si>
    <t>E323263262</t>
  </si>
  <si>
    <t>E323263269</t>
  </si>
  <si>
    <t>E32327</t>
  </si>
  <si>
    <t>E323273271</t>
  </si>
  <si>
    <t>E32328</t>
  </si>
  <si>
    <t>E323283281</t>
  </si>
  <si>
    <t>E323283282</t>
  </si>
  <si>
    <t>E323283283</t>
  </si>
  <si>
    <t>E323283284</t>
  </si>
  <si>
    <t>E323283285</t>
  </si>
  <si>
    <t>E323283289</t>
  </si>
  <si>
    <t>E32329</t>
  </si>
  <si>
    <t>E323293291</t>
  </si>
  <si>
    <t>E323293292</t>
  </si>
  <si>
    <t>E323293293</t>
  </si>
  <si>
    <t>E323293294</t>
  </si>
  <si>
    <t>E323293295</t>
  </si>
  <si>
    <t>E323293296</t>
  </si>
  <si>
    <t>E323293297</t>
  </si>
  <si>
    <t>E323293299</t>
  </si>
  <si>
    <t>F33</t>
  </si>
  <si>
    <t>F33330</t>
  </si>
  <si>
    <t>F333303300</t>
  </si>
  <si>
    <t>F333303309</t>
  </si>
  <si>
    <t>F33331</t>
  </si>
  <si>
    <t>F333313311</t>
  </si>
  <si>
    <t>F333313312</t>
  </si>
  <si>
    <t>F34</t>
  </si>
  <si>
    <t>F34340</t>
  </si>
  <si>
    <t>F343403400</t>
  </si>
  <si>
    <t>F343403409</t>
  </si>
  <si>
    <t>F34341</t>
  </si>
  <si>
    <t>F343413411</t>
  </si>
  <si>
    <t>F343413412</t>
  </si>
  <si>
    <t>F35</t>
  </si>
  <si>
    <t>F35350</t>
  </si>
  <si>
    <t>F353503500</t>
  </si>
  <si>
    <t>F353503509</t>
  </si>
  <si>
    <t>F35351</t>
  </si>
  <si>
    <t>F353513511</t>
  </si>
  <si>
    <t>F36</t>
  </si>
  <si>
    <t>F36360</t>
  </si>
  <si>
    <t>F363603600</t>
  </si>
  <si>
    <t>F363603609</t>
  </si>
  <si>
    <t>F36361</t>
  </si>
  <si>
    <t>F363613611</t>
  </si>
  <si>
    <t>F36362</t>
  </si>
  <si>
    <t>F363623621</t>
  </si>
  <si>
    <t>F36363</t>
  </si>
  <si>
    <t>F363633631</t>
  </si>
  <si>
    <t>F363633632</t>
  </si>
  <si>
    <t>G37</t>
  </si>
  <si>
    <t>G37370</t>
  </si>
  <si>
    <t>G373703700</t>
  </si>
  <si>
    <t>G373703709</t>
  </si>
  <si>
    <t>G37371</t>
  </si>
  <si>
    <t>G373713711</t>
  </si>
  <si>
    <t>G373713712</t>
  </si>
  <si>
    <t>G373713713</t>
  </si>
  <si>
    <t>G373713719</t>
  </si>
  <si>
    <t>G37372</t>
  </si>
  <si>
    <t>G373723721</t>
  </si>
  <si>
    <t>G37373</t>
  </si>
  <si>
    <t>G373733731</t>
  </si>
  <si>
    <t>G38</t>
  </si>
  <si>
    <t>G38380</t>
  </si>
  <si>
    <t>G383803800</t>
  </si>
  <si>
    <t>G383803809</t>
  </si>
  <si>
    <t>G38381</t>
  </si>
  <si>
    <t>G383813811</t>
  </si>
  <si>
    <t>G38382</t>
  </si>
  <si>
    <t>G383823821</t>
  </si>
  <si>
    <t>G383823822</t>
  </si>
  <si>
    <t>G383823823</t>
  </si>
  <si>
    <t>G383823829</t>
  </si>
  <si>
    <t>G38383</t>
  </si>
  <si>
    <t>G383833831</t>
  </si>
  <si>
    <t>G383833832</t>
  </si>
  <si>
    <t>G39</t>
  </si>
  <si>
    <t>G39390</t>
  </si>
  <si>
    <t>G393903900</t>
  </si>
  <si>
    <t>G393903909</t>
  </si>
  <si>
    <t>G39391</t>
  </si>
  <si>
    <t>G393913911</t>
  </si>
  <si>
    <t>G393913912</t>
  </si>
  <si>
    <t>G393913913</t>
  </si>
  <si>
    <t>G393913914</t>
  </si>
  <si>
    <t>G39392</t>
  </si>
  <si>
    <t>G393923921</t>
  </si>
  <si>
    <t>G393923922</t>
  </si>
  <si>
    <t>G393923923</t>
  </si>
  <si>
    <t>G393923929</t>
  </si>
  <si>
    <t>G40</t>
  </si>
  <si>
    <t>G40400</t>
  </si>
  <si>
    <t>G404004000</t>
  </si>
  <si>
    <t>G404004009</t>
  </si>
  <si>
    <t>G40401</t>
  </si>
  <si>
    <t>G404014011</t>
  </si>
  <si>
    <t>G404014012</t>
  </si>
  <si>
    <t>G404014013</t>
  </si>
  <si>
    <t>G41</t>
  </si>
  <si>
    <t>G41410</t>
  </si>
  <si>
    <t>G414104100</t>
  </si>
  <si>
    <t>G414104109</t>
  </si>
  <si>
    <t>G41411</t>
  </si>
  <si>
    <t>G414114111</t>
  </si>
  <si>
    <t>G414114112</t>
  </si>
  <si>
    <t>G414114113</t>
  </si>
  <si>
    <t>G414114114</t>
  </si>
  <si>
    <t>G41412</t>
  </si>
  <si>
    <t>G414124121</t>
  </si>
  <si>
    <t>G414124122</t>
  </si>
  <si>
    <t>G41413</t>
  </si>
  <si>
    <t>G414134131</t>
  </si>
  <si>
    <t>G41414</t>
  </si>
  <si>
    <t>G414144141</t>
  </si>
  <si>
    <t>G41415</t>
  </si>
  <si>
    <t>G414154151</t>
  </si>
  <si>
    <t>G41416</t>
  </si>
  <si>
    <t>G414164161</t>
  </si>
  <si>
    <t>G414164169</t>
  </si>
  <si>
    <t>H42</t>
  </si>
  <si>
    <t>H42420</t>
  </si>
  <si>
    <t>H424204200</t>
  </si>
  <si>
    <t>H424204209</t>
  </si>
  <si>
    <t>H42421</t>
  </si>
  <si>
    <t>H424214211</t>
  </si>
  <si>
    <t>H424214212</t>
  </si>
  <si>
    <t>H424214213</t>
  </si>
  <si>
    <t>H424214214</t>
  </si>
  <si>
    <t>H424214215</t>
  </si>
  <si>
    <t>H424214216</t>
  </si>
  <si>
    <t>H424214217</t>
  </si>
  <si>
    <t>H424214219</t>
  </si>
  <si>
    <t>H43</t>
  </si>
  <si>
    <t>H43430</t>
  </si>
  <si>
    <t>H434304300</t>
  </si>
  <si>
    <t>H434304309</t>
  </si>
  <si>
    <t>H43431</t>
  </si>
  <si>
    <t>H434314311</t>
  </si>
  <si>
    <t>H43432</t>
  </si>
  <si>
    <t>H434324321</t>
  </si>
  <si>
    <t>H43433</t>
  </si>
  <si>
    <t>H434334331</t>
  </si>
  <si>
    <t>H43439</t>
  </si>
  <si>
    <t>H434394391</t>
  </si>
  <si>
    <t>H434394399</t>
  </si>
  <si>
    <t>H44</t>
  </si>
  <si>
    <t>H44440</t>
  </si>
  <si>
    <t>H444404400</t>
  </si>
  <si>
    <t>H444404409</t>
  </si>
  <si>
    <t>H44441</t>
  </si>
  <si>
    <t>H444414411</t>
  </si>
  <si>
    <t>H444414412</t>
  </si>
  <si>
    <t>H44442</t>
  </si>
  <si>
    <t>H444424421</t>
  </si>
  <si>
    <t>H44443</t>
  </si>
  <si>
    <t>H444434431</t>
  </si>
  <si>
    <t>H44444</t>
  </si>
  <si>
    <t>H444444441</t>
  </si>
  <si>
    <t>H44449</t>
  </si>
  <si>
    <t>H444494499</t>
  </si>
  <si>
    <t>H45</t>
  </si>
  <si>
    <t>H45450</t>
  </si>
  <si>
    <t>H454504500</t>
  </si>
  <si>
    <t>H454504509</t>
  </si>
  <si>
    <t>H45451</t>
  </si>
  <si>
    <t>H454514511</t>
  </si>
  <si>
    <t>H454514512</t>
  </si>
  <si>
    <t>H45452</t>
  </si>
  <si>
    <t>H454524521</t>
  </si>
  <si>
    <t>H454524522</t>
  </si>
  <si>
    <t>H45453</t>
  </si>
  <si>
    <t>H454534531</t>
  </si>
  <si>
    <t>H454534532</t>
  </si>
  <si>
    <t>H454534533</t>
  </si>
  <si>
    <t>H45454</t>
  </si>
  <si>
    <t>H454544541</t>
  </si>
  <si>
    <t>H454544542</t>
  </si>
  <si>
    <t>H46</t>
  </si>
  <si>
    <t>H46460</t>
  </si>
  <si>
    <t>H464604600</t>
  </si>
  <si>
    <t>H464604609</t>
  </si>
  <si>
    <t>H46461</t>
  </si>
  <si>
    <t>H464614611</t>
  </si>
  <si>
    <t>H46462</t>
  </si>
  <si>
    <t>H464624621</t>
  </si>
  <si>
    <t>H47</t>
  </si>
  <si>
    <t>H47470</t>
  </si>
  <si>
    <t>H474704700</t>
  </si>
  <si>
    <t>H474704709</t>
  </si>
  <si>
    <t>H47471</t>
  </si>
  <si>
    <t>H474714711</t>
  </si>
  <si>
    <t>H47472</t>
  </si>
  <si>
    <t>H474724721</t>
  </si>
  <si>
    <t>H48</t>
  </si>
  <si>
    <t>H48480</t>
  </si>
  <si>
    <t>H484804800</t>
  </si>
  <si>
    <t>H484804809</t>
  </si>
  <si>
    <t>H48481</t>
  </si>
  <si>
    <t>H484814811</t>
  </si>
  <si>
    <t>H48482</t>
  </si>
  <si>
    <t>H484824821</t>
  </si>
  <si>
    <t>H484824822</t>
  </si>
  <si>
    <t>H48483</t>
  </si>
  <si>
    <t>H484834831</t>
  </si>
  <si>
    <t>H48484</t>
  </si>
  <si>
    <t>H484844841</t>
  </si>
  <si>
    <t>H484844842</t>
  </si>
  <si>
    <t>H48485</t>
  </si>
  <si>
    <t>H484854851</t>
  </si>
  <si>
    <t>H484854852</t>
  </si>
  <si>
    <t>H484854853</t>
  </si>
  <si>
    <t>H484854854</t>
  </si>
  <si>
    <t>H484854855</t>
  </si>
  <si>
    <t>H484854856</t>
  </si>
  <si>
    <t>H48489</t>
  </si>
  <si>
    <t>H484894891</t>
  </si>
  <si>
    <t>H484894899</t>
  </si>
  <si>
    <t>H49</t>
  </si>
  <si>
    <t>H49490</t>
  </si>
  <si>
    <t>H494904901</t>
  </si>
  <si>
    <t>H49491</t>
  </si>
  <si>
    <t>H494914911</t>
  </si>
  <si>
    <t>I50</t>
  </si>
  <si>
    <t>I50500</t>
  </si>
  <si>
    <t>I505005000</t>
  </si>
  <si>
    <t>I505005008</t>
  </si>
  <si>
    <t>I505005009</t>
  </si>
  <si>
    <t>I50501</t>
  </si>
  <si>
    <t>I505015011</t>
  </si>
  <si>
    <t>I505015019</t>
  </si>
  <si>
    <t>I51</t>
  </si>
  <si>
    <t>I51510</t>
  </si>
  <si>
    <t>I515105100</t>
  </si>
  <si>
    <t>I515105108</t>
  </si>
  <si>
    <t>I515105109</t>
  </si>
  <si>
    <t>I51511</t>
  </si>
  <si>
    <t>I515115111</t>
  </si>
  <si>
    <t>I515115112</t>
  </si>
  <si>
    <t>I515115113</t>
  </si>
  <si>
    <t>I51512</t>
  </si>
  <si>
    <t>I515125121</t>
  </si>
  <si>
    <t>I515125122</t>
  </si>
  <si>
    <t>I515125123</t>
  </si>
  <si>
    <t>I515125129</t>
  </si>
  <si>
    <t>I51513</t>
  </si>
  <si>
    <t>I515135131</t>
  </si>
  <si>
    <t>I515135132</t>
  </si>
  <si>
    <t>I515135133</t>
  </si>
  <si>
    <t>I515135139</t>
  </si>
  <si>
    <t>I52</t>
  </si>
  <si>
    <t>I52520</t>
  </si>
  <si>
    <t>I525205200</t>
  </si>
  <si>
    <t>I525205208</t>
  </si>
  <si>
    <t>I525205209</t>
  </si>
  <si>
    <t>I52521</t>
  </si>
  <si>
    <t>I525215211</t>
  </si>
  <si>
    <t>I525215212</t>
  </si>
  <si>
    <t>I525215213</t>
  </si>
  <si>
    <t>I525215214</t>
  </si>
  <si>
    <t>I525215215</t>
  </si>
  <si>
    <t>I525215216</t>
  </si>
  <si>
    <t>I525215219</t>
  </si>
  <si>
    <t>I52522</t>
  </si>
  <si>
    <t>I525225221</t>
  </si>
  <si>
    <t>I525225222</t>
  </si>
  <si>
    <t>I525225223</t>
  </si>
  <si>
    <t>I525225224</t>
  </si>
  <si>
    <t>I525225225</t>
  </si>
  <si>
    <t>I525225226</t>
  </si>
  <si>
    <t>I525225227</t>
  </si>
  <si>
    <t>I525225229</t>
  </si>
  <si>
    <t>I53</t>
  </si>
  <si>
    <t>I53530</t>
  </si>
  <si>
    <t>I535305300</t>
  </si>
  <si>
    <t>I535305308</t>
  </si>
  <si>
    <t>I535305309</t>
  </si>
  <si>
    <t>I53531</t>
  </si>
  <si>
    <t>I535315311</t>
  </si>
  <si>
    <t>I535315312</t>
  </si>
  <si>
    <t>I535315313</t>
  </si>
  <si>
    <t>I535315314</t>
  </si>
  <si>
    <t>I535315319</t>
  </si>
  <si>
    <t>I53532</t>
  </si>
  <si>
    <t>I535325321</t>
  </si>
  <si>
    <t>I535325322</t>
  </si>
  <si>
    <t>I535325329</t>
  </si>
  <si>
    <t>I53533</t>
  </si>
  <si>
    <t>I535335331</t>
  </si>
  <si>
    <t>I535335332</t>
  </si>
  <si>
    <t>I53534</t>
  </si>
  <si>
    <t>I535345341</t>
  </si>
  <si>
    <t>I535345342</t>
  </si>
  <si>
    <t>I535345349</t>
  </si>
  <si>
    <t>I53535</t>
  </si>
  <si>
    <t>I535355351</t>
  </si>
  <si>
    <t>I535355352</t>
  </si>
  <si>
    <t>I53536</t>
  </si>
  <si>
    <t>I535365361</t>
  </si>
  <si>
    <t>I535365362</t>
  </si>
  <si>
    <t>I535365363</t>
  </si>
  <si>
    <t>I535365364</t>
  </si>
  <si>
    <t>I535365369</t>
  </si>
  <si>
    <t>I54</t>
  </si>
  <si>
    <t>I54540</t>
  </si>
  <si>
    <t>I545405400</t>
  </si>
  <si>
    <t>I545405408</t>
  </si>
  <si>
    <t>I545405409</t>
  </si>
  <si>
    <t>I54541</t>
  </si>
  <si>
    <t>I545415411</t>
  </si>
  <si>
    <t>I545415412</t>
  </si>
  <si>
    <t>I545415413</t>
  </si>
  <si>
    <t>I545415414</t>
  </si>
  <si>
    <t>I545415419</t>
  </si>
  <si>
    <t>I54542</t>
  </si>
  <si>
    <t>I545425421</t>
  </si>
  <si>
    <t>I545425422</t>
  </si>
  <si>
    <t>I545425423</t>
  </si>
  <si>
    <t>I54543</t>
  </si>
  <si>
    <t>I545435431</t>
  </si>
  <si>
    <t>I545435432</t>
  </si>
  <si>
    <t>I54549</t>
  </si>
  <si>
    <t>I545495491</t>
  </si>
  <si>
    <t>I545495492</t>
  </si>
  <si>
    <t>I545495493</t>
  </si>
  <si>
    <t>I55</t>
  </si>
  <si>
    <t>I55550</t>
  </si>
  <si>
    <t>I555505500</t>
  </si>
  <si>
    <t>I555505508</t>
  </si>
  <si>
    <t>I555505509</t>
  </si>
  <si>
    <t>I55551</t>
  </si>
  <si>
    <t>I555515511</t>
  </si>
  <si>
    <t>I555515512</t>
  </si>
  <si>
    <t>I555515513</t>
  </si>
  <si>
    <t>I555515514</t>
  </si>
  <si>
    <t>I555515515</t>
  </si>
  <si>
    <t>I555515519</t>
  </si>
  <si>
    <t>I55552</t>
  </si>
  <si>
    <t>I555525521</t>
  </si>
  <si>
    <t>I555525522</t>
  </si>
  <si>
    <t>I555525523</t>
  </si>
  <si>
    <t>I555525524</t>
  </si>
  <si>
    <t>I55553</t>
  </si>
  <si>
    <t>I555535531</t>
  </si>
  <si>
    <t>I555535532</t>
  </si>
  <si>
    <t>I55559</t>
  </si>
  <si>
    <t>I555595591</t>
  </si>
  <si>
    <t>I555595592</t>
  </si>
  <si>
    <t>I555595593</t>
  </si>
  <si>
    <t>I555595594</t>
  </si>
  <si>
    <t>I555595595</t>
  </si>
  <si>
    <t>I555595596</t>
  </si>
  <si>
    <t>I555595597</t>
  </si>
  <si>
    <t>I555595598</t>
  </si>
  <si>
    <t>I555595599</t>
  </si>
  <si>
    <t>I56</t>
  </si>
  <si>
    <t>I56560</t>
  </si>
  <si>
    <t>I565605600</t>
  </si>
  <si>
    <t>I565605608</t>
  </si>
  <si>
    <t>I565605609</t>
  </si>
  <si>
    <t>I56561</t>
  </si>
  <si>
    <t>I565615611</t>
  </si>
  <si>
    <t>I56569</t>
  </si>
  <si>
    <t>I565695699</t>
  </si>
  <si>
    <t>I57</t>
  </si>
  <si>
    <t>I57570</t>
  </si>
  <si>
    <t>I575705700</t>
  </si>
  <si>
    <t>I575705708</t>
  </si>
  <si>
    <t>I575705709</t>
  </si>
  <si>
    <t>I57571</t>
  </si>
  <si>
    <t>I575715711</t>
  </si>
  <si>
    <t>I575715712</t>
  </si>
  <si>
    <t>I57572</t>
  </si>
  <si>
    <t>I575725721</t>
  </si>
  <si>
    <t>I57573</t>
  </si>
  <si>
    <t>I575735731</t>
  </si>
  <si>
    <t>I575735732</t>
  </si>
  <si>
    <t>I57574</t>
  </si>
  <si>
    <t>I575745741</t>
  </si>
  <si>
    <t>I575745742</t>
  </si>
  <si>
    <t>I57579</t>
  </si>
  <si>
    <t>I575795791</t>
  </si>
  <si>
    <t>I575795792</t>
  </si>
  <si>
    <t>I575795793</t>
  </si>
  <si>
    <t>I575795799</t>
  </si>
  <si>
    <t>I58</t>
  </si>
  <si>
    <t>I58580</t>
  </si>
  <si>
    <t>I585805800</t>
  </si>
  <si>
    <t>I585805808</t>
  </si>
  <si>
    <t>I585805809</t>
  </si>
  <si>
    <t>I58581</t>
  </si>
  <si>
    <t>I585815811</t>
  </si>
  <si>
    <t>I58582</t>
  </si>
  <si>
    <t>I585825821</t>
  </si>
  <si>
    <t>I585825822</t>
  </si>
  <si>
    <t>I58583</t>
  </si>
  <si>
    <t>I585835831</t>
  </si>
  <si>
    <t>I585835832</t>
  </si>
  <si>
    <t>I58584</t>
  </si>
  <si>
    <t>I585845841</t>
  </si>
  <si>
    <t>I58585</t>
  </si>
  <si>
    <t>I585855851</t>
  </si>
  <si>
    <t>I58586</t>
  </si>
  <si>
    <t>I585865861</t>
  </si>
  <si>
    <t>I585865862</t>
  </si>
  <si>
    <t>I585865863</t>
  </si>
  <si>
    <t>I585865864</t>
  </si>
  <si>
    <t>I58589</t>
  </si>
  <si>
    <t>I585895891</t>
  </si>
  <si>
    <t>I585895892</t>
  </si>
  <si>
    <t>I585895893</t>
  </si>
  <si>
    <t>I585895894</t>
  </si>
  <si>
    <t>I585895895</t>
  </si>
  <si>
    <t>I585895896</t>
  </si>
  <si>
    <t>I585895897</t>
  </si>
  <si>
    <t>I585895898</t>
  </si>
  <si>
    <t>I585895899</t>
  </si>
  <si>
    <t>I59</t>
  </si>
  <si>
    <t>I59590</t>
  </si>
  <si>
    <t>I595905900</t>
  </si>
  <si>
    <t>I595905908</t>
  </si>
  <si>
    <t>I595905909</t>
  </si>
  <si>
    <t>I59591</t>
  </si>
  <si>
    <t>I595915911</t>
  </si>
  <si>
    <t>I595915912</t>
  </si>
  <si>
    <t>I595915913</t>
  </si>
  <si>
    <t>I595915914</t>
  </si>
  <si>
    <t>I59592</t>
  </si>
  <si>
    <t>I595925921</t>
  </si>
  <si>
    <t>I59593</t>
  </si>
  <si>
    <t>I595935931</t>
  </si>
  <si>
    <t>I595935932</t>
  </si>
  <si>
    <t>I595935933</t>
  </si>
  <si>
    <t>I595935939</t>
  </si>
  <si>
    <t>I60</t>
  </si>
  <si>
    <t>I60600</t>
  </si>
  <si>
    <t>I606006000</t>
  </si>
  <si>
    <t>I606006008</t>
  </si>
  <si>
    <t>I606006009</t>
  </si>
  <si>
    <t>I60601</t>
  </si>
  <si>
    <t>I606016011</t>
  </si>
  <si>
    <t>I606016012</t>
  </si>
  <si>
    <t>I606016013</t>
  </si>
  <si>
    <t>I606016014</t>
  </si>
  <si>
    <t>I60602</t>
  </si>
  <si>
    <t>I606026021</t>
  </si>
  <si>
    <t>I606026022</t>
  </si>
  <si>
    <t>I606026023</t>
  </si>
  <si>
    <t>I606026029</t>
  </si>
  <si>
    <t>I60603</t>
  </si>
  <si>
    <t>I606036031</t>
  </si>
  <si>
    <t>I606036032</t>
  </si>
  <si>
    <t>I606036033</t>
  </si>
  <si>
    <t>I606036034</t>
  </si>
  <si>
    <t>I60604</t>
  </si>
  <si>
    <t>I606046041</t>
  </si>
  <si>
    <t>I606046042</t>
  </si>
  <si>
    <t>I606046043</t>
  </si>
  <si>
    <t>I60605</t>
  </si>
  <si>
    <t>I606056051</t>
  </si>
  <si>
    <t>I606056052</t>
  </si>
  <si>
    <t>I60606</t>
  </si>
  <si>
    <t>I606066061</t>
  </si>
  <si>
    <t>I606066062</t>
  </si>
  <si>
    <t>I606066063</t>
  </si>
  <si>
    <t>I606066064</t>
  </si>
  <si>
    <t>I60607</t>
  </si>
  <si>
    <t>I606076071</t>
  </si>
  <si>
    <t>I606076072</t>
  </si>
  <si>
    <t>I606076073</t>
  </si>
  <si>
    <t>I60608</t>
  </si>
  <si>
    <t>I606086081</t>
  </si>
  <si>
    <t>I606086082</t>
  </si>
  <si>
    <t>I60609</t>
  </si>
  <si>
    <t>I606096091</t>
  </si>
  <si>
    <t>I606096092</t>
  </si>
  <si>
    <t>I606096093</t>
  </si>
  <si>
    <t>I606096094</t>
  </si>
  <si>
    <t>I606096095</t>
  </si>
  <si>
    <t>I606096096</t>
  </si>
  <si>
    <t>I606096097</t>
  </si>
  <si>
    <t>I606096098</t>
  </si>
  <si>
    <t>I606096099</t>
  </si>
  <si>
    <t>I61</t>
  </si>
  <si>
    <t>I61610</t>
  </si>
  <si>
    <t>I616106100</t>
  </si>
  <si>
    <t>I616106108</t>
  </si>
  <si>
    <t>I616106109</t>
  </si>
  <si>
    <t>I61611</t>
  </si>
  <si>
    <t>I616116111</t>
  </si>
  <si>
    <t>I616116112</t>
  </si>
  <si>
    <t>I616116113</t>
  </si>
  <si>
    <t>I616116114</t>
  </si>
  <si>
    <t>I616116119</t>
  </si>
  <si>
    <t>I61612</t>
  </si>
  <si>
    <t>I616126121</t>
  </si>
  <si>
    <t>I61619</t>
  </si>
  <si>
    <t>I616196199</t>
  </si>
  <si>
    <t>J62</t>
  </si>
  <si>
    <t>J62620</t>
  </si>
  <si>
    <t>J626206200</t>
  </si>
  <si>
    <t>J626206209</t>
  </si>
  <si>
    <t>J62621</t>
  </si>
  <si>
    <t>J626216211</t>
  </si>
  <si>
    <t>J62622</t>
  </si>
  <si>
    <t>J626226221</t>
  </si>
  <si>
    <t>J626226222</t>
  </si>
  <si>
    <t>J626226223</t>
  </si>
  <si>
    <t>J626226229</t>
  </si>
  <si>
    <t>J63</t>
  </si>
  <si>
    <t>J63630</t>
  </si>
  <si>
    <t>J636306300</t>
  </si>
  <si>
    <t>J636306309</t>
  </si>
  <si>
    <t>J63631</t>
  </si>
  <si>
    <t>J636316311</t>
  </si>
  <si>
    <t>J636316312</t>
  </si>
  <si>
    <t>J636316313</t>
  </si>
  <si>
    <t>J636316314</t>
  </si>
  <si>
    <t>J63632</t>
  </si>
  <si>
    <t>J636326321</t>
  </si>
  <si>
    <t>J636326322</t>
  </si>
  <si>
    <t>J636326323</t>
  </si>
  <si>
    <t>J636326324</t>
  </si>
  <si>
    <t>J636326325</t>
  </si>
  <si>
    <t>J64</t>
  </si>
  <si>
    <t>J64640</t>
  </si>
  <si>
    <t>J646406400</t>
  </si>
  <si>
    <t>J646406409</t>
  </si>
  <si>
    <t>J64641</t>
  </si>
  <si>
    <t>J646416411</t>
  </si>
  <si>
    <t>J646416412</t>
  </si>
  <si>
    <t>J64642</t>
  </si>
  <si>
    <t>J646426421</t>
  </si>
  <si>
    <t>J64643</t>
  </si>
  <si>
    <t>J646436431</t>
  </si>
  <si>
    <t>J646436432</t>
  </si>
  <si>
    <t>J64649</t>
  </si>
  <si>
    <t>J646496491</t>
  </si>
  <si>
    <t>J646496492</t>
  </si>
  <si>
    <t>J646496493</t>
  </si>
  <si>
    <t>J646496499</t>
  </si>
  <si>
    <t>J65</t>
  </si>
  <si>
    <t>J65650</t>
  </si>
  <si>
    <t>J656506500</t>
  </si>
  <si>
    <t>J656506509</t>
  </si>
  <si>
    <t>J65651</t>
  </si>
  <si>
    <t>J656516511</t>
  </si>
  <si>
    <t>J656516512</t>
  </si>
  <si>
    <t>J656516513</t>
  </si>
  <si>
    <t>J656516514</t>
  </si>
  <si>
    <t>J65652</t>
  </si>
  <si>
    <t>J656526521</t>
  </si>
  <si>
    <t>J656526522</t>
  </si>
  <si>
    <t>J656526529</t>
  </si>
  <si>
    <t>J66</t>
  </si>
  <si>
    <t>J66660</t>
  </si>
  <si>
    <t>J666606600</t>
  </si>
  <si>
    <t>J666606609</t>
  </si>
  <si>
    <t>J66661</t>
  </si>
  <si>
    <t>J666616611</t>
  </si>
  <si>
    <t>J666616612</t>
  </si>
  <si>
    <t>J666616613</t>
  </si>
  <si>
    <t>J666616614</t>
  </si>
  <si>
    <t>J666616615</t>
  </si>
  <si>
    <t>J666616616</t>
  </si>
  <si>
    <t>J666616617</t>
  </si>
  <si>
    <t>J666616618</t>
  </si>
  <si>
    <t>J666616619</t>
  </si>
  <si>
    <t>J66662</t>
  </si>
  <si>
    <t>J666626621</t>
  </si>
  <si>
    <t>J666626622</t>
  </si>
  <si>
    <t>J66663</t>
  </si>
  <si>
    <t>J666636631</t>
  </si>
  <si>
    <t>J666636632</t>
  </si>
  <si>
    <t>J666636639</t>
  </si>
  <si>
    <t>J67</t>
  </si>
  <si>
    <t>J67670</t>
  </si>
  <si>
    <t>J676706700</t>
  </si>
  <si>
    <t>J676706709</t>
  </si>
  <si>
    <t>J67671</t>
  </si>
  <si>
    <t>J676716711</t>
  </si>
  <si>
    <t>J676716712</t>
  </si>
  <si>
    <t>J676716713</t>
  </si>
  <si>
    <t>J676716719</t>
  </si>
  <si>
    <t>J67672</t>
  </si>
  <si>
    <t>J676726721</t>
  </si>
  <si>
    <t>J676726722</t>
  </si>
  <si>
    <t>J676726729</t>
  </si>
  <si>
    <t>J67673</t>
  </si>
  <si>
    <t>J676736731</t>
  </si>
  <si>
    <t>J676736732</t>
  </si>
  <si>
    <t>J676736733</t>
  </si>
  <si>
    <t>J67674</t>
  </si>
  <si>
    <t>J676746741</t>
  </si>
  <si>
    <t>J676746742</t>
  </si>
  <si>
    <t>J676746743</t>
  </si>
  <si>
    <t>J67675</t>
  </si>
  <si>
    <t>J676756751</t>
  </si>
  <si>
    <t>J676756752</t>
  </si>
  <si>
    <t>J676756759</t>
  </si>
  <si>
    <t>K68</t>
  </si>
  <si>
    <t>K68680</t>
  </si>
  <si>
    <t>K686806800</t>
  </si>
  <si>
    <t>K686806809</t>
  </si>
  <si>
    <t>K68681</t>
  </si>
  <si>
    <t>K686816811</t>
  </si>
  <si>
    <t>K686816812</t>
  </si>
  <si>
    <t>K68682</t>
  </si>
  <si>
    <t>K686826821</t>
  </si>
  <si>
    <t>K69</t>
  </si>
  <si>
    <t>K69690</t>
  </si>
  <si>
    <t>K696906900</t>
  </si>
  <si>
    <t>K696906909</t>
  </si>
  <si>
    <t>K69691</t>
  </si>
  <si>
    <t>K696916911</t>
  </si>
  <si>
    <t>K696916912</t>
  </si>
  <si>
    <t>K696916919</t>
  </si>
  <si>
    <t>K69692</t>
  </si>
  <si>
    <t>K696926921</t>
  </si>
  <si>
    <t>K696926922</t>
  </si>
  <si>
    <t>K69693</t>
  </si>
  <si>
    <t>K696936931</t>
  </si>
  <si>
    <t>K69694</t>
  </si>
  <si>
    <t>K696946941</t>
  </si>
  <si>
    <t>K70</t>
  </si>
  <si>
    <t>K70700</t>
  </si>
  <si>
    <t>K707007000</t>
  </si>
  <si>
    <t>K707007009</t>
  </si>
  <si>
    <t>K70701</t>
  </si>
  <si>
    <t>K707017011</t>
  </si>
  <si>
    <t>K707017019</t>
  </si>
  <si>
    <t>K70702</t>
  </si>
  <si>
    <t>K707027021</t>
  </si>
  <si>
    <t>K707027022</t>
  </si>
  <si>
    <t>K70703</t>
  </si>
  <si>
    <t>K707037031</t>
  </si>
  <si>
    <t>K707037032</t>
  </si>
  <si>
    <t>K70704</t>
  </si>
  <si>
    <t>K707047041</t>
  </si>
  <si>
    <t>K70705</t>
  </si>
  <si>
    <t>K707057051</t>
  </si>
  <si>
    <t>K70709</t>
  </si>
  <si>
    <t>K707097091</t>
  </si>
  <si>
    <t>K707097092</t>
  </si>
  <si>
    <t>K707097093</t>
  </si>
  <si>
    <t>K707097099</t>
  </si>
  <si>
    <t>L71</t>
  </si>
  <si>
    <t>L71710</t>
  </si>
  <si>
    <t>L717107101</t>
  </si>
  <si>
    <t>L71711</t>
  </si>
  <si>
    <t>L717117111</t>
  </si>
  <si>
    <t>L717117112</t>
  </si>
  <si>
    <t>L717117113</t>
  </si>
  <si>
    <t>L717117114</t>
  </si>
  <si>
    <t>L71712</t>
  </si>
  <si>
    <t>L717127121</t>
  </si>
  <si>
    <t>L72</t>
  </si>
  <si>
    <t>L72720</t>
  </si>
  <si>
    <t>L727207201</t>
  </si>
  <si>
    <t>L72721</t>
  </si>
  <si>
    <t>L727217211</t>
  </si>
  <si>
    <t>L727217212</t>
  </si>
  <si>
    <t>L72722</t>
  </si>
  <si>
    <t>L727227221</t>
  </si>
  <si>
    <t>L727227222</t>
  </si>
  <si>
    <t>L72723</t>
  </si>
  <si>
    <t>L727237231</t>
  </si>
  <si>
    <t>L72724</t>
  </si>
  <si>
    <t>L727247241</t>
  </si>
  <si>
    <t>L727247242</t>
  </si>
  <si>
    <t>L72725</t>
  </si>
  <si>
    <t>L727257251</t>
  </si>
  <si>
    <t>L72726</t>
  </si>
  <si>
    <t>L727267261</t>
  </si>
  <si>
    <t>L72727</t>
  </si>
  <si>
    <t>L727277271</t>
  </si>
  <si>
    <t>L727277272</t>
  </si>
  <si>
    <t>L72728</t>
  </si>
  <si>
    <t>L727287281</t>
  </si>
  <si>
    <t>L727287282</t>
  </si>
  <si>
    <t>L72729</t>
  </si>
  <si>
    <t>L727297291</t>
  </si>
  <si>
    <t>L727297292</t>
  </si>
  <si>
    <t>L727297293</t>
  </si>
  <si>
    <t>L727297294</t>
  </si>
  <si>
    <t>L727297299</t>
  </si>
  <si>
    <t>L73</t>
  </si>
  <si>
    <t>L73730</t>
  </si>
  <si>
    <t>L737307300</t>
  </si>
  <si>
    <t>L737307309</t>
  </si>
  <si>
    <t>L73731</t>
  </si>
  <si>
    <t>L737317311</t>
  </si>
  <si>
    <t>L74</t>
  </si>
  <si>
    <t>L74740</t>
  </si>
  <si>
    <t>L747407401</t>
  </si>
  <si>
    <t>L74741</t>
  </si>
  <si>
    <t>L747417411</t>
  </si>
  <si>
    <t>L74742</t>
  </si>
  <si>
    <t>L747427421</t>
  </si>
  <si>
    <t>L747427422</t>
  </si>
  <si>
    <t>L747427429</t>
  </si>
  <si>
    <t>L74743</t>
  </si>
  <si>
    <t>L747437431</t>
  </si>
  <si>
    <t>L74744</t>
  </si>
  <si>
    <t>L747447441</t>
  </si>
  <si>
    <t>L747447442</t>
  </si>
  <si>
    <t>L74745</t>
  </si>
  <si>
    <t>L747457451</t>
  </si>
  <si>
    <t>L747457452</t>
  </si>
  <si>
    <t>L747457459</t>
  </si>
  <si>
    <t>L74746</t>
  </si>
  <si>
    <t>L747467461</t>
  </si>
  <si>
    <t>L747467462</t>
  </si>
  <si>
    <t>L74749</t>
  </si>
  <si>
    <t>L747497499</t>
  </si>
  <si>
    <t>M75</t>
  </si>
  <si>
    <t>M75750</t>
  </si>
  <si>
    <t>M757507500</t>
  </si>
  <si>
    <t>M757507509</t>
  </si>
  <si>
    <t>M75751</t>
  </si>
  <si>
    <t>M757517511</t>
  </si>
  <si>
    <t>M75752</t>
  </si>
  <si>
    <t>M757527521</t>
  </si>
  <si>
    <t>M75753</t>
  </si>
  <si>
    <t>M757537531</t>
  </si>
  <si>
    <t>M75759</t>
  </si>
  <si>
    <t>M757597591</t>
  </si>
  <si>
    <t>M757597592</t>
  </si>
  <si>
    <t>M757597599</t>
  </si>
  <si>
    <t>M76</t>
  </si>
  <si>
    <t>M76760</t>
  </si>
  <si>
    <t>M767607600</t>
  </si>
  <si>
    <t>M767607609</t>
  </si>
  <si>
    <t>M76761</t>
  </si>
  <si>
    <t>M767617611</t>
  </si>
  <si>
    <t>M76762</t>
  </si>
  <si>
    <t>M767627621</t>
  </si>
  <si>
    <t>M767627622</t>
  </si>
  <si>
    <t>M767627623</t>
  </si>
  <si>
    <t>M767627624</t>
  </si>
  <si>
    <t>M767627625</t>
  </si>
  <si>
    <t>M767627629</t>
  </si>
  <si>
    <t>M76763</t>
  </si>
  <si>
    <t>M767637631</t>
  </si>
  <si>
    <t>M76764</t>
  </si>
  <si>
    <t>M767647641</t>
  </si>
  <si>
    <t>M76765</t>
  </si>
  <si>
    <t>M767657651</t>
  </si>
  <si>
    <t>M76766</t>
  </si>
  <si>
    <t>M767667661</t>
  </si>
  <si>
    <t>M76767</t>
  </si>
  <si>
    <t>M767677671</t>
  </si>
  <si>
    <t>M76769</t>
  </si>
  <si>
    <t>M767697691</t>
  </si>
  <si>
    <t>M767697692</t>
  </si>
  <si>
    <t>M767697699</t>
  </si>
  <si>
    <t>M77</t>
  </si>
  <si>
    <t>M77770</t>
  </si>
  <si>
    <t>M777707700</t>
  </si>
  <si>
    <t>M777707709</t>
  </si>
  <si>
    <t>M77771</t>
  </si>
  <si>
    <t>M777717711</t>
  </si>
  <si>
    <t>M77772</t>
  </si>
  <si>
    <t>M777727721</t>
  </si>
  <si>
    <t>N78</t>
  </si>
  <si>
    <t>N78780</t>
  </si>
  <si>
    <t>N787807800</t>
  </si>
  <si>
    <t>N787807809</t>
  </si>
  <si>
    <t>N78781</t>
  </si>
  <si>
    <t>N787817811</t>
  </si>
  <si>
    <t>N787817812</t>
  </si>
  <si>
    <t>N787817813</t>
  </si>
  <si>
    <t>N78782</t>
  </si>
  <si>
    <t>N787827821</t>
  </si>
  <si>
    <t>N78783</t>
  </si>
  <si>
    <t>N787837831</t>
  </si>
  <si>
    <t>N78784</t>
  </si>
  <si>
    <t>N787847841</t>
  </si>
  <si>
    <t>N78785</t>
  </si>
  <si>
    <t>N787857851</t>
  </si>
  <si>
    <t>N78789</t>
  </si>
  <si>
    <t>N787897891</t>
  </si>
  <si>
    <t>N787897892</t>
  </si>
  <si>
    <t>N787897893</t>
  </si>
  <si>
    <t>N787897894</t>
  </si>
  <si>
    <t>N787897899</t>
  </si>
  <si>
    <t>N79</t>
  </si>
  <si>
    <t>N79790</t>
  </si>
  <si>
    <t>N797907900</t>
  </si>
  <si>
    <t>N797907909</t>
  </si>
  <si>
    <t>N79791</t>
  </si>
  <si>
    <t>N797917911</t>
  </si>
  <si>
    <t>N797917912</t>
  </si>
  <si>
    <t>N79792</t>
  </si>
  <si>
    <t>N797927921</t>
  </si>
  <si>
    <t>N797927922</t>
  </si>
  <si>
    <t>N79793</t>
  </si>
  <si>
    <t>N797937931</t>
  </si>
  <si>
    <t>N79794</t>
  </si>
  <si>
    <t>N797947941</t>
  </si>
  <si>
    <t>N79795</t>
  </si>
  <si>
    <t>N797957951</t>
  </si>
  <si>
    <t>N797957952</t>
  </si>
  <si>
    <t>N79796</t>
  </si>
  <si>
    <t>N797967961</t>
  </si>
  <si>
    <t>N797967962</t>
  </si>
  <si>
    <t>N797967963</t>
  </si>
  <si>
    <t>N79799</t>
  </si>
  <si>
    <t>N797997991</t>
  </si>
  <si>
    <t>N797997992</t>
  </si>
  <si>
    <t>N797997993</t>
  </si>
  <si>
    <t>N797997999</t>
  </si>
  <si>
    <t>N80</t>
  </si>
  <si>
    <t>N80800</t>
  </si>
  <si>
    <t>N808008000</t>
  </si>
  <si>
    <t>N808008009</t>
  </si>
  <si>
    <t>N80801</t>
  </si>
  <si>
    <t>N808018011</t>
  </si>
  <si>
    <t>N80802</t>
  </si>
  <si>
    <t>N808028021</t>
  </si>
  <si>
    <t>N808028022</t>
  </si>
  <si>
    <t>N808028023</t>
  </si>
  <si>
    <t>N808028024</t>
  </si>
  <si>
    <t>N808028025</t>
  </si>
  <si>
    <t>N80803</t>
  </si>
  <si>
    <t>N808038031</t>
  </si>
  <si>
    <t>N808038032</t>
  </si>
  <si>
    <t>N808038033</t>
  </si>
  <si>
    <t>N808038034</t>
  </si>
  <si>
    <t>N808038035</t>
  </si>
  <si>
    <t>N808038036</t>
  </si>
  <si>
    <t>N80804</t>
  </si>
  <si>
    <t>N808048041</t>
  </si>
  <si>
    <t>N808048042</t>
  </si>
  <si>
    <t>N808048043</t>
  </si>
  <si>
    <t>N808048044</t>
  </si>
  <si>
    <t>N808048045</t>
  </si>
  <si>
    <t>N808048046</t>
  </si>
  <si>
    <t>N808048047</t>
  </si>
  <si>
    <t>N808048048</t>
  </si>
  <si>
    <t>N80805</t>
  </si>
  <si>
    <t>N808058051</t>
  </si>
  <si>
    <t>N808058052</t>
  </si>
  <si>
    <t>N808058053</t>
  </si>
  <si>
    <t>N80806</t>
  </si>
  <si>
    <t>N808068061</t>
  </si>
  <si>
    <t>N808068062</t>
  </si>
  <si>
    <t>N808068063</t>
  </si>
  <si>
    <t>N808068064</t>
  </si>
  <si>
    <t>N808068065</t>
  </si>
  <si>
    <t>N808068069</t>
  </si>
  <si>
    <t>N80809</t>
  </si>
  <si>
    <t>N808098091</t>
  </si>
  <si>
    <t>N808098092</t>
  </si>
  <si>
    <t>N808098093</t>
  </si>
  <si>
    <t>N808098094</t>
  </si>
  <si>
    <t>N808098095</t>
  </si>
  <si>
    <t>N808098096</t>
  </si>
  <si>
    <t>N808098099</t>
  </si>
  <si>
    <t>O81</t>
  </si>
  <si>
    <t>O81810</t>
  </si>
  <si>
    <t>O818108101</t>
  </si>
  <si>
    <t>O81811</t>
  </si>
  <si>
    <t>O818118111</t>
  </si>
  <si>
    <t>O81812</t>
  </si>
  <si>
    <t>O818128121</t>
  </si>
  <si>
    <t>O81813</t>
  </si>
  <si>
    <t>O818138131</t>
  </si>
  <si>
    <t>O81814</t>
  </si>
  <si>
    <t>O818148141</t>
  </si>
  <si>
    <t>O818148142</t>
  </si>
  <si>
    <t>O81815</t>
  </si>
  <si>
    <t>O818158151</t>
  </si>
  <si>
    <t>O81816</t>
  </si>
  <si>
    <t>O818168161</t>
  </si>
  <si>
    <t>O818168162</t>
  </si>
  <si>
    <t>O818168163</t>
  </si>
  <si>
    <t>O81817</t>
  </si>
  <si>
    <t>O818178171</t>
  </si>
  <si>
    <t>O818178172</t>
  </si>
  <si>
    <t>O81818</t>
  </si>
  <si>
    <t>O818188181</t>
  </si>
  <si>
    <t>O81819</t>
  </si>
  <si>
    <t>O818198191</t>
  </si>
  <si>
    <t>O82</t>
  </si>
  <si>
    <t>O82820</t>
  </si>
  <si>
    <t>O828208200</t>
  </si>
  <si>
    <t>O828208209</t>
  </si>
  <si>
    <t>O82821</t>
  </si>
  <si>
    <t>O828218211</t>
  </si>
  <si>
    <t>O828218212</t>
  </si>
  <si>
    <t>O828218213</t>
  </si>
  <si>
    <t>O828218214</t>
  </si>
  <si>
    <t>O828218215</t>
  </si>
  <si>
    <t>O828218216</t>
  </si>
  <si>
    <t>O828218219</t>
  </si>
  <si>
    <t>O82822</t>
  </si>
  <si>
    <t>O828228221</t>
  </si>
  <si>
    <t>O828228222</t>
  </si>
  <si>
    <t>O828228229</t>
  </si>
  <si>
    <t>O82823</t>
  </si>
  <si>
    <t>O828238231</t>
  </si>
  <si>
    <t>O82824</t>
  </si>
  <si>
    <t>O828248241</t>
  </si>
  <si>
    <t>O828248242</t>
  </si>
  <si>
    <t>O828248243</t>
  </si>
  <si>
    <t>O828248244</t>
  </si>
  <si>
    <t>O828248245</t>
  </si>
  <si>
    <t>O828248246</t>
  </si>
  <si>
    <t>O828248249</t>
  </si>
  <si>
    <t>O82829</t>
  </si>
  <si>
    <t>O828298299</t>
  </si>
  <si>
    <t>P83</t>
  </si>
  <si>
    <t>P83830</t>
  </si>
  <si>
    <t>P838308300</t>
  </si>
  <si>
    <t>P838308309</t>
  </si>
  <si>
    <t>P83831</t>
  </si>
  <si>
    <t>P838318311</t>
  </si>
  <si>
    <t>P838318312</t>
  </si>
  <si>
    <t>P83832</t>
  </si>
  <si>
    <t>P838328321</t>
  </si>
  <si>
    <t>P838328322</t>
  </si>
  <si>
    <t>P83833</t>
  </si>
  <si>
    <t>P838338331</t>
  </si>
  <si>
    <t>P83834</t>
  </si>
  <si>
    <t>P838348341</t>
  </si>
  <si>
    <t>P838348342</t>
  </si>
  <si>
    <t>P83835</t>
  </si>
  <si>
    <t>P838358351</t>
  </si>
  <si>
    <t>P838358359</t>
  </si>
  <si>
    <t>P83836</t>
  </si>
  <si>
    <t>P838368361</t>
  </si>
  <si>
    <t>P838368369</t>
  </si>
  <si>
    <t>P84</t>
  </si>
  <si>
    <t>P84840</t>
  </si>
  <si>
    <t>P848408400</t>
  </si>
  <si>
    <t>P848408409</t>
  </si>
  <si>
    <t>P84841</t>
  </si>
  <si>
    <t>P848418411</t>
  </si>
  <si>
    <t>P84842</t>
  </si>
  <si>
    <t>P848428421</t>
  </si>
  <si>
    <t>P848428422</t>
  </si>
  <si>
    <t>P848428423</t>
  </si>
  <si>
    <t>P848428429</t>
  </si>
  <si>
    <t>P84849</t>
  </si>
  <si>
    <t>P848498491</t>
  </si>
  <si>
    <t>P848498492</t>
  </si>
  <si>
    <t>P848498493</t>
  </si>
  <si>
    <t>P848498499</t>
  </si>
  <si>
    <t>P85</t>
  </si>
  <si>
    <t>P85850</t>
  </si>
  <si>
    <t>P858508500</t>
  </si>
  <si>
    <t>P858508509</t>
  </si>
  <si>
    <t>P85851</t>
  </si>
  <si>
    <t>P858518511</t>
  </si>
  <si>
    <t>P85852</t>
  </si>
  <si>
    <t>P858528521</t>
  </si>
  <si>
    <t>P85853</t>
  </si>
  <si>
    <t>P858538531</t>
  </si>
  <si>
    <t>P858538539</t>
  </si>
  <si>
    <t>P85854</t>
  </si>
  <si>
    <t>P858548541</t>
  </si>
  <si>
    <t>P858548542</t>
  </si>
  <si>
    <t>P858548543</t>
  </si>
  <si>
    <t>P858548544</t>
  </si>
  <si>
    <t>P858548545</t>
  </si>
  <si>
    <t>P858548546</t>
  </si>
  <si>
    <t>P858548549</t>
  </si>
  <si>
    <t>P85855</t>
  </si>
  <si>
    <t>P858558551</t>
  </si>
  <si>
    <t>P858558559</t>
  </si>
  <si>
    <t>P85859</t>
  </si>
  <si>
    <t>P858598591</t>
  </si>
  <si>
    <t>P858598599</t>
  </si>
  <si>
    <t>Q86</t>
  </si>
  <si>
    <t>Q86860</t>
  </si>
  <si>
    <t>Q868608601</t>
  </si>
  <si>
    <t>Q86861</t>
  </si>
  <si>
    <t>Q868618611</t>
  </si>
  <si>
    <t>Q86862</t>
  </si>
  <si>
    <t>Q868628621</t>
  </si>
  <si>
    <t>Q868628629</t>
  </si>
  <si>
    <t>Q87</t>
  </si>
  <si>
    <t>Q87870</t>
  </si>
  <si>
    <t>Q878708701</t>
  </si>
  <si>
    <t>Q87871</t>
  </si>
  <si>
    <t>Q878718711</t>
  </si>
  <si>
    <t>Q878718712</t>
  </si>
  <si>
    <t>Q878718713</t>
  </si>
  <si>
    <t>Q878718714</t>
  </si>
  <si>
    <t>Q87872</t>
  </si>
  <si>
    <t>Q878728721</t>
  </si>
  <si>
    <t>R88</t>
  </si>
  <si>
    <t>R88880</t>
  </si>
  <si>
    <t>R888808800</t>
  </si>
  <si>
    <t>R888808809</t>
  </si>
  <si>
    <t>R88881</t>
  </si>
  <si>
    <t>R888818811</t>
  </si>
  <si>
    <t>R888818812</t>
  </si>
  <si>
    <t>R888818813</t>
  </si>
  <si>
    <t>R888818814</t>
  </si>
  <si>
    <t>R888818815</t>
  </si>
  <si>
    <t>R888818816</t>
  </si>
  <si>
    <t>R888818817</t>
  </si>
  <si>
    <t>R88882</t>
  </si>
  <si>
    <t>R888828821</t>
  </si>
  <si>
    <t>R888828822</t>
  </si>
  <si>
    <t>R888828823</t>
  </si>
  <si>
    <t>R888828824</t>
  </si>
  <si>
    <t>R88889</t>
  </si>
  <si>
    <t>R888898891</t>
  </si>
  <si>
    <t>R888898899</t>
  </si>
  <si>
    <t>R89</t>
  </si>
  <si>
    <t>R89890</t>
  </si>
  <si>
    <t>R898908901</t>
  </si>
  <si>
    <t>R89891</t>
  </si>
  <si>
    <t>R898918911</t>
  </si>
  <si>
    <t>R898918919</t>
  </si>
  <si>
    <t>R90</t>
  </si>
  <si>
    <t>R90900</t>
  </si>
  <si>
    <t>R909009000</t>
  </si>
  <si>
    <t>R909009009</t>
  </si>
  <si>
    <t>R90901</t>
  </si>
  <si>
    <t>R909019011</t>
  </si>
  <si>
    <t>R909019012</t>
  </si>
  <si>
    <t>R90902</t>
  </si>
  <si>
    <t>R909029021</t>
  </si>
  <si>
    <t>R90903</t>
  </si>
  <si>
    <t>R909039031</t>
  </si>
  <si>
    <t>R90909</t>
  </si>
  <si>
    <t>R909099091</t>
  </si>
  <si>
    <t>R909099092</t>
  </si>
  <si>
    <t>R909099093</t>
  </si>
  <si>
    <t>R909099094</t>
  </si>
  <si>
    <t>R909099099</t>
  </si>
  <si>
    <t>R91</t>
  </si>
  <si>
    <t>R91910</t>
  </si>
  <si>
    <t>R919109100</t>
  </si>
  <si>
    <t>R919109109</t>
  </si>
  <si>
    <t>R91911</t>
  </si>
  <si>
    <t>R919119111</t>
  </si>
  <si>
    <t>R91912</t>
  </si>
  <si>
    <t>R919129121</t>
  </si>
  <si>
    <t>R92</t>
  </si>
  <si>
    <t>R92920</t>
  </si>
  <si>
    <t>R929209200</t>
  </si>
  <si>
    <t>R929209209</t>
  </si>
  <si>
    <t>R92921</t>
  </si>
  <si>
    <t>R929219211</t>
  </si>
  <si>
    <t>R929219212</t>
  </si>
  <si>
    <t>R92922</t>
  </si>
  <si>
    <t>R929229221</t>
  </si>
  <si>
    <t>R929229229</t>
  </si>
  <si>
    <t>R92923</t>
  </si>
  <si>
    <t>R929239231</t>
  </si>
  <si>
    <t>R92929</t>
  </si>
  <si>
    <t>R929299291</t>
  </si>
  <si>
    <t>R929299292</t>
  </si>
  <si>
    <t>R929299293</t>
  </si>
  <si>
    <t>R929299294</t>
  </si>
  <si>
    <t>R929299299</t>
  </si>
  <si>
    <t>R93</t>
  </si>
  <si>
    <t>R93931</t>
  </si>
  <si>
    <t>R939319311</t>
  </si>
  <si>
    <t>R939319312</t>
  </si>
  <si>
    <t>R93932</t>
  </si>
  <si>
    <t>R939329321</t>
  </si>
  <si>
    <t>R93933</t>
  </si>
  <si>
    <t>R939339331</t>
  </si>
  <si>
    <t>R939339332</t>
  </si>
  <si>
    <t>R93934</t>
  </si>
  <si>
    <t>R939349341</t>
  </si>
  <si>
    <t>R93939</t>
  </si>
  <si>
    <t>R939399399</t>
  </si>
  <si>
    <t>R94</t>
  </si>
  <si>
    <t>R94941</t>
  </si>
  <si>
    <t>R949419411</t>
  </si>
  <si>
    <t>R949419412</t>
  </si>
  <si>
    <t>R94942</t>
  </si>
  <si>
    <t>R949429421</t>
  </si>
  <si>
    <t>R949429422</t>
  </si>
  <si>
    <t>R94943</t>
  </si>
  <si>
    <t>R949439431</t>
  </si>
  <si>
    <t>R949439432</t>
  </si>
  <si>
    <t>R94949</t>
  </si>
  <si>
    <t>R949499491</t>
  </si>
  <si>
    <t>R949499499</t>
  </si>
  <si>
    <t>R95</t>
  </si>
  <si>
    <t>R95950</t>
  </si>
  <si>
    <t>R959509501</t>
  </si>
  <si>
    <t>R95951</t>
  </si>
  <si>
    <t>R959519511</t>
  </si>
  <si>
    <t>R95952</t>
  </si>
  <si>
    <t>R959529521</t>
  </si>
  <si>
    <t>R95959</t>
  </si>
  <si>
    <t>R959599599</t>
  </si>
  <si>
    <t>R96</t>
  </si>
  <si>
    <t>R96961</t>
  </si>
  <si>
    <t>R969619611</t>
  </si>
  <si>
    <t>R96969</t>
  </si>
  <si>
    <t>R969699699</t>
  </si>
  <si>
    <t>S97</t>
  </si>
  <si>
    <t>S97971</t>
  </si>
  <si>
    <t>S979719711</t>
  </si>
  <si>
    <t>S97972</t>
  </si>
  <si>
    <t>S979729721</t>
  </si>
  <si>
    <t>S97973</t>
  </si>
  <si>
    <t>S979739731</t>
  </si>
  <si>
    <t>S98</t>
  </si>
  <si>
    <t>S98981</t>
  </si>
  <si>
    <t>S989819811</t>
  </si>
  <si>
    <t>S98982</t>
  </si>
  <si>
    <t>S989829821</t>
  </si>
  <si>
    <t>T99</t>
  </si>
  <si>
    <t>T99999</t>
  </si>
  <si>
    <t>T999999999</t>
  </si>
  <si>
    <t>補助事業の主たる事業実施場所はどちらか一つを選択してください。</t>
    <phoneticPr fontId="1"/>
  </si>
  <si>
    <t xml:space="preserve"> （税抜き）</t>
    <phoneticPr fontId="1"/>
  </si>
  <si>
    <t>（税込み）</t>
    <phoneticPr fontId="1"/>
  </si>
  <si>
    <t>税</t>
    <rPh sb="0" eb="1">
      <t>ゼイ</t>
    </rPh>
    <phoneticPr fontId="1"/>
  </si>
  <si>
    <t>単価</t>
    <phoneticPr fontId="1"/>
  </si>
  <si>
    <r>
      <t xml:space="preserve">単位
</t>
    </r>
    <r>
      <rPr>
        <sz val="8"/>
        <color theme="0"/>
        <rFont val="ＭＳ Ｐゴシック"/>
        <family val="3"/>
        <charset val="128"/>
      </rPr>
      <t>10文字以内</t>
    </r>
    <rPh sb="5" eb="9">
      <t>モジイナイ</t>
    </rPh>
    <phoneticPr fontId="1"/>
  </si>
  <si>
    <t>数量</t>
    <phoneticPr fontId="1"/>
  </si>
  <si>
    <t>管理
No</t>
    <rPh sb="0" eb="2">
      <t>カンリ</t>
    </rPh>
    <phoneticPr fontId="1"/>
  </si>
  <si>
    <t>シート：経費明細表へ戻る</t>
    <phoneticPr fontId="1"/>
  </si>
  <si>
    <t>建物費</t>
    <rPh sb="0" eb="3">
      <t>タテモノヒ</t>
    </rPh>
    <phoneticPr fontId="1"/>
  </si>
  <si>
    <t>経費区分</t>
    <rPh sb="0" eb="4">
      <t>ケイヒクブン</t>
    </rPh>
    <phoneticPr fontId="1"/>
  </si>
  <si>
    <t>（注３）単価の項目には、税込み又は税抜きの別を記入してください。</t>
  </si>
  <si>
    <t>（注２）管理Ｎｏ．ごとに、証拠書類を整備してください。</t>
  </si>
  <si>
    <t>事業者名</t>
    <rPh sb="0" eb="3">
      <t>ジギョウシャ</t>
    </rPh>
    <rPh sb="3" eb="4">
      <t>メイ</t>
    </rPh>
    <phoneticPr fontId="1"/>
  </si>
  <si>
    <t>受付番号</t>
    <rPh sb="0" eb="2">
      <t>ウケツケ</t>
    </rPh>
    <rPh sb="2" eb="4">
      <t>バンゴウ</t>
    </rPh>
    <phoneticPr fontId="1"/>
  </si>
  <si>
    <t>機械装置・システム構築費</t>
    <rPh sb="0" eb="2">
      <t>キカイ</t>
    </rPh>
    <rPh sb="2" eb="4">
      <t>ソウチ</t>
    </rPh>
    <rPh sb="9" eb="11">
      <t>コウチク</t>
    </rPh>
    <rPh sb="11" eb="12">
      <t>ヒ</t>
    </rPh>
    <phoneticPr fontId="1"/>
  </si>
  <si>
    <t>技術導入費</t>
    <rPh sb="0" eb="2">
      <t>ギジュツ</t>
    </rPh>
    <rPh sb="2" eb="4">
      <t>ドウニュウ</t>
    </rPh>
    <rPh sb="4" eb="5">
      <t>ヒ</t>
    </rPh>
    <phoneticPr fontId="1"/>
  </si>
  <si>
    <t>専門家経費</t>
    <phoneticPr fontId="1"/>
  </si>
  <si>
    <t>運搬費</t>
    <phoneticPr fontId="1"/>
  </si>
  <si>
    <t>クラウドサービス利用費</t>
    <rPh sb="8" eb="10">
      <t>リヨウ</t>
    </rPh>
    <rPh sb="10" eb="11">
      <t>ヒ</t>
    </rPh>
    <phoneticPr fontId="1"/>
  </si>
  <si>
    <t>外注費</t>
    <phoneticPr fontId="1"/>
  </si>
  <si>
    <t>知的財産権等関連経費</t>
    <phoneticPr fontId="1"/>
  </si>
  <si>
    <t>広告宣伝・販売促進費</t>
    <phoneticPr fontId="1"/>
  </si>
  <si>
    <t>研修費</t>
    <phoneticPr fontId="1"/>
  </si>
  <si>
    <t>海外旅費</t>
    <phoneticPr fontId="1"/>
  </si>
  <si>
    <t>下記①～④の順に確認の上、要件を満たす項目を選択してください。</t>
    <phoneticPr fontId="1"/>
  </si>
  <si>
    <t>の同３か月の合計付加価値額と比較して15％以上減少しており、2020年10月以降の連続する６か月間のうち、任意の３か月の合計付加価値額が、</t>
    <phoneticPr fontId="1"/>
  </si>
  <si>
    <t>コロナ以前（2019年又は2020年１月～３月）の同３か月の合計付加価値額と比較して7.5％以上減少していること。</t>
    <phoneticPr fontId="1"/>
  </si>
  <si>
    <t>営業利益</t>
    <rPh sb="0" eb="4">
      <t>エイギョウリエキ</t>
    </rPh>
    <phoneticPr fontId="1"/>
  </si>
  <si>
    <t>人件費</t>
    <rPh sb="0" eb="3">
      <t>ジンケンヒ</t>
    </rPh>
    <phoneticPr fontId="1"/>
  </si>
  <si>
    <t>減価償却費</t>
    <rPh sb="0" eb="5">
      <t>ゲンカショウキャクヒ</t>
    </rPh>
    <phoneticPr fontId="1"/>
  </si>
  <si>
    <t>付加価値額</t>
    <rPh sb="0" eb="5">
      <t>フカカチガク</t>
    </rPh>
    <phoneticPr fontId="1"/>
  </si>
  <si>
    <t>付加価値額減少率</t>
    <rPh sb="0" eb="5">
      <t>フカカチガク</t>
    </rPh>
    <rPh sb="5" eb="8">
      <t>ゲンショウリツ</t>
    </rPh>
    <phoneticPr fontId="1"/>
  </si>
  <si>
    <t>＜付加価値額減少の内訳＞</t>
    <phoneticPr fontId="1"/>
  </si>
  <si>
    <t>15％以上減少</t>
    <phoneticPr fontId="1"/>
  </si>
  <si>
    <t>売上高等減少要件_変更理由</t>
    <rPh sb="9" eb="11">
      <t>ヘンコウ</t>
    </rPh>
    <rPh sb="11" eb="13">
      <t>リユウ</t>
    </rPh>
    <phoneticPr fontId="1"/>
  </si>
  <si>
    <t>2020年4月以降の連続する
６か月間のうち、任意の３か月</t>
    <phoneticPr fontId="1"/>
  </si>
  <si>
    <t>5％以上減少</t>
    <phoneticPr fontId="1"/>
  </si>
  <si>
    <t>7.5％以上減少</t>
    <phoneticPr fontId="1"/>
  </si>
  <si>
    <t>補助対象経費により取得する建物に係る宣誓・同意書</t>
    <phoneticPr fontId="1"/>
  </si>
  <si>
    <t>独立行政法人中小企業基盤整備機構　理事長　殿</t>
    <rPh sb="0" eb="2">
      <t>ドクリツ</t>
    </rPh>
    <rPh sb="2" eb="4">
      <t>ギョウセイ</t>
    </rPh>
    <rPh sb="4" eb="6">
      <t>ホウジン</t>
    </rPh>
    <rPh sb="6" eb="8">
      <t>チュウショウ</t>
    </rPh>
    <rPh sb="8" eb="10">
      <t>キギョウ</t>
    </rPh>
    <rPh sb="10" eb="12">
      <t>キバン</t>
    </rPh>
    <rPh sb="12" eb="14">
      <t>セイビ</t>
    </rPh>
    <rPh sb="14" eb="16">
      <t>キコウ</t>
    </rPh>
    <rPh sb="17" eb="20">
      <t>リジチョウ</t>
    </rPh>
    <rPh sb="21" eb="22">
      <t>トノ</t>
    </rPh>
    <phoneticPr fontId="1"/>
  </si>
  <si>
    <t>注意）</t>
    <rPh sb="0" eb="2">
      <t>チュウイ</t>
    </rPh>
    <phoneticPr fontId="1"/>
  </si>
  <si>
    <t>　各回答項目のいずれかの選択肢より、該当するものをプルダウンで選択してください。</t>
    <phoneticPr fontId="1"/>
  </si>
  <si>
    <t>No</t>
    <phoneticPr fontId="1"/>
  </si>
  <si>
    <t>建物の業務用途</t>
    <rPh sb="0" eb="2">
      <t>タテモノ</t>
    </rPh>
    <rPh sb="3" eb="5">
      <t>ギョウム</t>
    </rPh>
    <rPh sb="5" eb="7">
      <t>ヨウト</t>
    </rPh>
    <phoneticPr fontId="1"/>
  </si>
  <si>
    <t>建設を行う事業実施場所
（１．申請者の概要及び２．その他事業実施場所で記載された事業実施場所に限ります。）</t>
    <rPh sb="21" eb="22">
      <t>オヨ</t>
    </rPh>
    <phoneticPr fontId="1"/>
  </si>
  <si>
    <t>１．取得財産の内容</t>
    <phoneticPr fontId="1"/>
  </si>
  <si>
    <t>２．建物の建設予定地に係る根抵当権設定の有無等</t>
    <phoneticPr fontId="1"/>
  </si>
  <si>
    <t>３．改修対象となる建物に係る抵当権等の設定有無</t>
    <phoneticPr fontId="1"/>
  </si>
  <si>
    <t>建物の業務用途</t>
    <phoneticPr fontId="1"/>
  </si>
  <si>
    <t>建設を行う事業実施場所(結合用)</t>
    <rPh sb="12" eb="15">
      <t>ケツゴウヨウ</t>
    </rPh>
    <phoneticPr fontId="1"/>
  </si>
  <si>
    <t>建設を行う事業実施場所</t>
    <phoneticPr fontId="1"/>
  </si>
  <si>
    <t>各減少要件にかかる内訳のリンク</t>
    <rPh sb="0" eb="1">
      <t>カク</t>
    </rPh>
    <rPh sb="1" eb="5">
      <t>ゲンショウヨウケン</t>
    </rPh>
    <rPh sb="9" eb="11">
      <t>ウチワケ</t>
    </rPh>
    <phoneticPr fontId="1"/>
  </si>
  <si>
    <t>＜売上高減少率の内訳＞の「10％以上減少（グローバルの場合は15％）」の表と</t>
    <rPh sb="36" eb="37">
      <t>ヒョウ</t>
    </rPh>
    <phoneticPr fontId="1"/>
  </si>
  <si>
    <t>「5％以上減少」の表を入力してください。</t>
    <rPh sb="9" eb="10">
      <t>ヒョウ</t>
    </rPh>
    <rPh sb="11" eb="13">
      <t>ニュウリョク</t>
    </rPh>
    <phoneticPr fontId="1"/>
  </si>
  <si>
    <t>＜付加価値額減少の内訳＞の
「15％以上減少」の表を入力してください。</t>
    <rPh sb="24" eb="25">
      <t>ヒョウ</t>
    </rPh>
    <rPh sb="26" eb="28">
      <t>ニュウリョク</t>
    </rPh>
    <phoneticPr fontId="1"/>
  </si>
  <si>
    <r>
      <rPr>
        <sz val="1"/>
        <color theme="1"/>
        <rFont val="ＭＳ ゴシック"/>
        <family val="3"/>
        <charset val="128"/>
      </rPr>
      <t xml:space="preserve">
</t>
    </r>
    <r>
      <rPr>
        <sz val="10"/>
        <color theme="1"/>
        <rFont val="ＭＳ ゴシック"/>
        <family val="3"/>
        <charset val="128"/>
      </rPr>
      <t>④　①②③を満たさない場合2020年4月以降の連続する６か月間のうち、任意の３か月の合計付加価値額がコロナ以前(2019年又は2020年１月～３月)の同３か月の合計付加価値額と比較して15％以上減少しており、2020年10月以降の連続する６か月間のうち、任意の３か月の合計付加価値額が、コロナ以前（2019年又は2020年１月～３月）の同３か月の合計付加価値額と比較して7.5％以上減少していること。</t>
    </r>
    <phoneticPr fontId="1"/>
  </si>
  <si>
    <t>＜付加価値額減少の内訳＞の
「15％以上減少」の表と</t>
    <rPh sb="24" eb="25">
      <t>ヒョウ</t>
    </rPh>
    <phoneticPr fontId="1"/>
  </si>
  <si>
    <t>「7.5％以上減少」の表を入力してください。</t>
    <phoneticPr fontId="1"/>
  </si>
  <si>
    <t>（注１）明細は機械装置費など「経費区分」別に記入のこと。</t>
    <phoneticPr fontId="1"/>
  </si>
  <si>
    <t>内容および仕様等詳細</t>
    <rPh sb="0" eb="2">
      <t>ナイヨウ</t>
    </rPh>
    <rPh sb="5" eb="7">
      <t>シヨウ</t>
    </rPh>
    <rPh sb="7" eb="8">
      <t>トウ</t>
    </rPh>
    <rPh sb="8" eb="10">
      <t>ショウサイ</t>
    </rPh>
    <phoneticPr fontId="1"/>
  </si>
  <si>
    <r>
      <rPr>
        <sz val="1"/>
        <color theme="1"/>
        <rFont val="ＭＳ ゴシック"/>
        <family val="3"/>
        <charset val="128"/>
      </rPr>
      <t xml:space="preserve">
</t>
    </r>
    <r>
      <rPr>
        <sz val="10"/>
        <color theme="1"/>
        <rFont val="ＭＳ ゴシック"/>
        <family val="3"/>
        <charset val="128"/>
      </rPr>
      <t>②　①を満たさない場合2020年4月以降の連続する６か月間のうち、任意の３か月の合計売上高がコロナ以前（2019年又は2020年１月～３月）の同３か月の売上高と比較して10％以上（グローバルの場合は15％以上）減少しており、2020年10月以降の連続する６か月間のうち、任意の３か月の合計売上高が、コロナ以前（2019年又は2020年１月～３月）の同３か月の合計売上高と比較して5％以上減少していること。</t>
    </r>
    <phoneticPr fontId="1"/>
  </si>
  <si>
    <t>建物の建設予定地に係る根抵当権</t>
    <phoneticPr fontId="1"/>
  </si>
  <si>
    <t>設定の有無等</t>
    <phoneticPr fontId="1"/>
  </si>
  <si>
    <t>補助対象経費により取得する建物の建築予定地には、根抵当権は設定されていない。</t>
    <phoneticPr fontId="1"/>
  </si>
  <si>
    <t>補助対象経費により取得する建物の建築予定地は、第三者が所有するものである。</t>
    <phoneticPr fontId="1"/>
  </si>
  <si>
    <t>建物の建築予定地に根抵当権が設定されているが、補助対象経費により取得する建物に根抵当権を設定する義務はない。</t>
    <phoneticPr fontId="1"/>
  </si>
  <si>
    <t>　 ※「売上高減少の確認に係る証明の特例」の詳細はポータルサイト（資料ダウンロード＞公募要領及び電子申請に関する資料）を参照ください。</t>
    <phoneticPr fontId="1"/>
  </si>
  <si>
    <t>　 ※『2020年4月以降の連続する６か月間のうち、任意の３か月』は、左から年月が古い順に入力してください。</t>
    <phoneticPr fontId="1"/>
  </si>
  <si>
    <t>入力要領</t>
    <rPh sb="0" eb="2">
      <t>ニュウリョク</t>
    </rPh>
    <rPh sb="2" eb="4">
      <t>ヨウリョウ</t>
    </rPh>
    <phoneticPr fontId="36"/>
  </si>
  <si>
    <t>（参考）Ｊグランツ添付資料</t>
    <rPh sb="9" eb="11">
      <t>テンプ</t>
    </rPh>
    <rPh sb="11" eb="13">
      <t>シリョウ</t>
    </rPh>
    <phoneticPr fontId="36"/>
  </si>
  <si>
    <t>１．申請者の概要</t>
    <phoneticPr fontId="36"/>
  </si>
  <si>
    <t>* 応募申請時の情報があらかじめ設定されています。必要な箇所のみ変更してください。</t>
    <rPh sb="2" eb="4">
      <t>オウボ</t>
    </rPh>
    <rPh sb="4" eb="6">
      <t>シンセイ</t>
    </rPh>
    <rPh sb="6" eb="7">
      <t>ジ</t>
    </rPh>
    <rPh sb="8" eb="10">
      <t>ジョウホウ</t>
    </rPh>
    <rPh sb="16" eb="18">
      <t>セッテイ</t>
    </rPh>
    <rPh sb="25" eb="27">
      <t>ヒツヨウ</t>
    </rPh>
    <rPh sb="28" eb="30">
      <t>カショ</t>
    </rPh>
    <rPh sb="32" eb="34">
      <t>ヘンコウ</t>
    </rPh>
    <phoneticPr fontId="1"/>
  </si>
  <si>
    <t>事業形態（法人／個人事業主）、法人番号／個人事業主管理番号、商号又は名称、法人代表者名、本社所在地：</t>
    <rPh sb="0" eb="2">
      <t>ジギョウ</t>
    </rPh>
    <rPh sb="2" eb="4">
      <t>ケイタイ</t>
    </rPh>
    <rPh sb="5" eb="7">
      <t>ホウジン</t>
    </rPh>
    <rPh sb="8" eb="13">
      <t>コジンジギョウヌシ</t>
    </rPh>
    <rPh sb="15" eb="19">
      <t>ホウジンバンゴウ</t>
    </rPh>
    <rPh sb="20" eb="25">
      <t>コジンジギョウヌシ</t>
    </rPh>
    <rPh sb="25" eb="29">
      <t>カンリバンゴウ</t>
    </rPh>
    <rPh sb="30" eb="32">
      <t>ショウゴウ</t>
    </rPh>
    <rPh sb="32" eb="33">
      <t>マタ</t>
    </rPh>
    <rPh sb="34" eb="36">
      <t>メイショウ</t>
    </rPh>
    <rPh sb="37" eb="42">
      <t>ホウジンダイヒョウシャ</t>
    </rPh>
    <rPh sb="42" eb="43">
      <t>メイ</t>
    </rPh>
    <rPh sb="44" eb="49">
      <t>ホンシャショザイチ</t>
    </rPh>
    <phoneticPr fontId="1"/>
  </si>
  <si>
    <t>・当「交付申請別紙１_R**********.xslx」では変更できません。
令和２年度事業再構築補助金_ＧビスＩＤ引継ぎ依頼等の手続きが必要です。コールセンターにお問合せください。</t>
    <rPh sb="39" eb="41">
      <t>レイワ</t>
    </rPh>
    <rPh sb="42" eb="44">
      <t>ネンド</t>
    </rPh>
    <rPh sb="44" eb="46">
      <t>ジギョウ</t>
    </rPh>
    <rPh sb="46" eb="49">
      <t>サイコウチク</t>
    </rPh>
    <rPh sb="49" eb="52">
      <t>ホジョキン</t>
    </rPh>
    <rPh sb="58" eb="60">
      <t>ヒキツ</t>
    </rPh>
    <rPh sb="61" eb="63">
      <t>イライ</t>
    </rPh>
    <rPh sb="63" eb="64">
      <t>ナド</t>
    </rPh>
    <rPh sb="65" eb="67">
      <t>テツヅ</t>
    </rPh>
    <rPh sb="69" eb="71">
      <t>ヒツヨウ</t>
    </rPh>
    <rPh sb="83" eb="85">
      <t>トイアワ</t>
    </rPh>
    <phoneticPr fontId="1"/>
  </si>
  <si>
    <t>補助事業の主たる事業実施場所：</t>
    <rPh sb="0" eb="4">
      <t>ホジョジギョウ</t>
    </rPh>
    <rPh sb="5" eb="6">
      <t>シュ</t>
    </rPh>
    <rPh sb="8" eb="10">
      <t>ジギョウ</t>
    </rPh>
    <rPh sb="10" eb="14">
      <t>ジッシバショ</t>
    </rPh>
    <phoneticPr fontId="1"/>
  </si>
  <si>
    <t>・ 申請内容を変更された場合は、必ず変更理由欄に理由を入力してください。</t>
    <rPh sb="2" eb="4">
      <t>シンセイ</t>
    </rPh>
    <rPh sb="4" eb="6">
      <t>ナイヨウ</t>
    </rPh>
    <rPh sb="7" eb="9">
      <t>ヘンコウ</t>
    </rPh>
    <rPh sb="12" eb="14">
      <t>バアイ</t>
    </rPh>
    <rPh sb="16" eb="17">
      <t>カナラ</t>
    </rPh>
    <rPh sb="22" eb="23">
      <t>ラン</t>
    </rPh>
    <rPh sb="24" eb="26">
      <t>リユウ</t>
    </rPh>
    <rPh sb="27" eb="29">
      <t>ニュウリョク</t>
    </rPh>
    <phoneticPr fontId="1"/>
  </si>
  <si>
    <t>・ 変更対象が、取得する主な資産に関する場所の場合は、４．事業概要（５）シートも確認・変更してください。</t>
    <rPh sb="2" eb="4">
      <t>ヘンコウ</t>
    </rPh>
    <rPh sb="4" eb="6">
      <t>タイショウ</t>
    </rPh>
    <rPh sb="8" eb="10">
      <t>シュトク</t>
    </rPh>
    <rPh sb="12" eb="13">
      <t>オモ</t>
    </rPh>
    <rPh sb="14" eb="16">
      <t>シサン</t>
    </rPh>
    <rPh sb="17" eb="18">
      <t>カン</t>
    </rPh>
    <rPh sb="20" eb="22">
      <t>バショ</t>
    </rPh>
    <rPh sb="23" eb="25">
      <t>バアイ</t>
    </rPh>
    <rPh sb="29" eb="31">
      <t>ジギョウ</t>
    </rPh>
    <rPh sb="31" eb="33">
      <t>ガイヨウ</t>
    </rPh>
    <rPh sb="40" eb="42">
      <t>カクニン</t>
    </rPh>
    <rPh sb="43" eb="45">
      <t>ヘンコウ</t>
    </rPh>
    <phoneticPr fontId="1"/>
  </si>
  <si>
    <t>* １．申請者の概要シートの補助事業の主たる事業実施場所の他に、事業実施場所がある場合は上から詰めて入力してください。（該当がない場合は、空欄のままとしてください。）</t>
    <rPh sb="4" eb="7">
      <t>シンセイシャ</t>
    </rPh>
    <rPh sb="8" eb="10">
      <t>ガイヨウ</t>
    </rPh>
    <rPh sb="14" eb="18">
      <t>ホジョジギョウ</t>
    </rPh>
    <rPh sb="19" eb="20">
      <t>シュ</t>
    </rPh>
    <rPh sb="22" eb="24">
      <t>ジギョウ</t>
    </rPh>
    <rPh sb="24" eb="26">
      <t>ジッシ</t>
    </rPh>
    <rPh sb="26" eb="28">
      <t>バショ</t>
    </rPh>
    <rPh sb="29" eb="30">
      <t>ホカ</t>
    </rPh>
    <rPh sb="32" eb="38">
      <t>ジギョウジッシバショ</t>
    </rPh>
    <rPh sb="41" eb="43">
      <t>バアイ</t>
    </rPh>
    <rPh sb="44" eb="45">
      <t>ウエ</t>
    </rPh>
    <rPh sb="47" eb="48">
      <t>ツ</t>
    </rPh>
    <rPh sb="50" eb="52">
      <t>ニュウリョク</t>
    </rPh>
    <rPh sb="60" eb="62">
      <t>ガイトウ</t>
    </rPh>
    <rPh sb="65" eb="67">
      <t>バアイ</t>
    </rPh>
    <rPh sb="69" eb="71">
      <t>クウラン</t>
    </rPh>
    <phoneticPr fontId="1"/>
  </si>
  <si>
    <t>* 変更対象が、取得する主な資産に関する場所の場合は、４．事業概要（５）シートも確認・変更してください。</t>
    <rPh sb="2" eb="4">
      <t>ヘンコウ</t>
    </rPh>
    <rPh sb="4" eb="6">
      <t>タイショウ</t>
    </rPh>
    <rPh sb="8" eb="10">
      <t>シュトク</t>
    </rPh>
    <rPh sb="12" eb="13">
      <t>オモ</t>
    </rPh>
    <rPh sb="14" eb="16">
      <t>シサン</t>
    </rPh>
    <rPh sb="17" eb="18">
      <t>カン</t>
    </rPh>
    <rPh sb="20" eb="22">
      <t>バショ</t>
    </rPh>
    <rPh sb="23" eb="25">
      <t>バアイ</t>
    </rPh>
    <rPh sb="29" eb="31">
      <t>ジギョウ</t>
    </rPh>
    <rPh sb="31" eb="33">
      <t>ガイヨウ</t>
    </rPh>
    <rPh sb="40" eb="42">
      <t>カクニン</t>
    </rPh>
    <rPh sb="43" eb="45">
      <t>ヘンコウ</t>
    </rPh>
    <phoneticPr fontId="1"/>
  </si>
  <si>
    <t>郵便番号、電話番号、FAX番号：</t>
    <rPh sb="0" eb="4">
      <t>ユウビンバンゴウ</t>
    </rPh>
    <rPh sb="5" eb="9">
      <t>デンワバンゴウ</t>
    </rPh>
    <rPh sb="13" eb="15">
      <t>バンゴウ</t>
    </rPh>
    <phoneticPr fontId="1"/>
  </si>
  <si>
    <t>・ 半角数値のみで入力してください。
　海外の電話番号を記載する場合、＋を省略して入力してください。
  例）　+1-999-9999999　⇒　19999999999</t>
    <rPh sb="2" eb="4">
      <t>ハンカク</t>
    </rPh>
    <rPh sb="4" eb="6">
      <t>スウチ</t>
    </rPh>
    <rPh sb="9" eb="11">
      <t>ニュウリョク</t>
    </rPh>
    <rPh sb="20" eb="22">
      <t>カイガイ</t>
    </rPh>
    <rPh sb="23" eb="27">
      <t>デンワバンゴウ</t>
    </rPh>
    <rPh sb="28" eb="30">
      <t>キサイ</t>
    </rPh>
    <rPh sb="32" eb="34">
      <t>バアイ</t>
    </rPh>
    <rPh sb="37" eb="39">
      <t>ショウリャク</t>
    </rPh>
    <rPh sb="41" eb="43">
      <t>ニュウリョク</t>
    </rPh>
    <rPh sb="53" eb="54">
      <t>レイ</t>
    </rPh>
    <phoneticPr fontId="1"/>
  </si>
  <si>
    <t>　</t>
    <phoneticPr fontId="1"/>
  </si>
  <si>
    <t>３．応募申請者の概要</t>
    <phoneticPr fontId="36"/>
  </si>
  <si>
    <t>(１)株主等一覧</t>
    <rPh sb="3" eb="5">
      <t>カブヌシ</t>
    </rPh>
    <rPh sb="5" eb="6">
      <t>ナド</t>
    </rPh>
    <rPh sb="6" eb="8">
      <t>イチラン</t>
    </rPh>
    <phoneticPr fontId="1"/>
  </si>
  <si>
    <t>* 申請内容を変更された場合は、必ず変更理由欄に理由を入力してください。</t>
    <rPh sb="2" eb="4">
      <t>シンセイ</t>
    </rPh>
    <rPh sb="4" eb="6">
      <t>ナイヨウ</t>
    </rPh>
    <rPh sb="7" eb="9">
      <t>ヘンコウ</t>
    </rPh>
    <rPh sb="12" eb="14">
      <t>バアイ</t>
    </rPh>
    <rPh sb="16" eb="17">
      <t>カナラ</t>
    </rPh>
    <rPh sb="22" eb="23">
      <t>ラン</t>
    </rPh>
    <rPh sb="24" eb="26">
      <t>リユウ</t>
    </rPh>
    <rPh sb="27" eb="29">
      <t>ニュウリョク</t>
    </rPh>
    <phoneticPr fontId="1"/>
  </si>
  <si>
    <t>* 要件を満たす項目に変更が発生した場合は、各減少の内訳に入力が必要となります。</t>
    <rPh sb="2" eb="4">
      <t>ヨウケン</t>
    </rPh>
    <rPh sb="5" eb="6">
      <t>ミ</t>
    </rPh>
    <rPh sb="8" eb="10">
      <t>コウモク</t>
    </rPh>
    <rPh sb="11" eb="13">
      <t>ヘンコウ</t>
    </rPh>
    <rPh sb="14" eb="16">
      <t>ハッセイ</t>
    </rPh>
    <rPh sb="18" eb="20">
      <t>バアイ</t>
    </rPh>
    <rPh sb="22" eb="23">
      <t>カク</t>
    </rPh>
    <rPh sb="23" eb="25">
      <t>ゲンショウ</t>
    </rPh>
    <rPh sb="26" eb="28">
      <t>ウチワケ</t>
    </rPh>
    <rPh sb="29" eb="31">
      <t>ニュウリョク</t>
    </rPh>
    <rPh sb="32" eb="34">
      <t>ヒツヨウ</t>
    </rPh>
    <phoneticPr fontId="1"/>
  </si>
  <si>
    <t>４．事業概要</t>
    <phoneticPr fontId="36"/>
  </si>
  <si>
    <t>（１）事業類型</t>
    <phoneticPr fontId="1"/>
  </si>
  <si>
    <t>（２）補助事業計画名</t>
    <phoneticPr fontId="1"/>
  </si>
  <si>
    <t>（３）補助事業計画の概要</t>
    <phoneticPr fontId="1"/>
  </si>
  <si>
    <t xml:space="preserve">（４）事業再構築の類型	</t>
    <phoneticPr fontId="1"/>
  </si>
  <si>
    <t xml:space="preserve">（５）補助事業の具体的な内容	</t>
    <phoneticPr fontId="1"/>
  </si>
  <si>
    <t xml:space="preserve">* ４．事業概要 (５)シートで入力してください。	</t>
    <phoneticPr fontId="1"/>
  </si>
  <si>
    <t>（６）収益計画</t>
    <phoneticPr fontId="1"/>
  </si>
  <si>
    <t xml:space="preserve">* ４．事業概要 (６)シートで入力してください。	</t>
    <phoneticPr fontId="1"/>
  </si>
  <si>
    <t>（７）事業計画書作成支援者の情報</t>
    <phoneticPr fontId="1"/>
  </si>
  <si>
    <t>認定経営革新等支援機関ＩＤ、認定経営革新等支援機関　等：</t>
    <rPh sb="0" eb="4">
      <t>ニンテイケイエイ</t>
    </rPh>
    <rPh sb="4" eb="7">
      <t>カクシンナド</t>
    </rPh>
    <rPh sb="7" eb="11">
      <t>シエンキカン</t>
    </rPh>
    <rPh sb="14" eb="16">
      <t>ニンテイ</t>
    </rPh>
    <rPh sb="16" eb="18">
      <t>ケイエイ</t>
    </rPh>
    <rPh sb="18" eb="20">
      <t>カクシン</t>
    </rPh>
    <rPh sb="20" eb="21">
      <t>ナド</t>
    </rPh>
    <rPh sb="21" eb="25">
      <t>シエンキカン</t>
    </rPh>
    <rPh sb="26" eb="27">
      <t>ナド</t>
    </rPh>
    <phoneticPr fontId="1"/>
  </si>
  <si>
    <t>・ 各申請内容を変更された場合は、必ず「事業計画書作成支援者の情報_変更理由」欄に理由を入力してください。</t>
    <rPh sb="2" eb="3">
      <t>カク</t>
    </rPh>
    <rPh sb="3" eb="5">
      <t>シンセイ</t>
    </rPh>
    <rPh sb="5" eb="7">
      <t>ナイヨウ</t>
    </rPh>
    <rPh sb="8" eb="10">
      <t>ヘンコウ</t>
    </rPh>
    <rPh sb="13" eb="15">
      <t>バアイ</t>
    </rPh>
    <rPh sb="17" eb="18">
      <t>カナラ</t>
    </rPh>
    <rPh sb="39" eb="40">
      <t>ラン</t>
    </rPh>
    <rPh sb="41" eb="43">
      <t>リユウ</t>
    </rPh>
    <rPh sb="44" eb="46">
      <t>ニュウリョク</t>
    </rPh>
    <phoneticPr fontId="1"/>
  </si>
  <si>
    <t>金融機関：</t>
    <rPh sb="0" eb="4">
      <t>キンユウキカン</t>
    </rPh>
    <phoneticPr fontId="1"/>
  </si>
  <si>
    <t>・ 各申請内容を変更された場合は、必ず「金融機関_変更理由」欄に理由を入力してください。</t>
    <rPh sb="2" eb="3">
      <t>カク</t>
    </rPh>
    <rPh sb="3" eb="5">
      <t>シンセイ</t>
    </rPh>
    <rPh sb="5" eb="7">
      <t>ナイヨウ</t>
    </rPh>
    <rPh sb="8" eb="10">
      <t>ヘンコウ</t>
    </rPh>
    <rPh sb="13" eb="15">
      <t>バアイ</t>
    </rPh>
    <rPh sb="17" eb="18">
      <t>カナラ</t>
    </rPh>
    <rPh sb="20" eb="24">
      <t>キンユウキカン</t>
    </rPh>
    <rPh sb="30" eb="31">
      <t>ラン</t>
    </rPh>
    <rPh sb="32" eb="34">
      <t>リユウ</t>
    </rPh>
    <rPh sb="35" eb="37">
      <t>ニュウリョク</t>
    </rPh>
    <phoneticPr fontId="1"/>
  </si>
  <si>
    <t>４．事業概要（５）</t>
  </si>
  <si>
    <t>* 本事業により取得する主な資産に変更があった場合は、上から詰めて入力してください。</t>
    <phoneticPr fontId="1"/>
  </si>
  <si>
    <t>* 本事業により取得する主な資産に建物に係るものが含まれる場合は、必ず補助対象経費により取得する建物に係る宣誓・同意書シートを入力してください。</t>
    <rPh sb="2" eb="5">
      <t>ホンジギョウ</t>
    </rPh>
    <rPh sb="8" eb="10">
      <t>シュトク</t>
    </rPh>
    <rPh sb="12" eb="13">
      <t>オモ</t>
    </rPh>
    <rPh sb="14" eb="16">
      <t>シサン</t>
    </rPh>
    <rPh sb="17" eb="19">
      <t>タテモノ</t>
    </rPh>
    <rPh sb="20" eb="21">
      <t>カカ</t>
    </rPh>
    <rPh sb="25" eb="26">
      <t>フク</t>
    </rPh>
    <rPh sb="29" eb="31">
      <t>バアイ</t>
    </rPh>
    <rPh sb="33" eb="34">
      <t>カナラ</t>
    </rPh>
    <rPh sb="63" eb="65">
      <t>ニュウリョク</t>
    </rPh>
    <phoneticPr fontId="1"/>
  </si>
  <si>
    <t>４．事業概要（６）</t>
  </si>
  <si>
    <t>* 応募申請時の情報があらかじめ上下の両表に設定されています。変更する場合は「変更後の内容（下表）」の必要な箇所のみ変更してください。</t>
    <rPh sb="2" eb="4">
      <t>オウボ</t>
    </rPh>
    <rPh sb="4" eb="6">
      <t>シンセイ</t>
    </rPh>
    <rPh sb="6" eb="7">
      <t>ジ</t>
    </rPh>
    <rPh sb="8" eb="10">
      <t>ジョウホウ</t>
    </rPh>
    <rPh sb="16" eb="18">
      <t>ジョウゲ</t>
    </rPh>
    <rPh sb="19" eb="20">
      <t>リョウ</t>
    </rPh>
    <rPh sb="20" eb="21">
      <t>ヒョウ</t>
    </rPh>
    <rPh sb="22" eb="24">
      <t>セッテイ</t>
    </rPh>
    <rPh sb="31" eb="33">
      <t>ヘンコウ</t>
    </rPh>
    <rPh sb="35" eb="37">
      <t>バアイ</t>
    </rPh>
    <rPh sb="39" eb="41">
      <t>ヘンコウ</t>
    </rPh>
    <rPh sb="41" eb="42">
      <t>ゴ</t>
    </rPh>
    <rPh sb="43" eb="45">
      <t>ナイヨウ</t>
    </rPh>
    <rPh sb="46" eb="48">
      <t>カヒョウ</t>
    </rPh>
    <rPh sb="51" eb="53">
      <t>ヒツヨウ</t>
    </rPh>
    <rPh sb="54" eb="56">
      <t>カショ</t>
    </rPh>
    <rPh sb="58" eb="60">
      <t>ヘンコウ</t>
    </rPh>
    <phoneticPr fontId="1"/>
  </si>
  <si>
    <t>* 直近の決算年度は実績のある決算年月（過去年月）を入力してください。
　例）　yyyy/mm/dd　の形式で入力すると年月の表記となります。</t>
    <rPh sb="2" eb="4">
      <t>チョッキン</t>
    </rPh>
    <rPh sb="5" eb="7">
      <t>ケッサン</t>
    </rPh>
    <rPh sb="7" eb="9">
      <t>ネンド</t>
    </rPh>
    <rPh sb="10" eb="12">
      <t>ジッセキ</t>
    </rPh>
    <rPh sb="15" eb="17">
      <t>ケッサン</t>
    </rPh>
    <rPh sb="17" eb="19">
      <t>ネンゲツ</t>
    </rPh>
    <rPh sb="20" eb="22">
      <t>カコ</t>
    </rPh>
    <rPh sb="22" eb="24">
      <t>ネンゲツ</t>
    </rPh>
    <rPh sb="26" eb="28">
      <t>ニュウリョク</t>
    </rPh>
    <rPh sb="37" eb="38">
      <t>レイ</t>
    </rPh>
    <rPh sb="52" eb="54">
      <t>ケイシキ</t>
    </rPh>
    <rPh sb="55" eb="57">
      <t>ニュウリョク</t>
    </rPh>
    <rPh sb="60" eb="62">
      <t>ネンゲツ</t>
    </rPh>
    <rPh sb="63" eb="65">
      <t>ヒョウキ</t>
    </rPh>
    <phoneticPr fontId="1"/>
  </si>
  <si>
    <t>* 補助事業終了年度（基準年度）は、補助事業の完了が見込まれる年度の決算年月（未来年月）を入力してください。
　例）　yyyy/mm/dd　の形式で入力すると年月の表記となります。</t>
    <rPh sb="2" eb="4">
      <t>ホジョ</t>
    </rPh>
    <rPh sb="4" eb="6">
      <t>ジギョウ</t>
    </rPh>
    <rPh sb="6" eb="8">
      <t>シュウリョウ</t>
    </rPh>
    <rPh sb="8" eb="10">
      <t>ネンド</t>
    </rPh>
    <rPh sb="11" eb="13">
      <t>キジュン</t>
    </rPh>
    <rPh sb="13" eb="15">
      <t>ネンド</t>
    </rPh>
    <rPh sb="18" eb="20">
      <t>ホジョ</t>
    </rPh>
    <rPh sb="20" eb="22">
      <t>ジギョウ</t>
    </rPh>
    <rPh sb="23" eb="25">
      <t>カンリョウ</t>
    </rPh>
    <rPh sb="26" eb="28">
      <t>ミコ</t>
    </rPh>
    <rPh sb="31" eb="33">
      <t>ネンド</t>
    </rPh>
    <rPh sb="34" eb="36">
      <t>ケッサン</t>
    </rPh>
    <rPh sb="36" eb="38">
      <t>ネンゲツ</t>
    </rPh>
    <rPh sb="39" eb="41">
      <t>ミライ</t>
    </rPh>
    <rPh sb="41" eb="43">
      <t>ネンゲツ</t>
    </rPh>
    <rPh sb="45" eb="47">
      <t>ニュウリョク</t>
    </rPh>
    <phoneticPr fontId="1"/>
  </si>
  <si>
    <t>５．補助事業等の実績</t>
  </si>
  <si>
    <t>応募申請時経費明細</t>
    <phoneticPr fontId="36"/>
  </si>
  <si>
    <t>６．経費明細表</t>
    <phoneticPr fontId="36"/>
  </si>
  <si>
    <t>経費明細表</t>
    <rPh sb="0" eb="2">
      <t>ケイヒ</t>
    </rPh>
    <rPh sb="2" eb="5">
      <t>メイサイヒョウ</t>
    </rPh>
    <phoneticPr fontId="39"/>
  </si>
  <si>
    <t>*  応募申請時の情報が参考表示されます。</t>
    <rPh sb="12" eb="14">
      <t>サンコウ</t>
    </rPh>
    <rPh sb="14" eb="16">
      <t>ヒョウジ</t>
    </rPh>
    <phoneticPr fontId="1"/>
  </si>
  <si>
    <t xml:space="preserve">*  経費明細表にかかる内容は、各費目別明細書シートから管理No毎に証憑を整備して記入してください。（費目別明細表へのリンク欄よりリンクいただけます。）
</t>
    <rPh sb="3" eb="5">
      <t>ケイヒ</t>
    </rPh>
    <rPh sb="5" eb="7">
      <t>メイサイ</t>
    </rPh>
    <rPh sb="7" eb="8">
      <t>ヒョウ</t>
    </rPh>
    <rPh sb="12" eb="14">
      <t>ナイヨウ</t>
    </rPh>
    <rPh sb="16" eb="20">
      <t>カクヒモクベツ</t>
    </rPh>
    <rPh sb="20" eb="22">
      <t>メイサイ</t>
    </rPh>
    <rPh sb="22" eb="23">
      <t>ショ</t>
    </rPh>
    <rPh sb="28" eb="30">
      <t>カンリ</t>
    </rPh>
    <rPh sb="32" eb="33">
      <t>ゴト</t>
    </rPh>
    <rPh sb="34" eb="36">
      <t>ショウヒョウ</t>
    </rPh>
    <rPh sb="37" eb="39">
      <t>セイビ</t>
    </rPh>
    <rPh sb="41" eb="43">
      <t>キニュウ</t>
    </rPh>
    <phoneticPr fontId="1"/>
  </si>
  <si>
    <t xml:space="preserve">*  内訳に変更が無い場合も必ず各費目別明細書シートから管理No毎に証憑を整備して記入してください。
</t>
    <rPh sb="3" eb="5">
      <t>ウチワケ</t>
    </rPh>
    <rPh sb="6" eb="8">
      <t>ヘンコウ</t>
    </rPh>
    <rPh sb="9" eb="10">
      <t>ナ</t>
    </rPh>
    <rPh sb="11" eb="13">
      <t>バアイ</t>
    </rPh>
    <rPh sb="14" eb="15">
      <t>カナラ</t>
    </rPh>
    <rPh sb="16" eb="20">
      <t>カクヒモクベツ</t>
    </rPh>
    <rPh sb="20" eb="22">
      <t>メイサイ</t>
    </rPh>
    <rPh sb="22" eb="23">
      <t>ショ</t>
    </rPh>
    <rPh sb="28" eb="30">
      <t>カンリ</t>
    </rPh>
    <rPh sb="32" eb="33">
      <t>ゴト</t>
    </rPh>
    <rPh sb="34" eb="36">
      <t>ショウヒョウ</t>
    </rPh>
    <rPh sb="37" eb="39">
      <t>セイビ</t>
    </rPh>
    <rPh sb="41" eb="43">
      <t>キニュウ</t>
    </rPh>
    <phoneticPr fontId="1"/>
  </si>
  <si>
    <t>*  各費目別明細書シートからの入力が開始されると、応募申請時の情報は全て非表示となります。</t>
    <rPh sb="3" eb="7">
      <t>カクヒモクベツ</t>
    </rPh>
    <rPh sb="7" eb="9">
      <t>メイサイ</t>
    </rPh>
    <rPh sb="9" eb="10">
      <t>ショ</t>
    </rPh>
    <rPh sb="16" eb="18">
      <t>ニュウリョク</t>
    </rPh>
    <rPh sb="19" eb="21">
      <t>カイシ</t>
    </rPh>
    <rPh sb="26" eb="28">
      <t>オウボ</t>
    </rPh>
    <rPh sb="28" eb="31">
      <t>シンセイジ</t>
    </rPh>
    <rPh sb="32" eb="34">
      <t>ジョウホウ</t>
    </rPh>
    <rPh sb="35" eb="36">
      <t>スベ</t>
    </rPh>
    <rPh sb="37" eb="40">
      <t>ヒヒョウジ</t>
    </rPh>
    <phoneticPr fontId="1"/>
  </si>
  <si>
    <t>*  各費目別明細書シートに入力された「内容および仕様等詳細」「数量」「単位」「単価（税）」が（Ｅ）積算基礎に反映されます。</t>
    <rPh sb="14" eb="16">
      <t>ニュウリョク</t>
    </rPh>
    <rPh sb="20" eb="22">
      <t>ナイヨウ</t>
    </rPh>
    <rPh sb="25" eb="27">
      <t>シヨウ</t>
    </rPh>
    <rPh sb="27" eb="28">
      <t>ナド</t>
    </rPh>
    <rPh sb="28" eb="30">
      <t>ショウサイ</t>
    </rPh>
    <rPh sb="32" eb="34">
      <t>スウリョウ</t>
    </rPh>
    <rPh sb="36" eb="38">
      <t>タンイ</t>
    </rPh>
    <rPh sb="40" eb="42">
      <t>タンカ</t>
    </rPh>
    <rPh sb="43" eb="44">
      <t>ゼイ</t>
    </rPh>
    <phoneticPr fontId="1"/>
  </si>
  <si>
    <t>*  各費目別明細書シートの合計行に表示された値が、（Ａ）事業に要する経費（税込みの額）、（Ｂ）補助対象経費（税抜きの額）にそれぞれ反映されます。</t>
    <rPh sb="3" eb="7">
      <t>カクヒモクベツ</t>
    </rPh>
    <rPh sb="7" eb="10">
      <t>メイサイショ</t>
    </rPh>
    <rPh sb="14" eb="17">
      <t>ゴウケイギョウ</t>
    </rPh>
    <rPh sb="18" eb="20">
      <t>ヒョウジ</t>
    </rPh>
    <rPh sb="23" eb="24">
      <t>アタイ</t>
    </rPh>
    <rPh sb="66" eb="68">
      <t>ハンエイ</t>
    </rPh>
    <phoneticPr fontId="1"/>
  </si>
  <si>
    <t>* （Ｃ）補助金交付申請額は全て任意の入力となります。必ず入力してください。</t>
    <rPh sb="14" eb="15">
      <t>スベ</t>
    </rPh>
    <rPh sb="16" eb="18">
      <t>ニンイ</t>
    </rPh>
    <rPh sb="19" eb="21">
      <t>ニュウリョク</t>
    </rPh>
    <rPh sb="27" eb="28">
      <t>カナラ</t>
    </rPh>
    <rPh sb="29" eb="31">
      <t>ニュウリョク</t>
    </rPh>
    <phoneticPr fontId="1"/>
  </si>
  <si>
    <t>記載要領）　６．経費明細表</t>
    <rPh sb="0" eb="4">
      <t>キサイヨウリョウ</t>
    </rPh>
    <rPh sb="8" eb="12">
      <t>ケイヒメイサイ</t>
    </rPh>
    <rPh sb="12" eb="13">
      <t>ヒョウ</t>
    </rPh>
    <phoneticPr fontId="1"/>
  </si>
  <si>
    <t>資金調達内訳</t>
    <rPh sb="0" eb="2">
      <t>シキン</t>
    </rPh>
    <rPh sb="2" eb="4">
      <t>チョウタツ</t>
    </rPh>
    <rPh sb="4" eb="6">
      <t>ウチワケ</t>
    </rPh>
    <phoneticPr fontId="1"/>
  </si>
  <si>
    <t>費目別明細書（建物費）</t>
  </si>
  <si>
    <t>記載要領）　補助対象経費により取得する建物に係る宣誓・同意書</t>
    <rPh sb="0" eb="4">
      <t>キサイヨウリョウ</t>
    </rPh>
    <phoneticPr fontId="1"/>
  </si>
  <si>
    <t>・ 補助対象経費を確認できる証憑を添付下さい。</t>
    <rPh sb="9" eb="11">
      <t>カクニン</t>
    </rPh>
    <rPh sb="14" eb="16">
      <t>ショウヒョウ</t>
    </rPh>
    <rPh sb="17" eb="19">
      <t>テンプ</t>
    </rPh>
    <rPh sb="19" eb="20">
      <t>クダ</t>
    </rPh>
    <phoneticPr fontId="1"/>
  </si>
  <si>
    <t>費目別明細書（技術導入費）</t>
  </si>
  <si>
    <t>・ 各費目別明細書シートの管理Noを利用し、</t>
    <rPh sb="2" eb="3">
      <t>カク</t>
    </rPh>
    <rPh sb="3" eb="6">
      <t>ヒモクベツ</t>
    </rPh>
    <rPh sb="6" eb="8">
      <t>メイサイ</t>
    </rPh>
    <rPh sb="8" eb="9">
      <t>ショ</t>
    </rPh>
    <rPh sb="13" eb="15">
      <t>カンリ</t>
    </rPh>
    <rPh sb="18" eb="20">
      <t>リヨウ</t>
    </rPh>
    <phoneticPr fontId="1"/>
  </si>
  <si>
    <t>費目別明細書（専門家経費）</t>
  </si>
  <si>
    <t>　すべての証憑書類の右上に経費の区別とが</t>
    <rPh sb="5" eb="7">
      <t>ショウヒョウ</t>
    </rPh>
    <phoneticPr fontId="1"/>
  </si>
  <si>
    <t>費目別明細書（運搬費）</t>
  </si>
  <si>
    <t>　わかるように番号を付番したものを添付して</t>
    <phoneticPr fontId="1"/>
  </si>
  <si>
    <t>費目別明細書（クラウドサービス利用費）</t>
  </si>
  <si>
    <t>　ください。</t>
    <phoneticPr fontId="1"/>
  </si>
  <si>
    <t>費目別明細書（外注費）</t>
  </si>
  <si>
    <t>費目別明細書（知的財産権等関連経費）</t>
  </si>
  <si>
    <t>費目別明細書（広告宣伝・販売促進費）</t>
  </si>
  <si>
    <t>費目別明細書（研修費）</t>
  </si>
  <si>
    <t>２．その他事業実施場所</t>
    <phoneticPr fontId="36"/>
  </si>
  <si>
    <t>費目別明細書（海外旅費）</t>
    <phoneticPr fontId="1"/>
  </si>
  <si>
    <t>* 費目別明細書（海外旅費）は卒業枠、グローバルV字回復枠でのみ表示されます。</t>
    <rPh sb="15" eb="18">
      <t>ソツギョウワク</t>
    </rPh>
    <rPh sb="25" eb="29">
      <t>ジカイフクワク</t>
    </rPh>
    <rPh sb="32" eb="34">
      <t>ヒョウジ</t>
    </rPh>
    <phoneticPr fontId="1"/>
  </si>
  <si>
    <t>入力対象シート</t>
    <rPh sb="0" eb="4">
      <t>ニュウリョクタイショウ</t>
    </rPh>
    <phoneticPr fontId="1"/>
  </si>
  <si>
    <t>* 選択した要件ごとに入力が枠が異なります。選択箇所の右側に表示されているリンクを参考に入力してください。</t>
    <rPh sb="2" eb="4">
      <t>センタク</t>
    </rPh>
    <rPh sb="6" eb="8">
      <t>ヨウケン</t>
    </rPh>
    <rPh sb="11" eb="13">
      <t>ニュウリョク</t>
    </rPh>
    <rPh sb="14" eb="15">
      <t>ワク</t>
    </rPh>
    <rPh sb="16" eb="17">
      <t>コト</t>
    </rPh>
    <rPh sb="22" eb="24">
      <t>センタク</t>
    </rPh>
    <rPh sb="24" eb="26">
      <t>カショ</t>
    </rPh>
    <rPh sb="27" eb="29">
      <t>ミギガワ</t>
    </rPh>
    <rPh sb="30" eb="32">
      <t>ヒョウジ</t>
    </rPh>
    <rPh sb="41" eb="43">
      <t>サンコウ</t>
    </rPh>
    <rPh sb="44" eb="46">
      <t>ニュウリョク</t>
    </rPh>
    <phoneticPr fontId="1"/>
  </si>
  <si>
    <t>*  ４．事業概要（５）で記載した取得する建物が含まれる場合は、該当するもの全ての宣誓・同意書を入力してください。</t>
    <rPh sb="5" eb="7">
      <t>ジギョウ</t>
    </rPh>
    <rPh sb="7" eb="9">
      <t>ガイヨウ</t>
    </rPh>
    <rPh sb="13" eb="15">
      <t>キサイ</t>
    </rPh>
    <rPh sb="17" eb="19">
      <t>シュトク</t>
    </rPh>
    <rPh sb="21" eb="23">
      <t>タテモノ</t>
    </rPh>
    <rPh sb="24" eb="25">
      <t>フク</t>
    </rPh>
    <rPh sb="28" eb="30">
      <t>バアイ</t>
    </rPh>
    <rPh sb="32" eb="34">
      <t>ガイトウ</t>
    </rPh>
    <rPh sb="38" eb="39">
      <t>スベ</t>
    </rPh>
    <rPh sb="41" eb="43">
      <t>センセイ</t>
    </rPh>
    <rPh sb="44" eb="47">
      <t>ドウイショ</t>
    </rPh>
    <rPh sb="48" eb="50">
      <t>ニュウリョク</t>
    </rPh>
    <phoneticPr fontId="1"/>
  </si>
  <si>
    <t>補助対象経費
（小数点以下３桁）</t>
    <phoneticPr fontId="1"/>
  </si>
  <si>
    <t xml:space="preserve"> 補助事業に要する経費
（小数点以下３桁）</t>
    <phoneticPr fontId="1"/>
  </si>
  <si>
    <t>合　　　　　　計　　（端数切捨）</t>
    <rPh sb="0" eb="1">
      <t>ゴウ</t>
    </rPh>
    <rPh sb="7" eb="8">
      <t>ケイ</t>
    </rPh>
    <phoneticPr fontId="1"/>
  </si>
  <si>
    <t>改修対象となる建物に係る抵当権等</t>
    <phoneticPr fontId="1"/>
  </si>
  <si>
    <t>補助対象経費により改修する建物には、抵当権などの担保権は設定されていない。</t>
    <phoneticPr fontId="1"/>
  </si>
  <si>
    <t>の設定有無</t>
    <phoneticPr fontId="1"/>
  </si>
  <si>
    <t>補助対象経費により改修する建物は、第三者が所有するものである。</t>
    <phoneticPr fontId="1"/>
  </si>
  <si>
    <t>補助対象経費により改修する建物には、既に抵当権などの担保権が設定されている。</t>
    <phoneticPr fontId="1"/>
  </si>
  <si>
    <t>資本金・出資金が1以上の場合、株主一覧表を入力してください。</t>
    <phoneticPr fontId="1"/>
  </si>
  <si>
    <t>↓資本金0円許可</t>
    <rPh sb="1" eb="4">
      <t>シホンキン</t>
    </rPh>
    <rPh sb="5" eb="6">
      <t>エン</t>
    </rPh>
    <rPh sb="6" eb="8">
      <t>キョカ</t>
    </rPh>
    <phoneticPr fontId="1"/>
  </si>
  <si>
    <t>担当者名は複数登録しないでください</t>
    <phoneticPr fontId="1"/>
  </si>
  <si>
    <t>課税所得額が100万円に満たない場合は、「0」を入力してください。</t>
    <phoneticPr fontId="1"/>
  </si>
  <si>
    <t>補助金額・委託額（万円）</t>
    <phoneticPr fontId="1"/>
  </si>
  <si>
    <t>下記①～③の順に確認の上、要件を満たす項目を選択してください。</t>
    <phoneticPr fontId="1"/>
  </si>
  <si>
    <t xml:space="preserve">各減少要件にかかる内訳のリンク	</t>
    <phoneticPr fontId="1"/>
  </si>
  <si>
    <t>②　①を満たさない場合
2020年4月以降のいずれかの月の売上高が対前年又は前々年の同月比で30％以上減少していること。</t>
    <phoneticPr fontId="1"/>
  </si>
  <si>
    <t>＜最賃売上高減少の内訳＞の
「30％以上減少」の表を入力してください。</t>
    <phoneticPr fontId="1"/>
  </si>
  <si>
    <t>③　①②を満たさない場合
2020年4月以降のいずれかの月の付加価値額が対前年又は前々年の同月比で45％以上減少していること。</t>
    <phoneticPr fontId="1"/>
  </si>
  <si>
    <t>＜最付加価値額減少の内訳＞の
「45％以上減少」の表を入力してください。</t>
    <phoneticPr fontId="1"/>
  </si>
  <si>
    <t>＜最賃売上高減少の内訳＞</t>
    <phoneticPr fontId="1"/>
  </si>
  <si>
    <t>30％以上減少</t>
    <phoneticPr fontId="1"/>
  </si>
  <si>
    <t>2020年4月以降のいずれかの月</t>
    <phoneticPr fontId="1"/>
  </si>
  <si>
    <t>前年又は前々年の同月</t>
    <phoneticPr fontId="1"/>
  </si>
  <si>
    <t>＜最付加価値額減少の内訳＞</t>
    <phoneticPr fontId="1"/>
  </si>
  <si>
    <t>45％以上減少</t>
    <phoneticPr fontId="1"/>
  </si>
  <si>
    <t>122</t>
    <phoneticPr fontId="1"/>
  </si>
  <si>
    <t>弁護士法人</t>
  </si>
  <si>
    <t>122 弁護士法人</t>
    <phoneticPr fontId="1"/>
  </si>
  <si>
    <t>123</t>
    <phoneticPr fontId="1"/>
  </si>
  <si>
    <t>監査法人</t>
  </si>
  <si>
    <t>123 監査法人</t>
    <phoneticPr fontId="1"/>
  </si>
  <si>
    <t>124</t>
    <phoneticPr fontId="1"/>
  </si>
  <si>
    <t>税理士法人</t>
  </si>
  <si>
    <t>124 税理士法人</t>
    <phoneticPr fontId="1"/>
  </si>
  <si>
    <t>125</t>
    <phoneticPr fontId="1"/>
  </si>
  <si>
    <t>行政書士法人</t>
  </si>
  <si>
    <t>125 行政書士法人</t>
    <phoneticPr fontId="1"/>
  </si>
  <si>
    <t>126</t>
    <phoneticPr fontId="1"/>
  </si>
  <si>
    <t>司法書士法人</t>
  </si>
  <si>
    <t>126 司法書士法人</t>
    <phoneticPr fontId="1"/>
  </si>
  <si>
    <t>127</t>
    <phoneticPr fontId="1"/>
  </si>
  <si>
    <t>特許業務法人</t>
  </si>
  <si>
    <t>128</t>
    <phoneticPr fontId="1"/>
  </si>
  <si>
    <t>社会保険労務士法人</t>
  </si>
  <si>
    <t>128 社会保険労務士法人</t>
    <phoneticPr fontId="1"/>
  </si>
  <si>
    <t>129</t>
    <phoneticPr fontId="1"/>
  </si>
  <si>
    <t>土地家屋調査士法人</t>
  </si>
  <si>
    <t>129 土地家屋調査士法人</t>
    <phoneticPr fontId="1"/>
  </si>
  <si>
    <t>130</t>
    <phoneticPr fontId="1"/>
  </si>
  <si>
    <t>農事組合法人</t>
  </si>
  <si>
    <t>130 農事組合法人</t>
    <phoneticPr fontId="1"/>
  </si>
  <si>
    <t>補助対象経費の計上が無い場合は「０」を入力して下さい。</t>
    <phoneticPr fontId="1"/>
  </si>
  <si>
    <t>05 鉱業，採石業，砂利採取業</t>
  </si>
  <si>
    <t>07 職別工事業(設備工事業を除く)</t>
  </si>
  <si>
    <t>28 電子部品・デバイス・電子回路製造業</t>
  </si>
  <si>
    <t>29 電気機械器具製造業</t>
  </si>
  <si>
    <t>30 情報通信機械器具製造業</t>
  </si>
  <si>
    <t>53 建築材料，鉱物・金属材料等卸売業</t>
  </si>
  <si>
    <t>64 貸金業，クレジットカード業等非預金信用機関</t>
  </si>
  <si>
    <t>65 金融商品取引業，商品先物取引業</t>
  </si>
  <si>
    <t>76 飲食店</t>
  </si>
  <si>
    <t>82 その他の教育，学習支援業</t>
  </si>
  <si>
    <t>84 保健衛生</t>
  </si>
  <si>
    <t>特定非営利活動法人（NPO法人）等</t>
    <rPh sb="16" eb="17">
      <t>ナド</t>
    </rPh>
    <phoneticPr fontId="1"/>
  </si>
  <si>
    <t>新分野展開又は業態転換を選択された場合</t>
    <phoneticPr fontId="1"/>
  </si>
  <si>
    <t>※</t>
    <phoneticPr fontId="1"/>
  </si>
  <si>
    <t>新分野展開又は業態転換を選択された場合_変更理由</t>
    <rPh sb="20" eb="24">
      <t>ヘンコウリユウ</t>
    </rPh>
    <phoneticPr fontId="1"/>
  </si>
  <si>
    <t>一時移転経費</t>
    <rPh sb="0" eb="6">
      <t>イチジイテンケイヒ</t>
    </rPh>
    <phoneticPr fontId="1"/>
  </si>
  <si>
    <t>移</t>
    <rPh sb="0" eb="1">
      <t>ウツ</t>
    </rPh>
    <phoneticPr fontId="1"/>
  </si>
  <si>
    <t>一時移転経費</t>
    <rPh sb="0" eb="2">
      <t>イチジ</t>
    </rPh>
    <rPh sb="2" eb="4">
      <t>イテン</t>
    </rPh>
    <rPh sb="4" eb="6">
      <t>ケイヒ</t>
    </rPh>
    <phoneticPr fontId="1"/>
  </si>
  <si>
    <t>事業再構築の類型が新分野展開または業態転換ではないので選択不要です。</t>
    <rPh sb="17" eb="21">
      <t>ギョウタイテンカン</t>
    </rPh>
    <phoneticPr fontId="1"/>
  </si>
  <si>
    <t>（一時移転経費）</t>
    <rPh sb="1" eb="3">
      <t>イチジ</t>
    </rPh>
    <rPh sb="3" eb="5">
      <t>イテン</t>
    </rPh>
    <rPh sb="5" eb="7">
      <t>ケイヒ</t>
    </rPh>
    <phoneticPr fontId="1"/>
  </si>
  <si>
    <t>*  一時移転経費は費目別明細書（建物費）シートの最左列に「移」が選択された行の補助対象経費が（Ｂ）補助対象経費（税抜きの額）の内数として反映されます。</t>
    <rPh sb="3" eb="5">
      <t>イチジ</t>
    </rPh>
    <rPh sb="5" eb="7">
      <t>イテン</t>
    </rPh>
    <rPh sb="7" eb="9">
      <t>ケイヒ</t>
    </rPh>
    <rPh sb="10" eb="12">
      <t>ヒモク</t>
    </rPh>
    <rPh sb="12" eb="13">
      <t>ベツ</t>
    </rPh>
    <rPh sb="13" eb="16">
      <t>メイサイショ</t>
    </rPh>
    <rPh sb="17" eb="20">
      <t>タテモノヒ</t>
    </rPh>
    <rPh sb="25" eb="26">
      <t>サイ</t>
    </rPh>
    <rPh sb="26" eb="27">
      <t>ヒダリ</t>
    </rPh>
    <rPh sb="27" eb="28">
      <t>レツ</t>
    </rPh>
    <rPh sb="30" eb="31">
      <t>ワタル</t>
    </rPh>
    <rPh sb="38" eb="39">
      <t>ギョウ</t>
    </rPh>
    <rPh sb="40" eb="44">
      <t>ホジョタイショウ</t>
    </rPh>
    <rPh sb="44" eb="46">
      <t>ケイヒ</t>
    </rPh>
    <rPh sb="64" eb="66">
      <t>ウチスウ</t>
    </rPh>
    <rPh sb="69" eb="71">
      <t>ハンエイ</t>
    </rPh>
    <phoneticPr fontId="1"/>
  </si>
  <si>
    <t>一時移転費用</t>
    <rPh sb="0" eb="2">
      <t>イチジ</t>
    </rPh>
    <rPh sb="2" eb="4">
      <t>イテン</t>
    </rPh>
    <rPh sb="4" eb="6">
      <t>ヒヨウ</t>
    </rPh>
    <phoneticPr fontId="1"/>
  </si>
  <si>
    <t>* 一時移転経費も他建物費と同様に費目別明細書シートに「内容および仕様等詳細」「数量」「単位」
「単価（税）」を記載してください。</t>
    <rPh sb="2" eb="4">
      <t>イチジ</t>
    </rPh>
    <rPh sb="4" eb="6">
      <t>イテン</t>
    </rPh>
    <rPh sb="6" eb="8">
      <t>ケイヒ</t>
    </rPh>
    <rPh sb="9" eb="10">
      <t>ホカ</t>
    </rPh>
    <rPh sb="10" eb="12">
      <t>タテモノ</t>
    </rPh>
    <rPh sb="12" eb="13">
      <t>ヒ</t>
    </rPh>
    <rPh sb="14" eb="16">
      <t>ドウヨウ</t>
    </rPh>
    <rPh sb="17" eb="19">
      <t>ヒモク</t>
    </rPh>
    <phoneticPr fontId="1"/>
  </si>
  <si>
    <t>* 一時移転経費列で「移」が選択された行の合計行に表示された値が、６．経費明細表の（Ｂ）補助対象経費（税抜きの額）に反映されます。</t>
    <rPh sb="2" eb="6">
      <t>イチジイテン</t>
    </rPh>
    <rPh sb="6" eb="8">
      <t>ケイヒ</t>
    </rPh>
    <rPh sb="8" eb="9">
      <t>レツ</t>
    </rPh>
    <rPh sb="11" eb="12">
      <t>ワタル</t>
    </rPh>
    <rPh sb="14" eb="16">
      <t>センタク</t>
    </rPh>
    <rPh sb="19" eb="20">
      <t>ギョウ</t>
    </rPh>
    <rPh sb="21" eb="23">
      <t>ゴウケイ</t>
    </rPh>
    <rPh sb="35" eb="37">
      <t>ケイヒ</t>
    </rPh>
    <rPh sb="37" eb="40">
      <t>メイサイヒョウ</t>
    </rPh>
    <rPh sb="58" eb="60">
      <t>ハンエイ</t>
    </rPh>
    <phoneticPr fontId="1"/>
  </si>
  <si>
    <t>記載要領）　費目別明細書（建物費）</t>
    <rPh sb="0" eb="4">
      <t>キサイヨウリョウ</t>
    </rPh>
    <rPh sb="13" eb="16">
      <t>タテモノヒ</t>
    </rPh>
    <phoneticPr fontId="1"/>
  </si>
  <si>
    <t>10％以上減少</t>
    <phoneticPr fontId="1"/>
  </si>
  <si>
    <t>＜売上高減少率の内訳＞の「10％以上減少」の表を入力してください。</t>
    <rPh sb="22" eb="23">
      <t>ヒョウ</t>
    </rPh>
    <rPh sb="24" eb="26">
      <t>ニュウリョク</t>
    </rPh>
    <phoneticPr fontId="1"/>
  </si>
  <si>
    <r>
      <rPr>
        <sz val="1"/>
        <color theme="1"/>
        <rFont val="ＭＳ ゴシック"/>
        <family val="3"/>
        <charset val="128"/>
      </rPr>
      <t xml:space="preserve">
</t>
    </r>
    <r>
      <rPr>
        <sz val="10"/>
        <color theme="1"/>
        <rFont val="ＭＳ ゴシック"/>
        <family val="3"/>
        <charset val="128"/>
      </rPr>
      <t>①　2020年4月以降の連続する6か月間のうち、任意の3か月の合計売上高が、コロナ以前（2019年または2020年1～3月）の同3か月の合計売上高と比較して10%以上減少していること。</t>
    </r>
    <phoneticPr fontId="1"/>
  </si>
  <si>
    <t>①通常枠での再審査を希望する</t>
    <phoneticPr fontId="1"/>
  </si>
  <si>
    <t>②通常枠での再審査を希望しない</t>
    <phoneticPr fontId="1"/>
  </si>
  <si>
    <t>※通常枠での再審査を希望する場合、売上高等減少要件を入力してください。</t>
    <rPh sb="1" eb="4">
      <t>ツウジョウワク</t>
    </rPh>
    <rPh sb="6" eb="28">
      <t>サイシンサヲキボウスルバアイ､ウリアゲダカナドゲンショウヨウケンヲニュウリョク</t>
    </rPh>
    <phoneticPr fontId="1"/>
  </si>
  <si>
    <t>①　売上高等減少要件で選択した3つの月に「大きく売上が減少しており業況が厳しい事業者に対する加点」で選択した月が含まれている。</t>
    <phoneticPr fontId="1"/>
  </si>
  <si>
    <t>②　①を満たさない場合
2021年10月以降のいずれかの月の売上高が対2020年又は2019年同月比で30％以上減少していること。</t>
    <phoneticPr fontId="1"/>
  </si>
  <si>
    <t>③　①②を満たさない場合
2021年10月以降のいずれかの月の付加価値額が、対2020年又は2019年同月比で45％以上減少していること。</t>
    <phoneticPr fontId="1"/>
  </si>
  <si>
    <t>④　「大きく売上が減少しており業況が厳しい事業者に対する加点」を申請しない。</t>
    <phoneticPr fontId="1"/>
  </si>
  <si>
    <t>①　売上高等減少要件で選択した3つの月に「2021年10月以降のいずれかの月の売上高が対2020年または2019年同月比で30％以上減少していること。(又は、2021年10月以降のいずれかの月の付加価値額が対2020年または2019年同月比で45％以上減少していること。）」で選択した月、または「大きく売上が減少しており業況が厳しい事業者に対する加点」で選択した月が含まれている。</t>
    <phoneticPr fontId="1"/>
  </si>
  <si>
    <t>②　①を満たさない場合
2021年10月以降のいずれかの月の売上高が対2020年または2019年同月比で30％以上減少していること。</t>
    <phoneticPr fontId="1"/>
  </si>
  <si>
    <t>④　「2021年10月以降のいずれかの月の売上高が対2020年又は2019年同月比で30％以上減少していること（又は、2021年10月以降のいずれかの月の付加価値額が、対2020年または2019年同月比で45％以上減少していることを選択しておらず、「大きく売上が減少しており業況が厳しい事業者に対する加点」を申請しない。</t>
    <phoneticPr fontId="1"/>
  </si>
  <si>
    <t>以下のうち、いずれかの条件を満たすことが必要です。ご確認の上、選択してください。</t>
    <rPh sb="0" eb="2">
      <t>イカ</t>
    </rPh>
    <rPh sb="11" eb="13">
      <t>ジョウケン</t>
    </rPh>
    <rPh sb="14" eb="15">
      <t>ミ</t>
    </rPh>
    <rPh sb="20" eb="22">
      <t>ヒツヨウ</t>
    </rPh>
    <rPh sb="26" eb="28">
      <t>カクニン</t>
    </rPh>
    <rPh sb="29" eb="30">
      <t>ウエ</t>
    </rPh>
    <rPh sb="31" eb="33">
      <t>センタク</t>
    </rPh>
    <phoneticPr fontId="1"/>
  </si>
  <si>
    <t>①　2021年10月以降のいずれかの月の売上高が対2020年または2019年同月比で30％以上減少していること。(又は、2021年10月以降のいずれかの月の付加価値額が対2020年または2019年同月比で45％以上減少していること。）</t>
    <phoneticPr fontId="1"/>
  </si>
  <si>
    <t>②　中小企業活性化協議会等から支援を受け再生計画等を策定していること。</t>
    <rPh sb="24" eb="25">
      <t>ナド</t>
    </rPh>
    <phoneticPr fontId="1"/>
  </si>
  <si>
    <t>対2020年又は2019年同月比で45％以上減少していること）」を選択した場合、または「中小企業活性化協議会等から支援を受け再生計画等を策定していること。」</t>
    <rPh sb="0" eb="1">
      <t>ツイ</t>
    </rPh>
    <rPh sb="5" eb="7">
      <t>ネンマタ</t>
    </rPh>
    <rPh sb="12" eb="16">
      <t>ネンドウゲツヒ</t>
    </rPh>
    <rPh sb="20" eb="24">
      <t>イジョウゲンショウ</t>
    </rPh>
    <rPh sb="33" eb="35">
      <t>センタク</t>
    </rPh>
    <rPh sb="37" eb="39">
      <t>バアイ</t>
    </rPh>
    <rPh sb="44" eb="46">
      <t>チュウショウ</t>
    </rPh>
    <rPh sb="46" eb="48">
      <t>キギョウ</t>
    </rPh>
    <rPh sb="48" eb="50">
      <t>カッセイ</t>
    </rPh>
    <rPh sb="50" eb="51">
      <t>カ</t>
    </rPh>
    <rPh sb="51" eb="54">
      <t>キョウギカイ</t>
    </rPh>
    <rPh sb="54" eb="55">
      <t>トウ</t>
    </rPh>
    <rPh sb="57" eb="59">
      <t>シエン</t>
    </rPh>
    <rPh sb="60" eb="61">
      <t>ウ</t>
    </rPh>
    <rPh sb="62" eb="64">
      <t>サイセイ</t>
    </rPh>
    <rPh sb="64" eb="66">
      <t>ケイカク</t>
    </rPh>
    <rPh sb="66" eb="67">
      <t>トウ</t>
    </rPh>
    <rPh sb="68" eb="70">
      <t>サクテイ</t>
    </rPh>
    <phoneticPr fontId="1"/>
  </si>
  <si>
    <t>を選択して、「大きく売上が減少しており業況が厳しい事業者に対する加点」を申請する場合は、下記①～③のいずれかを満たすことが必要です。</t>
    <rPh sb="1" eb="3">
      <t>センタク</t>
    </rPh>
    <rPh sb="36" eb="38">
      <t>シンセイ</t>
    </rPh>
    <rPh sb="40" eb="42">
      <t>バアイ</t>
    </rPh>
    <rPh sb="44" eb="46">
      <t>カキ</t>
    </rPh>
    <rPh sb="55" eb="56">
      <t>ミ</t>
    </rPh>
    <rPh sb="61" eb="63">
      <t>ヒツヨウ</t>
    </rPh>
    <phoneticPr fontId="1"/>
  </si>
  <si>
    <t>下記①～③の順に確認の上、選択してください。選択していない場合や申請しない場合は④を選択してください。</t>
    <rPh sb="22" eb="24">
      <t>センタク</t>
    </rPh>
    <rPh sb="29" eb="31">
      <t>バアイ</t>
    </rPh>
    <rPh sb="32" eb="34">
      <t>シンセイ</t>
    </rPh>
    <rPh sb="37" eb="39">
      <t>バアイ</t>
    </rPh>
    <rPh sb="42" eb="44">
      <t>センタク</t>
    </rPh>
    <phoneticPr fontId="1"/>
  </si>
  <si>
    <t>＜売上高減少の内訳＞の「30％以上減少」の表を入力してください</t>
    <rPh sb="1" eb="6">
      <t>ウリアゲダカゲンショウ</t>
    </rPh>
    <rPh sb="7" eb="9">
      <t>ウチワケ</t>
    </rPh>
    <rPh sb="15" eb="19">
      <t>イジョウゲンショウ</t>
    </rPh>
    <rPh sb="21" eb="22">
      <t>ヒョウ</t>
    </rPh>
    <rPh sb="23" eb="25">
      <t>ニュウリョク</t>
    </rPh>
    <phoneticPr fontId="1"/>
  </si>
  <si>
    <t>＜付加価値額減少の内訳＞の「45％以上減少」の表を入力してください</t>
    <rPh sb="1" eb="3">
      <t>フカ</t>
    </rPh>
    <rPh sb="3" eb="5">
      <t>カチ</t>
    </rPh>
    <rPh sb="5" eb="6">
      <t>ガク</t>
    </rPh>
    <rPh sb="6" eb="8">
      <t>ゲンショウ</t>
    </rPh>
    <rPh sb="9" eb="11">
      <t>ウチワケ</t>
    </rPh>
    <rPh sb="17" eb="21">
      <t>イジョウゲンショウ</t>
    </rPh>
    <rPh sb="23" eb="24">
      <t>ヒョウ</t>
    </rPh>
    <rPh sb="25" eb="27">
      <t>ニュウリョク</t>
    </rPh>
    <phoneticPr fontId="1"/>
  </si>
  <si>
    <t>③　①②を満たさない場合
2021年10月以降のいずれかの月の付加価値額が対2020年又は2019年同月比で45％以上減少していること。</t>
    <rPh sb="31" eb="36">
      <t>フカカチガク</t>
    </rPh>
    <phoneticPr fontId="1"/>
  </si>
  <si>
    <t>2021年10月以降のいずれかの月</t>
    <rPh sb="4" eb="5">
      <t>ネン</t>
    </rPh>
    <rPh sb="7" eb="8">
      <t>ガツ</t>
    </rPh>
    <rPh sb="8" eb="10">
      <t>イコウ</t>
    </rPh>
    <rPh sb="16" eb="17">
      <t>ツキ</t>
    </rPh>
    <phoneticPr fontId="1"/>
  </si>
  <si>
    <t>対2020年又は2019年の同月</t>
    <rPh sb="0" eb="1">
      <t>ツイ</t>
    </rPh>
    <rPh sb="5" eb="6">
      <t>ネン</t>
    </rPh>
    <rPh sb="6" eb="7">
      <t>マタ</t>
    </rPh>
    <rPh sb="12" eb="13">
      <t>ネン</t>
    </rPh>
    <rPh sb="14" eb="16">
      <t>ドウゲツ</t>
    </rPh>
    <phoneticPr fontId="1"/>
  </si>
  <si>
    <t>2021年10月以降のいずれかの月</t>
    <rPh sb="4" eb="5">
      <t>ネン</t>
    </rPh>
    <rPh sb="7" eb="10">
      <t>ガツイコウ</t>
    </rPh>
    <rPh sb="16" eb="17">
      <t>ツキ</t>
    </rPh>
    <phoneticPr fontId="1"/>
  </si>
  <si>
    <t>「新分野展開」や「業態転換」における「新事業売上高10％要件」について、「売上高が10億円以上であり、かつ、事業再構築を行う</t>
    <rPh sb="1" eb="6">
      <t>シンブンヤテンカイ</t>
    </rPh>
    <rPh sb="9" eb="13">
      <t>ギョウタイテンカン</t>
    </rPh>
    <rPh sb="19" eb="25">
      <t>シンジギョウウリアゲダカ</t>
    </rPh>
    <rPh sb="28" eb="30">
      <t>ヨウケン</t>
    </rPh>
    <rPh sb="37" eb="40">
      <t>ウリアゲダカ</t>
    </rPh>
    <rPh sb="43" eb="47">
      <t>オクエンイジョウ</t>
    </rPh>
    <rPh sb="54" eb="59">
      <t>ジギョウサイコウチク</t>
    </rPh>
    <rPh sb="60" eb="61">
      <t>オコナ</t>
    </rPh>
    <phoneticPr fontId="1"/>
  </si>
  <si>
    <t>申請を行うことができるようになります。上記申請を行う際には、以下の項目を確認のうえチェックを入力いただきますようお願いいたします。</t>
    <rPh sb="0" eb="2">
      <t>シンセイ</t>
    </rPh>
    <rPh sb="3" eb="4">
      <t>オコナ</t>
    </rPh>
    <rPh sb="19" eb="23">
      <t>ジョウキシンセイ</t>
    </rPh>
    <rPh sb="24" eb="25">
      <t>オコナ</t>
    </rPh>
    <rPh sb="26" eb="27">
      <t>サイ</t>
    </rPh>
    <rPh sb="30" eb="32">
      <t>イカ</t>
    </rPh>
    <rPh sb="33" eb="35">
      <t>コウモク</t>
    </rPh>
    <rPh sb="36" eb="38">
      <t>カクニン</t>
    </rPh>
    <phoneticPr fontId="1"/>
  </si>
  <si>
    <t>①2021年11月以前の直近の決算において、総売上高が10億円以上あり、証明書類の提出ができる</t>
    <rPh sb="5" eb="6">
      <t>ネン</t>
    </rPh>
    <rPh sb="8" eb="9">
      <t>ガツ</t>
    </rPh>
    <rPh sb="9" eb="11">
      <t>イゼン</t>
    </rPh>
    <rPh sb="12" eb="14">
      <t>チョッキン</t>
    </rPh>
    <rPh sb="15" eb="17">
      <t>ケッサン</t>
    </rPh>
    <rPh sb="22" eb="26">
      <t>ソウウリアゲダカ</t>
    </rPh>
    <rPh sb="29" eb="33">
      <t>オクエンイジョウ</t>
    </rPh>
    <rPh sb="36" eb="40">
      <t>ショウメイショルイ</t>
    </rPh>
    <rPh sb="41" eb="43">
      <t>テイシュツ</t>
    </rPh>
    <phoneticPr fontId="1"/>
  </si>
  <si>
    <t>②事業再構築を行う事業部門の売上高が3億円以上あり、証明書類の提出ができる</t>
    <rPh sb="1" eb="3">
      <t>ジギョウ</t>
    </rPh>
    <rPh sb="3" eb="6">
      <t>サイコウチク</t>
    </rPh>
    <rPh sb="7" eb="8">
      <t>オコナ</t>
    </rPh>
    <rPh sb="9" eb="13">
      <t>ジギョウブモン</t>
    </rPh>
    <rPh sb="14" eb="17">
      <t>ウリアゲダカ</t>
    </rPh>
    <rPh sb="19" eb="23">
      <t>オクエンイジョウ</t>
    </rPh>
    <rPh sb="26" eb="30">
      <t>ショウメイショルイ</t>
    </rPh>
    <rPh sb="31" eb="33">
      <t>テイシュツ</t>
    </rPh>
    <phoneticPr fontId="1"/>
  </si>
  <si>
    <t>③「新事業売上高10％要件」について、「売上高が10億円以上あり、かつ、事業再構築を行う事業部門の売上高が3億円以上である場合には、</t>
    <rPh sb="2" eb="8">
      <t>シンジギョウウリアゲダカ</t>
    </rPh>
    <rPh sb="11" eb="13">
      <t>ヨウケン</t>
    </rPh>
    <rPh sb="20" eb="23">
      <t>ウリアゲダカ</t>
    </rPh>
    <rPh sb="26" eb="30">
      <t>オクエンイジョウ</t>
    </rPh>
    <rPh sb="36" eb="41">
      <t>ジギョウサイコウチク</t>
    </rPh>
    <rPh sb="54" eb="58">
      <t>オクエンイジョウ</t>
    </rPh>
    <rPh sb="61" eb="63">
      <t>バアイ</t>
    </rPh>
    <phoneticPr fontId="1"/>
  </si>
  <si>
    <t>　当該事業部門の売上高の10%（又は総付加価値額の15％）以上の要件にて申請を行う</t>
    <rPh sb="1" eb="7">
      <t>トウガイジギョウブモン</t>
    </rPh>
    <rPh sb="8" eb="11">
      <t>ウリアゲダカ</t>
    </rPh>
    <rPh sb="16" eb="17">
      <t>マタ</t>
    </rPh>
    <rPh sb="18" eb="19">
      <t>ソウ</t>
    </rPh>
    <rPh sb="19" eb="21">
      <t>フカ</t>
    </rPh>
    <rPh sb="21" eb="23">
      <t>カチ</t>
    </rPh>
    <rPh sb="23" eb="24">
      <t>ガク</t>
    </rPh>
    <rPh sb="29" eb="31">
      <t>イジョウ</t>
    </rPh>
    <rPh sb="32" eb="34">
      <t>ヨウケン</t>
    </rPh>
    <rPh sb="36" eb="38">
      <t>シンセイ</t>
    </rPh>
    <rPh sb="39" eb="40">
      <t>オコナ</t>
    </rPh>
    <phoneticPr fontId="1"/>
  </si>
  <si>
    <t>事業部門の売上高が3億円以上である場合には、当該事業部門の売上高の10%（又は総付加価値額の15％）以上であること」を満たすことをもって</t>
    <rPh sb="0" eb="4">
      <t>ジギョウブモン</t>
    </rPh>
    <rPh sb="5" eb="8">
      <t>ウリアゲダカ</t>
    </rPh>
    <rPh sb="10" eb="14">
      <t>オクエンイジョウ</t>
    </rPh>
    <rPh sb="17" eb="19">
      <t>バアイ</t>
    </rPh>
    <rPh sb="22" eb="28">
      <t>トウガイジギョウブモン</t>
    </rPh>
    <rPh sb="29" eb="32">
      <t>ウリアゲダカ</t>
    </rPh>
    <rPh sb="37" eb="38">
      <t>マタ</t>
    </rPh>
    <rPh sb="39" eb="40">
      <t>ソウ</t>
    </rPh>
    <rPh sb="40" eb="42">
      <t>フカ</t>
    </rPh>
    <rPh sb="42" eb="44">
      <t>カチ</t>
    </rPh>
    <rPh sb="44" eb="45">
      <t>ガク</t>
    </rPh>
    <rPh sb="50" eb="52">
      <t>イジョウ</t>
    </rPh>
    <rPh sb="59" eb="60">
      <t>ミ</t>
    </rPh>
    <phoneticPr fontId="1"/>
  </si>
  <si>
    <t>※上記戦略において「実行計画が策定されている14分野のどの課題の解決に資する取り組みであるかを選択してください。</t>
    <rPh sb="1" eb="5">
      <t>ジョウキセンリャク</t>
    </rPh>
    <rPh sb="10" eb="14">
      <t>ジッコウケイカク</t>
    </rPh>
    <rPh sb="15" eb="17">
      <t>サクテイ</t>
    </rPh>
    <rPh sb="24" eb="26">
      <t>ブンヤ</t>
    </rPh>
    <rPh sb="29" eb="31">
      <t>カダイ</t>
    </rPh>
    <rPh sb="32" eb="34">
      <t>カイケツ</t>
    </rPh>
    <rPh sb="35" eb="36">
      <t>シ</t>
    </rPh>
    <rPh sb="38" eb="39">
      <t>ト</t>
    </rPh>
    <rPh sb="40" eb="41">
      <t>ク</t>
    </rPh>
    <rPh sb="47" eb="49">
      <t>センタク</t>
    </rPh>
    <phoneticPr fontId="1"/>
  </si>
  <si>
    <t>グリーン成長戦略分野名</t>
    <rPh sb="4" eb="11">
      <t>セイチョウセンリャクブンヤメイ</t>
    </rPh>
    <phoneticPr fontId="1"/>
  </si>
  <si>
    <t>洋上風力</t>
  </si>
  <si>
    <t>太陽光</t>
  </si>
  <si>
    <t>地熱</t>
  </si>
  <si>
    <t>水素</t>
  </si>
  <si>
    <t>燃料アンモニア</t>
  </si>
  <si>
    <t>次世代熱エネルギー産業</t>
  </si>
  <si>
    <t>原子力産業</t>
  </si>
  <si>
    <t>自動車</t>
  </si>
  <si>
    <t>蓄電池</t>
  </si>
  <si>
    <t>半導体</t>
  </si>
  <si>
    <t>情報通信</t>
  </si>
  <si>
    <t>船舶</t>
  </si>
  <si>
    <t>物流・人流</t>
  </si>
  <si>
    <t>土木インフラ</t>
  </si>
  <si>
    <t>食料</t>
  </si>
  <si>
    <t>水産業</t>
  </si>
  <si>
    <t>航空機</t>
  </si>
  <si>
    <t xml:space="preserve">コンクリート・セメント </t>
  </si>
  <si>
    <t>カーボンリサイクル</t>
  </si>
  <si>
    <t>マテリアル</t>
  </si>
  <si>
    <t>住宅・建築物</t>
  </si>
  <si>
    <t>次世代電力マネジメント</t>
  </si>
  <si>
    <t>資源循環関連</t>
  </si>
  <si>
    <t>住まい・移動のトータルマネジメント</t>
  </si>
  <si>
    <t>行動変容・科学基盤等</t>
  </si>
  <si>
    <t>132</t>
    <phoneticPr fontId="1"/>
  </si>
  <si>
    <t>133</t>
    <phoneticPr fontId="1"/>
  </si>
  <si>
    <t>134</t>
    <phoneticPr fontId="1"/>
  </si>
  <si>
    <t>内航海運組合</t>
    <rPh sb="0" eb="1">
      <t>ナイ</t>
    </rPh>
    <rPh sb="1" eb="3">
      <t>コウカイ</t>
    </rPh>
    <rPh sb="3" eb="4">
      <t>ウン</t>
    </rPh>
    <rPh sb="4" eb="6">
      <t>クミアイ</t>
    </rPh>
    <phoneticPr fontId="1"/>
  </si>
  <si>
    <t>内航海運組合連合会</t>
    <rPh sb="0" eb="9">
      <t>ナイコウカイウンクミアイレンゴウカイ</t>
    </rPh>
    <phoneticPr fontId="1"/>
  </si>
  <si>
    <t>技術研究組合</t>
    <rPh sb="0" eb="6">
      <t>ギジュツケンキュウクミアイ</t>
    </rPh>
    <phoneticPr fontId="1"/>
  </si>
  <si>
    <t>132 内航海運組合</t>
    <rPh sb="4" eb="5">
      <t>ナイ</t>
    </rPh>
    <rPh sb="5" eb="7">
      <t>コウカイ</t>
    </rPh>
    <rPh sb="7" eb="8">
      <t>ウン</t>
    </rPh>
    <rPh sb="8" eb="10">
      <t>クミアイ</t>
    </rPh>
    <phoneticPr fontId="1"/>
  </si>
  <si>
    <t>133 内航海運組合連合会</t>
    <rPh sb="4" eb="13">
      <t>ナイコウカイウンクミアイレンゴウカイ</t>
    </rPh>
    <phoneticPr fontId="1"/>
  </si>
  <si>
    <t>134 技術研究組合</t>
    <rPh sb="4" eb="10">
      <t>ギジュツケンキュウクミアイ</t>
    </rPh>
    <phoneticPr fontId="1"/>
  </si>
  <si>
    <t>131</t>
    <phoneticPr fontId="1"/>
  </si>
  <si>
    <t>生活衛生同業小組合（組合員に出資をさせないものに限る。）</t>
    <phoneticPr fontId="1"/>
  </si>
  <si>
    <t>131 生活衛生同業小組合（組合員に出資をさせないものに限る。）</t>
    <phoneticPr fontId="1"/>
  </si>
  <si>
    <t>グリーン成長要件　アはどれか一つ選んでください</t>
    <rPh sb="4" eb="8">
      <t>セイチョウヨウケン</t>
    </rPh>
    <rPh sb="14" eb="15">
      <t>ヒト</t>
    </rPh>
    <rPh sb="16" eb="17">
      <t>エラ</t>
    </rPh>
    <phoneticPr fontId="1"/>
  </si>
  <si>
    <t>グリーン成長要件　イはどれか一つ選んでください</t>
    <rPh sb="4" eb="8">
      <t>セイチョウヨウケン</t>
    </rPh>
    <rPh sb="14" eb="15">
      <t>ヒト</t>
    </rPh>
    <rPh sb="16" eb="17">
      <t>エラ</t>
    </rPh>
    <phoneticPr fontId="1"/>
  </si>
  <si>
    <t>グリーン成長要件　ア</t>
    <phoneticPr fontId="1"/>
  </si>
  <si>
    <t>グリーン成長要件　イ</t>
    <phoneticPr fontId="1"/>
  </si>
  <si>
    <t>2年以上の研究開発・技術開発</t>
    <rPh sb="1" eb="4">
      <t>ネンイジョウ</t>
    </rPh>
    <rPh sb="5" eb="9">
      <t>ケンキュウカイハツ</t>
    </rPh>
    <rPh sb="10" eb="14">
      <t>ギジュツカイハツ</t>
    </rPh>
    <phoneticPr fontId="1"/>
  </si>
  <si>
    <t>従業員の一定割合以上に対する人材育成</t>
    <rPh sb="0" eb="3">
      <t>ジュウギョウイン</t>
    </rPh>
    <rPh sb="4" eb="10">
      <t>イッテイワリアイイジョウ</t>
    </rPh>
    <rPh sb="11" eb="12">
      <t>タイ</t>
    </rPh>
    <rPh sb="14" eb="18">
      <t>ジンザイイクセイ</t>
    </rPh>
    <phoneticPr fontId="1"/>
  </si>
  <si>
    <t>2050年カーボンニュートラルに伴うグリーン成長戦略</t>
    <rPh sb="4" eb="5">
      <t>ネン</t>
    </rPh>
    <phoneticPr fontId="1"/>
  </si>
  <si>
    <t>中小企業等経営強化法
第2条第5項に規定するもの</t>
    <rPh sb="0" eb="10">
      <t>チュウショウキギョウナドケイエイキョウカホウ</t>
    </rPh>
    <rPh sb="11" eb="12">
      <t>ダイ</t>
    </rPh>
    <rPh sb="13" eb="15">
      <t>ジョウダイ</t>
    </rPh>
    <rPh sb="16" eb="17">
      <t>コウ</t>
    </rPh>
    <rPh sb="18" eb="20">
      <t>キテイ</t>
    </rPh>
    <phoneticPr fontId="1"/>
  </si>
  <si>
    <t>該当する</t>
    <rPh sb="0" eb="2">
      <t>ガイトウ</t>
    </rPh>
    <phoneticPr fontId="1"/>
  </si>
  <si>
    <t>枝番</t>
    <rPh sb="0" eb="2">
      <t>エダバン</t>
    </rPh>
    <phoneticPr fontId="1"/>
  </si>
  <si>
    <t>リース会社共同申請</t>
    <rPh sb="3" eb="9">
      <t>ガイシャキョウドウシンセイ</t>
    </rPh>
    <phoneticPr fontId="1"/>
  </si>
  <si>
    <t>６．経費明細表</t>
    <rPh sb="2" eb="7">
      <t>ケイヒメイサイヒョウ</t>
    </rPh>
    <phoneticPr fontId="1"/>
  </si>
  <si>
    <t>リース会社と共同申請する</t>
    <rPh sb="3" eb="5">
      <t>ガイシャ</t>
    </rPh>
    <rPh sb="6" eb="8">
      <t>キョウドウ</t>
    </rPh>
    <rPh sb="8" eb="10">
      <t>シンセイ</t>
    </rPh>
    <phoneticPr fontId="1"/>
  </si>
  <si>
    <t>法人番号</t>
    <rPh sb="0" eb="4">
      <t>ホウジンバンゴウ</t>
    </rPh>
    <phoneticPr fontId="1"/>
  </si>
  <si>
    <t>商号又は名称</t>
    <rPh sb="0" eb="3">
      <t>ショウゴウマタ</t>
    </rPh>
    <rPh sb="4" eb="6">
      <t>メイショウ</t>
    </rPh>
    <phoneticPr fontId="1"/>
  </si>
  <si>
    <t>代表者役職</t>
    <rPh sb="0" eb="5">
      <t>ダイヒョウシャヤクショク</t>
    </rPh>
    <phoneticPr fontId="1"/>
  </si>
  <si>
    <t>代表者氏名</t>
    <rPh sb="0" eb="5">
      <t>ダイヒョウシャシメイ</t>
    </rPh>
    <phoneticPr fontId="1"/>
  </si>
  <si>
    <t>(E)積算基礎</t>
    <rPh sb="3" eb="5">
      <t>セキサン</t>
    </rPh>
    <rPh sb="5" eb="7">
      <t>キソ</t>
    </rPh>
    <phoneticPr fontId="1"/>
  </si>
  <si>
    <t>リース会社共同申請_変更理由</t>
    <rPh sb="3" eb="9">
      <t>ガイシャキョウドウシンセイ</t>
    </rPh>
    <rPh sb="10" eb="12">
      <t>ヘンコウ</t>
    </rPh>
    <rPh sb="12" eb="14">
      <t>リユウ</t>
    </rPh>
    <phoneticPr fontId="1"/>
  </si>
  <si>
    <t>都道府県</t>
    <rPh sb="0" eb="4">
      <t>トドウフケン</t>
    </rPh>
    <phoneticPr fontId="1"/>
  </si>
  <si>
    <t>01</t>
    <phoneticPr fontId="1"/>
  </si>
  <si>
    <t>02</t>
    <phoneticPr fontId="1"/>
  </si>
  <si>
    <t>03</t>
    <phoneticPr fontId="1"/>
  </si>
  <si>
    <t>04</t>
    <phoneticPr fontId="1"/>
  </si>
  <si>
    <t>05</t>
    <phoneticPr fontId="1"/>
  </si>
  <si>
    <t>06</t>
    <phoneticPr fontId="1"/>
  </si>
  <si>
    <t>07</t>
    <phoneticPr fontId="1"/>
  </si>
  <si>
    <t>08</t>
    <phoneticPr fontId="1"/>
  </si>
  <si>
    <t>09</t>
    <phoneticPr fontId="1"/>
  </si>
  <si>
    <t>10</t>
    <phoneticPr fontId="1"/>
  </si>
  <si>
    <t>11</t>
    <phoneticPr fontId="1"/>
  </si>
  <si>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</si>
  <si>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</si>
  <si>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</si>
  <si>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</si>
  <si>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</si>
  <si>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</si>
  <si>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</si>
  <si>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</si>
  <si>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</si>
  <si>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</si>
  <si>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</si>
  <si>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</si>
  <si>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</si>
  <si>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</si>
  <si>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</si>
  <si>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</si>
  <si>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</si>
  <si>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</si>
  <si>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</si>
  <si>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</si>
  <si>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</si>
  <si>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</si>
  <si>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</si>
  <si>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</si>
  <si>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</si>
  <si>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</si>
  <si>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</si>
  <si>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</si>
  <si>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</si>
  <si>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</si>
  <si>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</si>
  <si>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</si>
  <si>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</si>
  <si>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</si>
  <si>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</si>
  <si>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</si>
  <si>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</si>
  <si>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</si>
  <si>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</si>
  <si>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</si>
  <si>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</si>
  <si>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</si>
  <si>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</si>
  <si>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</si>
  <si>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</si>
  <si>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</si>
  <si>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</si>
  <si>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97 国家公務</t>
    <phoneticPr fontId="1"/>
  </si>
  <si>
    <t>生活衛生同業組合（組合員に出資をさせないものに限る。）</t>
    <phoneticPr fontId="1"/>
  </si>
  <si>
    <t>生活衛生同業小組合（組合員に出資をさせないものに限る。）</t>
  </si>
  <si>
    <t>内航海運組合</t>
  </si>
  <si>
    <t>内航海運組合連合会</t>
  </si>
  <si>
    <t>技術研究組合</t>
  </si>
  <si>
    <t>300000000</t>
    <phoneticPr fontId="1"/>
  </si>
  <si>
    <t>その他の業種（上記以外）</t>
  </si>
  <si>
    <t>50000000</t>
    <phoneticPr fontId="1"/>
  </si>
  <si>
    <t>旅館業</t>
  </si>
  <si>
    <t>ソフトウェア業又は情報処理サービス業</t>
  </si>
  <si>
    <t>ゴム製品製造業（自動車又は航空機用タイヤ及びチューブ製造業並びに工業用ベルト製造業を除く）</t>
  </si>
  <si>
    <t>小売業</t>
  </si>
  <si>
    <t>100000000</t>
    <phoneticPr fontId="1"/>
  </si>
  <si>
    <t>サービス業（ソフトウェア業、情報処理サービス業、旅館業を除く）</t>
  </si>
  <si>
    <t>卸売業</t>
  </si>
  <si>
    <t>グリーン成長枠</t>
    <rPh sb="4" eb="7">
      <t>セイチョウワク</t>
    </rPh>
    <phoneticPr fontId="1"/>
  </si>
  <si>
    <t>最低賃金枠</t>
    <rPh sb="0" eb="5">
      <t>サイテイチンギンワク</t>
    </rPh>
    <phoneticPr fontId="1"/>
  </si>
  <si>
    <t>回復・再生応援枠</t>
    <rPh sb="0" eb="2">
      <t>カイフク</t>
    </rPh>
    <rPh sb="3" eb="7">
      <t>サイセイオウエン</t>
    </rPh>
    <rPh sb="7" eb="8">
      <t>ワク</t>
    </rPh>
    <phoneticPr fontId="1"/>
  </si>
  <si>
    <t>大規模賃金引上枠</t>
    <rPh sb="0" eb="7">
      <t>ダイキボチンギンヒキア</t>
    </rPh>
    <rPh sb="7" eb="8">
      <t>ワク</t>
    </rPh>
    <phoneticPr fontId="1"/>
  </si>
  <si>
    <t>通常枠</t>
    <rPh sb="0" eb="3">
      <t>ツウジョウワク</t>
    </rPh>
    <phoneticPr fontId="1"/>
  </si>
  <si>
    <t>従業員</t>
    <rPh sb="0" eb="3">
      <t>ジュウギョウイン</t>
    </rPh>
    <phoneticPr fontId="1"/>
  </si>
  <si>
    <t>資本金</t>
    <rPh sb="0" eb="3">
      <t>シホンキン</t>
    </rPh>
    <phoneticPr fontId="1"/>
  </si>
  <si>
    <t>組合そのものの事業内容_変更理由</t>
    <rPh sb="0" eb="2">
      <t>クミアイ</t>
    </rPh>
    <rPh sb="7" eb="11">
      <t>ジギョウナイヨウ</t>
    </rPh>
    <rPh sb="12" eb="16">
      <t>ヘンコウリユウ</t>
    </rPh>
    <phoneticPr fontId="1"/>
  </si>
  <si>
    <t>組合そのものの事業内容</t>
    <rPh sb="0" eb="2">
      <t>クミアイ</t>
    </rPh>
    <rPh sb="7" eb="11">
      <t>ジギョウナイヨウ</t>
    </rPh>
    <phoneticPr fontId="1"/>
  </si>
  <si>
    <t>（３）組合そのものの事業内容について</t>
    <rPh sb="3" eb="5">
      <t>クミアイ</t>
    </rPh>
    <rPh sb="10" eb="14">
      <t>ジギョウナイヨウ</t>
    </rPh>
    <phoneticPr fontId="1"/>
  </si>
  <si>
    <t>円</t>
    <rPh sb="0" eb="1">
      <t>エン</t>
    </rPh>
    <phoneticPr fontId="1"/>
  </si>
  <si>
    <t>補助上限額　合計　</t>
    <rPh sb="0" eb="5">
      <t>ホジョジョウゲンガク</t>
    </rPh>
    <rPh sb="6" eb="8">
      <t>ゴウケイ</t>
    </rPh>
    <phoneticPr fontId="1"/>
  </si>
  <si>
    <t>者</t>
    <rPh sb="0" eb="1">
      <t>シャ</t>
    </rPh>
    <phoneticPr fontId="1"/>
  </si>
  <si>
    <t>補助率：</t>
    <rPh sb="0" eb="3">
      <t>ホジョリツ</t>
    </rPh>
    <phoneticPr fontId="1"/>
  </si>
  <si>
    <t>補助上限額（イ×ウ）</t>
    <rPh sb="0" eb="5">
      <t>ホジョジョウゲンガク</t>
    </rPh>
    <phoneticPr fontId="1"/>
  </si>
  <si>
    <t>従業員ごとの補助上限額（イ）</t>
    <rPh sb="0" eb="3">
      <t>ジュウギョウイン</t>
    </rPh>
    <rPh sb="6" eb="11">
      <t>ホジョジョウゲンガク</t>
    </rPh>
    <phoneticPr fontId="1"/>
  </si>
  <si>
    <t>申請する事業類型</t>
    <rPh sb="0" eb="2">
      <t>シンセイ</t>
    </rPh>
    <rPh sb="4" eb="6">
      <t>ジギョウ</t>
    </rPh>
    <rPh sb="6" eb="8">
      <t>ルイケイ</t>
    </rPh>
    <phoneticPr fontId="1"/>
  </si>
  <si>
    <t>（２）補助上限額の計算</t>
    <rPh sb="3" eb="8">
      <t>ホジョジョウゲンガク</t>
    </rPh>
    <rPh sb="9" eb="11">
      <t>ケイサン</t>
    </rPh>
    <phoneticPr fontId="1"/>
  </si>
  <si>
    <t xml:space="preserve">対象組合の一覧_変更理由
</t>
    <rPh sb="0" eb="4">
      <t>タイショウクミアイ</t>
    </rPh>
    <rPh sb="5" eb="7">
      <t>イチラン</t>
    </rPh>
    <rPh sb="8" eb="10">
      <t>ヘンコウ</t>
    </rPh>
    <rPh sb="10" eb="12">
      <t>リユウ</t>
    </rPh>
    <phoneticPr fontId="1"/>
  </si>
  <si>
    <t>上限額</t>
    <rPh sb="0" eb="3">
      <t>ジョウゲンガク</t>
    </rPh>
    <phoneticPr fontId="1"/>
  </si>
  <si>
    <t>申請者区分</t>
    <rPh sb="0" eb="5">
      <t>シンセイシャクブン</t>
    </rPh>
    <phoneticPr fontId="1"/>
  </si>
  <si>
    <t>従業員数</t>
    <rPh sb="0" eb="4">
      <t>ジュウギョウインスウ</t>
    </rPh>
    <phoneticPr fontId="1"/>
  </si>
  <si>
    <t>事業者名</t>
    <rPh sb="0" eb="4">
      <t>ジギョウシャメイ</t>
    </rPh>
    <phoneticPr fontId="1"/>
  </si>
  <si>
    <t>（１）補助上限額の算出根拠となる対象組合の一覧</t>
    <rPh sb="3" eb="5">
      <t>ホジョ</t>
    </rPh>
    <rPh sb="5" eb="7">
      <t>ジョウゲン</t>
    </rPh>
    <rPh sb="7" eb="8">
      <t>ガク</t>
    </rPh>
    <rPh sb="9" eb="13">
      <t>サンシュツコンキョ</t>
    </rPh>
    <rPh sb="16" eb="20">
      <t>タイショウクミアイ</t>
    </rPh>
    <rPh sb="21" eb="23">
      <t>イチラン</t>
    </rPh>
    <phoneticPr fontId="1"/>
  </si>
  <si>
    <t>２．１．組合特例申請</t>
    <phoneticPr fontId="1"/>
  </si>
  <si>
    <t>連携申請の場合　売上高等減少要件</t>
    <rPh sb="0" eb="4">
      <t>レンケイシンセイ</t>
    </rPh>
    <rPh sb="5" eb="7">
      <t>バアイ</t>
    </rPh>
    <rPh sb="8" eb="10">
      <t>ウリアゲ</t>
    </rPh>
    <rPh sb="10" eb="11">
      <t>ダカ</t>
    </rPh>
    <rPh sb="11" eb="12">
      <t>トウ</t>
    </rPh>
    <rPh sb="12" eb="14">
      <t>ゲンショウ</t>
    </rPh>
    <rPh sb="14" eb="16">
      <t>ヨウケン</t>
    </rPh>
    <phoneticPr fontId="1"/>
  </si>
  <si>
    <t>②連携体全体</t>
    <rPh sb="1" eb="6">
      <t>レンケイタイゼンタイ</t>
    </rPh>
    <phoneticPr fontId="1"/>
  </si>
  <si>
    <t>リース</t>
    <phoneticPr fontId="1"/>
  </si>
  <si>
    <t>リース共同申請
事業に要する経費
（税込み）</t>
    <rPh sb="3" eb="7">
      <t>キョウドウシンセイ</t>
    </rPh>
    <phoneticPr fontId="1"/>
  </si>
  <si>
    <t>リース共同申請
補助対象経費
（税抜き）</t>
    <rPh sb="3" eb="7">
      <t>キョウドウシンセイ</t>
    </rPh>
    <phoneticPr fontId="1"/>
  </si>
  <si>
    <t>　</t>
  </si>
  <si>
    <t>一時移転経費計</t>
    <rPh sb="0" eb="2">
      <t>イチジ</t>
    </rPh>
    <rPh sb="2" eb="4">
      <t>イテン</t>
    </rPh>
    <rPh sb="4" eb="6">
      <t>ケイヒ</t>
    </rPh>
    <rPh sb="6" eb="7">
      <t>ケイ</t>
    </rPh>
    <phoneticPr fontId="1"/>
  </si>
  <si>
    <t>（プルダウンが表示されない場合はこちらより、対象テキスト全文をコピーして入力してください。）</t>
    <phoneticPr fontId="1"/>
  </si>
  <si>
    <t>補助対象経費により取得する財産は建物（新築）である。</t>
    <phoneticPr fontId="1"/>
  </si>
  <si>
    <t>補助対象経費により取得する建物の建築予定地には、根抵当権は設定されていない。</t>
  </si>
  <si>
    <t>補助対象経費により改修する建物には、抵当権などの担保権は設定されていない。</t>
  </si>
  <si>
    <t>補助対象経費により取得する財産は建物（新築）ではない。</t>
    <phoneticPr fontId="1"/>
  </si>
  <si>
    <t>補助対象経費により取得する建物の建築予定地は、第三者が所有するものである。</t>
  </si>
  <si>
    <t>補助対象経費により改修する建物は、第三者が所有するものである。</t>
  </si>
  <si>
    <t>建物の建築予定地に根抵当権が設定されているが、補助対象経費により取得する建物に根抵当権を設定する義務はない。</t>
    <phoneticPr fontId="1"/>
  </si>
  <si>
    <t>下記①～②の順に確認の上、要件を満たす項目を選択してください。</t>
    <phoneticPr fontId="1"/>
  </si>
  <si>
    <t>※「2021年10月以降のいずれかの月の売上高が対2020年または2019年同月比で30％以上減少していること(又は、2021年10月以降のいずれかの月の付加価値額が、</t>
    <rPh sb="6" eb="7">
      <t>ネン</t>
    </rPh>
    <rPh sb="24" eb="25">
      <t>ツイ</t>
    </rPh>
    <rPh sb="29" eb="30">
      <t>ネン</t>
    </rPh>
    <rPh sb="37" eb="41">
      <t>ネンドウゲツヒ</t>
    </rPh>
    <rPh sb="45" eb="49">
      <t>イジョウゲンショウ</t>
    </rPh>
    <rPh sb="56" eb="57">
      <t>マタ</t>
    </rPh>
    <rPh sb="63" eb="64">
      <t>ネン</t>
    </rPh>
    <rPh sb="66" eb="69">
      <t>ガツイコウ</t>
    </rPh>
    <rPh sb="75" eb="76">
      <t>ツキ</t>
    </rPh>
    <rPh sb="77" eb="82">
      <t>フカカチガク</t>
    </rPh>
    <phoneticPr fontId="1"/>
  </si>
  <si>
    <t>事務局指示がない場合の変更は認められません。</t>
    <rPh sb="0" eb="3">
      <t>ジムキョク</t>
    </rPh>
    <rPh sb="3" eb="5">
      <t>シジ</t>
    </rPh>
    <rPh sb="8" eb="10">
      <t>バアイ</t>
    </rPh>
    <rPh sb="11" eb="13">
      <t>ヘンコウ</t>
    </rPh>
    <rPh sb="14" eb="15">
      <t>ミト</t>
    </rPh>
    <phoneticPr fontId="1"/>
  </si>
  <si>
    <t>グリーン成長要件_変更理由</t>
    <rPh sb="4" eb="6">
      <t>セイチョウ</t>
    </rPh>
    <rPh sb="6" eb="8">
      <t>ヨウケン</t>
    </rPh>
    <rPh sb="9" eb="13">
      <t>ヘンコウリユウ</t>
    </rPh>
    <phoneticPr fontId="1"/>
  </si>
  <si>
    <t>交付申請時</t>
    <rPh sb="0" eb="4">
      <t>コウフシンセイ</t>
    </rPh>
    <rPh sb="4" eb="5">
      <t>ジ</t>
    </rPh>
    <phoneticPr fontId="1"/>
  </si>
  <si>
    <t>応募申請時</t>
    <rPh sb="0" eb="4">
      <t>オウボシンセイ</t>
    </rPh>
    <rPh sb="4" eb="5">
      <t>ジ</t>
    </rPh>
    <phoneticPr fontId="1"/>
  </si>
  <si>
    <t>リース会社共同申請</t>
    <rPh sb="3" eb="5">
      <t>ガイシャ</t>
    </rPh>
    <rPh sb="5" eb="7">
      <t>キョウドウ</t>
    </rPh>
    <rPh sb="7" eb="9">
      <t>シンセイ</t>
    </rPh>
    <phoneticPr fontId="1"/>
  </si>
  <si>
    <t>６．経費明細表（機械装置・システム構築費）</t>
    <rPh sb="2" eb="4">
      <t>ケイヒ</t>
    </rPh>
    <rPh sb="4" eb="6">
      <t>メイサイ</t>
    </rPh>
    <rPh sb="6" eb="7">
      <t>ヒョウ</t>
    </rPh>
    <phoneticPr fontId="1"/>
  </si>
  <si>
    <t>費目別明細書（機械装置・システム構築費）へリンク</t>
    <phoneticPr fontId="1"/>
  </si>
  <si>
    <t>(A)補助事業に要する経費</t>
    <rPh sb="3" eb="5">
      <t>ホジョ</t>
    </rPh>
    <rPh sb="5" eb="7">
      <t>ジギョウ</t>
    </rPh>
    <rPh sb="8" eb="9">
      <t>ヨウ</t>
    </rPh>
    <rPh sb="11" eb="13">
      <t>ケイヒ</t>
    </rPh>
    <phoneticPr fontId="1"/>
  </si>
  <si>
    <t>(B)補助対象経費</t>
    <rPh sb="3" eb="5">
      <t>ホジョ</t>
    </rPh>
    <rPh sb="5" eb="7">
      <t>タイショウ</t>
    </rPh>
    <rPh sb="7" eb="9">
      <t>ケイヒ</t>
    </rPh>
    <phoneticPr fontId="1"/>
  </si>
  <si>
    <t>(C)補助金交付申請額</t>
    <rPh sb="3" eb="6">
      <t>ホジョキン</t>
    </rPh>
    <rPh sb="6" eb="8">
      <t>コウフ</t>
    </rPh>
    <rPh sb="8" eb="11">
      <t>シンセイガク</t>
    </rPh>
    <phoneticPr fontId="1"/>
  </si>
  <si>
    <t>（Ａ）事業に要する経費
（税込みの額）</t>
    <rPh sb="3" eb="5">
      <t>ジギョウ</t>
    </rPh>
    <rPh sb="6" eb="7">
      <t>ヨウ</t>
    </rPh>
    <rPh sb="9" eb="11">
      <t>ケイヒ</t>
    </rPh>
    <rPh sb="13" eb="15">
      <t>ゼイコ</t>
    </rPh>
    <rPh sb="17" eb="18">
      <t>ガク</t>
    </rPh>
    <phoneticPr fontId="1"/>
  </si>
  <si>
    <t>（Ｂ）補助対象経費
（税抜きの額）</t>
    <rPh sb="3" eb="5">
      <t>ホジョ</t>
    </rPh>
    <rPh sb="5" eb="7">
      <t>タイショウ</t>
    </rPh>
    <rPh sb="7" eb="9">
      <t>ケイヒ</t>
    </rPh>
    <rPh sb="11" eb="12">
      <t>ゼイ</t>
    </rPh>
    <rPh sb="12" eb="13">
      <t>ヌ</t>
    </rPh>
    <rPh sb="15" eb="16">
      <t>ガク</t>
    </rPh>
    <phoneticPr fontId="1"/>
  </si>
  <si>
    <t>（Ｃ）補助金交付申請額
（Ｂ）×補助率以内</t>
    <rPh sb="3" eb="6">
      <t>ホジョキン</t>
    </rPh>
    <rPh sb="6" eb="8">
      <t>コウフ</t>
    </rPh>
    <rPh sb="8" eb="10">
      <t>シンセイ</t>
    </rPh>
    <rPh sb="10" eb="11">
      <t>ガク</t>
    </rPh>
    <rPh sb="16" eb="19">
      <t>ホジョリツ</t>
    </rPh>
    <rPh sb="19" eb="21">
      <t>イナイ</t>
    </rPh>
    <phoneticPr fontId="1"/>
  </si>
  <si>
    <t>（Ｅ） 積算基礎
（（Ａ）の内訳（機械装置名、単価×数量等））</t>
    <rPh sb="4" eb="6">
      <t>セキサン</t>
    </rPh>
    <rPh sb="6" eb="8">
      <t>キソ</t>
    </rPh>
    <rPh sb="14" eb="16">
      <t>ウチワケ</t>
    </rPh>
    <rPh sb="17" eb="19">
      <t>キカイ</t>
    </rPh>
    <rPh sb="19" eb="21">
      <t>ソウチ</t>
    </rPh>
    <rPh sb="21" eb="22">
      <t>メイ</t>
    </rPh>
    <rPh sb="23" eb="25">
      <t>タンカ</t>
    </rPh>
    <rPh sb="26" eb="28">
      <t>スウリョウ</t>
    </rPh>
    <rPh sb="28" eb="29">
      <t>ナド</t>
    </rPh>
    <phoneticPr fontId="1"/>
  </si>
  <si>
    <t>補助率</t>
    <rPh sb="0" eb="3">
      <t>ホジョリツ</t>
    </rPh>
    <phoneticPr fontId="1"/>
  </si>
  <si>
    <t>シート：経費明細表（リース）へ戻る</t>
    <phoneticPr fontId="1"/>
  </si>
  <si>
    <t>費目別明細書（機械装置・システム構築費）へリンク</t>
    <phoneticPr fontId="1"/>
  </si>
  <si>
    <t>連携体フラグ</t>
    <rPh sb="0" eb="3">
      <t>レンケイタイ</t>
    </rPh>
    <phoneticPr fontId="1"/>
  </si>
  <si>
    <t>事業者数（ウ）</t>
    <rPh sb="0" eb="3">
      <t>ジギョウシャ</t>
    </rPh>
    <rPh sb="3" eb="4">
      <t>スウ</t>
    </rPh>
    <phoneticPr fontId="1"/>
  </si>
  <si>
    <t>No.</t>
    <phoneticPr fontId="1"/>
  </si>
  <si>
    <t>全体件数</t>
    <rPh sb="0" eb="2">
      <t>ゼンタイ</t>
    </rPh>
    <rPh sb="2" eb="4">
      <t>ケンスウ</t>
    </rPh>
    <phoneticPr fontId="1"/>
  </si>
  <si>
    <t>上限額対象件数</t>
    <rPh sb="0" eb="7">
      <t>ジョウゲンガクタイショウケンスウ</t>
    </rPh>
    <phoneticPr fontId="1"/>
  </si>
  <si>
    <t>上限額降順</t>
    <rPh sb="0" eb="5">
      <t>ジョウゲンガクコウジュン</t>
    </rPh>
    <phoneticPr fontId="1"/>
  </si>
  <si>
    <t>シート：４．事業概要（５）へ戻る</t>
    <phoneticPr fontId="1"/>
  </si>
  <si>
    <t>シート：補助対象経費により取得する建物に係る宣誓・同意書へ戻る</t>
    <phoneticPr fontId="1"/>
  </si>
  <si>
    <t>２．１．組合特例申請</t>
    <phoneticPr fontId="36"/>
  </si>
  <si>
    <t>上記に登録したリストの中にみなし同一法人はありません。</t>
    <rPh sb="0" eb="2">
      <t>ジョウキ</t>
    </rPh>
    <rPh sb="3" eb="5">
      <t>トウロク</t>
    </rPh>
    <rPh sb="11" eb="12">
      <t>ナカ</t>
    </rPh>
    <rPh sb="16" eb="20">
      <t>ドウイツホウジン</t>
    </rPh>
    <phoneticPr fontId="1"/>
  </si>
  <si>
    <r>
      <rPr>
        <sz val="1"/>
        <color theme="1"/>
        <rFont val="ＭＳ ゴシック"/>
        <family val="3"/>
        <charset val="128"/>
      </rPr>
      <t xml:space="preserve">
</t>
    </r>
    <r>
      <rPr>
        <sz val="10"/>
        <color theme="1"/>
        <rFont val="ＭＳ ゴシック"/>
        <family val="3"/>
        <charset val="128"/>
      </rPr>
      <t>②　①を満たさない場合2020年4月以降の連続する6か月間のうち、任意の3か月の合計付加価値額が、コロナ以前(2019年または2020年1月～3月）の同3か月の合計付加価値額と比較して15％以上減少していること。</t>
    </r>
    <rPh sb="47" eb="48">
      <t>ガク</t>
    </rPh>
    <rPh sb="87" eb="88">
      <t>ガク</t>
    </rPh>
    <phoneticPr fontId="1"/>
  </si>
  <si>
    <t>空白０置換</t>
    <rPh sb="0" eb="2">
      <t>クウハク</t>
    </rPh>
    <rPh sb="3" eb="5">
      <t>チカン</t>
    </rPh>
    <phoneticPr fontId="1"/>
  </si>
  <si>
    <t>降順</t>
    <rPh sb="0" eb="2">
      <t>コウジュン</t>
    </rPh>
    <phoneticPr fontId="1"/>
  </si>
  <si>
    <t>６．経費明細表（リース）</t>
    <phoneticPr fontId="36"/>
  </si>
  <si>
    <t>★事業再構築補助金ホームページ内に掲載されている「よくある交付申請時の不備」も合わせてご確認ください。</t>
    <rPh sb="39" eb="40">
      <t>ア</t>
    </rPh>
    <rPh sb="44" eb="46">
      <t>カクニン</t>
    </rPh>
    <phoneticPr fontId="1"/>
  </si>
  <si>
    <t>事業者名</t>
    <rPh sb="0" eb="4">
      <t>ジギョウシャメイ</t>
    </rPh>
    <phoneticPr fontId="2"/>
  </si>
  <si>
    <t>・全角のみとし、外字（「㈱」、「㍿」、「㊑」等、変換候補に環境依存と表現されているもの）はご利用しないでください。</t>
    <rPh sb="1" eb="3">
      <t>ゼンカク</t>
    </rPh>
    <rPh sb="8" eb="10">
      <t>ガイジ</t>
    </rPh>
    <rPh sb="22" eb="23">
      <t>ナド</t>
    </rPh>
    <rPh sb="24" eb="26">
      <t>ヘンカン</t>
    </rPh>
    <rPh sb="26" eb="28">
      <t>コウホ</t>
    </rPh>
    <rPh sb="29" eb="33">
      <t>カンキョウイゾン</t>
    </rPh>
    <rPh sb="34" eb="36">
      <t>ヒョウゲン</t>
    </rPh>
    <phoneticPr fontId="2"/>
  </si>
  <si>
    <t>資本金、従業員数</t>
    <rPh sb="0" eb="3">
      <t>シホンキン</t>
    </rPh>
    <rPh sb="4" eb="8">
      <t>ジュウギョウインスウ</t>
    </rPh>
    <phoneticPr fontId="2"/>
  </si>
  <si>
    <t>・半角数値のみで入力してください。</t>
  </si>
  <si>
    <t>業種</t>
    <rPh sb="0" eb="2">
      <t>ギョウシュ</t>
    </rPh>
    <phoneticPr fontId="2"/>
  </si>
  <si>
    <t>・プルダウンリストより該当する業種を選択してください。</t>
    <rPh sb="11" eb="13">
      <t>ガイトウ</t>
    </rPh>
    <rPh sb="15" eb="17">
      <t>ギョウシュ</t>
    </rPh>
    <rPh sb="18" eb="20">
      <t>センタク</t>
    </rPh>
    <phoneticPr fontId="2"/>
  </si>
  <si>
    <t>経費明細表（リース）</t>
  </si>
  <si>
    <t>記載要領）　費目別明細書（建物費、機械装置・システム構築費以外）</t>
    <rPh sb="0" eb="4">
      <t>キサイヨウリョウ</t>
    </rPh>
    <rPh sb="13" eb="16">
      <t>タテモノヒ</t>
    </rPh>
    <rPh sb="17" eb="21">
      <t>キカイソウチ</t>
    </rPh>
    <rPh sb="26" eb="29">
      <t>コウチクヒ</t>
    </rPh>
    <rPh sb="29" eb="31">
      <t>イガイ</t>
    </rPh>
    <phoneticPr fontId="1"/>
  </si>
  <si>
    <t>リース費用</t>
    <rPh sb="3" eb="5">
      <t>ヒヨウ</t>
    </rPh>
    <phoneticPr fontId="1"/>
  </si>
  <si>
    <t>*  応募申請時の情報が参考表示されます。</t>
    <phoneticPr fontId="1"/>
  </si>
  <si>
    <t>*  経費明細表（リース）にかかる内容は、費目別明細書（機械装置・システム構築費）シートから管理No毎に証憑を整備して記入してください。（費目別明細表へのリンク欄よりリンクいただけます。）</t>
    <phoneticPr fontId="1"/>
  </si>
  <si>
    <t>*  内訳に変更が無い場合も必ず各費目別明細書シートから管理No毎に証憑を整備して記入してください。</t>
    <phoneticPr fontId="1"/>
  </si>
  <si>
    <t>*  経費明細表（リース）の応募申請時の情報は参考表示されています。</t>
    <phoneticPr fontId="1"/>
  </si>
  <si>
    <t>* 費目別明細書（機械装置・システム構築費）シートのA列を「リ」として入力された「内容および仕様等詳細」「数量」「単位」「単価（税）」が（Ｅ）積算基礎に反映されます。</t>
    <phoneticPr fontId="1"/>
  </si>
  <si>
    <t>*  費目別明細書（機械装置・システム構築費）シートのA列を「リ」として入力された値が、（Ａ）事業に要する経費（税込みの額）、（Ｂ）補助対象経費（税抜きの額）にそれぞれ反映されます。</t>
    <phoneticPr fontId="1"/>
  </si>
  <si>
    <t>* （Ｃ）補助金交付申請額は全て任意の入力となります。必ず入力してください。</t>
    <phoneticPr fontId="1"/>
  </si>
  <si>
    <t>記載要領）　費目別明細書（機械装置・システム構築費）</t>
    <rPh sb="0" eb="4">
      <t>キサイヨウリョウ</t>
    </rPh>
    <rPh sb="13" eb="17">
      <t>キカイソウチ</t>
    </rPh>
    <rPh sb="22" eb="25">
      <t>コウチクヒ</t>
    </rPh>
    <phoneticPr fontId="1"/>
  </si>
  <si>
    <t>* リース費も他機械装置・システム構築費と同様に費目別明細書シートに「内容および仕様等詳細」「数量」「単位」「単価（税）」を記載してください。</t>
    <phoneticPr fontId="1"/>
  </si>
  <si>
    <t>* リース費列で「リ」が選択された行も含めて、機械装置・システム構築費用が、６．経費明細表の（Ｂ）補助対象経費（税抜きの額）に反映されます。</t>
    <phoneticPr fontId="1"/>
  </si>
  <si>
    <t>①　売上高等減少要件で選択した３つの月に最賃売上高減少要件で選択した月が含まれている。</t>
    <phoneticPr fontId="1"/>
  </si>
  <si>
    <t>年月
結合</t>
    <rPh sb="0" eb="1">
      <t>ネン</t>
    </rPh>
    <rPh sb="1" eb="2">
      <t>ツキ</t>
    </rPh>
    <rPh sb="3" eb="5">
      <t>ケツゴウ</t>
    </rPh>
    <phoneticPr fontId="1"/>
  </si>
  <si>
    <t>日付判定（月ごと）</t>
    <rPh sb="0" eb="4">
      <t>ヒヅケハンテイ</t>
    </rPh>
    <rPh sb="5" eb="6">
      <t>ツキ</t>
    </rPh>
    <phoneticPr fontId="1"/>
  </si>
  <si>
    <t>売上減少率判定</t>
    <rPh sb="0" eb="4">
      <t>ウリアゲゲンショウ</t>
    </rPh>
    <rPh sb="4" eb="5">
      <t>リツ</t>
    </rPh>
    <rPh sb="5" eb="7">
      <t>ハンテイ</t>
    </rPh>
    <phoneticPr fontId="1"/>
  </si>
  <si>
    <t>日付売上相関判定</t>
    <rPh sb="0" eb="2">
      <t>ヒヅケ</t>
    </rPh>
    <rPh sb="2" eb="4">
      <t>ウリアゲ</t>
    </rPh>
    <rPh sb="4" eb="6">
      <t>ソウカン</t>
    </rPh>
    <rPh sb="6" eb="8">
      <t>ハンテイ</t>
    </rPh>
    <phoneticPr fontId="1"/>
  </si>
  <si>
    <t>中小企業等事業再構築促進補助金に関し、以下の内容を確認の上、誓約及び同意します。</t>
    <phoneticPr fontId="2"/>
  </si>
  <si>
    <t>【同意事項】建物の建築予定地に根抵当権が設定されており、補助対象経費により取得する建物に根抵当権を設定する義務が生じるが、かかる義務については、中小企業等事業再構築促進補助金交付規程第１７条第１項に定める実績報告書の提出までに、金融機関等から免除の同意を得る。</t>
    <phoneticPr fontId="1"/>
  </si>
  <si>
    <t>【同意事項】建物の建築予定地に根抵当権が設定されており、補助対象経費により取得する建物に根抵当権を設定する義務が生じるが、かかる義務については、中小企業等事業再構築促進補助金交付規程第１７条第１項に定める実績報告書の提出までに、金融機関等から免除の同意を得る。</t>
    <phoneticPr fontId="1"/>
  </si>
  <si>
    <t>（単位：円）</t>
    <phoneticPr fontId="1"/>
  </si>
  <si>
    <t>当社は大企業の役員又は職員を兼ねている者が役員総数の２分の１以上を占めている中小企業者ではありません。</t>
    <phoneticPr fontId="1"/>
  </si>
  <si>
    <t>当社は大企業とみなされる中小企業者の役員又は職員を兼ねている者が役員総数の全てを占めている中小企業者ではありません。</t>
    <phoneticPr fontId="1"/>
  </si>
  <si>
    <t>当社は中堅企業の役員又は職員を兼ねている者が役員総数の２分の１以上を占めている中小企業者ではありません。</t>
    <phoneticPr fontId="1"/>
  </si>
  <si>
    <t>当社は中堅企業とみなされる中小企業者の役員又は職員を兼ねている者が役員総数の全てを占めている中小企業者ではありません。</t>
    <phoneticPr fontId="1"/>
  </si>
  <si>
    <t>（７）通常枠での再審査の希望</t>
    <rPh sb="3" eb="6">
      <t>ツウジョウワク</t>
    </rPh>
    <rPh sb="8" eb="11">
      <t>サイシンサ</t>
    </rPh>
    <rPh sb="12" eb="14">
      <t>キボウ</t>
    </rPh>
    <phoneticPr fontId="1"/>
  </si>
  <si>
    <t>（１１）回復・再生要件及び大きく売上が減少しており業況が厳しい事業者に対する加点</t>
    <rPh sb="4" eb="6">
      <t>カイフク</t>
    </rPh>
    <rPh sb="7" eb="11">
      <t>サイセイヨウケン</t>
    </rPh>
    <rPh sb="11" eb="12">
      <t>オヨ</t>
    </rPh>
    <rPh sb="13" eb="14">
      <t>オオ</t>
    </rPh>
    <rPh sb="16" eb="18">
      <t>ウリアゲ</t>
    </rPh>
    <rPh sb="19" eb="21">
      <t>ゲンショウ</t>
    </rPh>
    <rPh sb="25" eb="27">
      <t>ギョウキョウ</t>
    </rPh>
    <phoneticPr fontId="1"/>
  </si>
  <si>
    <t>　 ※2019年以前に災害等の影響を受けており、その影響が継続していることで、2018年の付加価値額が15％以上減少していない場合には、</t>
    <phoneticPr fontId="1"/>
  </si>
  <si>
    <t>　　尚、2018年以前の月と比較する場合は罹災を証明する書類とその影響が継続していることについての説明が必要となります。</t>
    <phoneticPr fontId="1"/>
  </si>
  <si>
    <t>※下記①～③の順に確認の上、要件を満たす項目を選択してください。</t>
  </si>
  <si>
    <t>①　売上高等減少要件で選択した３つの月に緊急対策要件で選択した３つの月が含まれている。</t>
    <phoneticPr fontId="1"/>
  </si>
  <si>
    <t>②　①を満たさない場合
2022年1月以降の連続する６か月間のうち、任意の３か月の合計売上高が、2019年～2021年の同３か月の売上高と比較して10％以上減少していること。</t>
    <phoneticPr fontId="1"/>
  </si>
  <si>
    <t>③　①②を満たさない場合
2022年1月以降の連続する６か月間のうち、任意の３か月の合計付加価値額が、2019年～2021年の同３か月の付加価値額と比較して15％以上減少していること。</t>
    <phoneticPr fontId="1"/>
  </si>
  <si>
    <t>※「足許で原油価格・物価高騰等の経済環境の変化の影響を受けている事業者に対する加点」を申請する場合は、</t>
  </si>
  <si>
    <t>下記①～③のいずれかを満たすことが必要です。①～③の順に確認の上、選択してください。</t>
  </si>
  <si>
    <t>申請しない場合は④を選択してください。</t>
  </si>
  <si>
    <t>＜付加価値額減少の内訳＞の「15％以上減少」の表を入力してください</t>
    <rPh sb="1" eb="3">
      <t>フカ</t>
    </rPh>
    <rPh sb="3" eb="5">
      <t>カチ</t>
    </rPh>
    <rPh sb="5" eb="6">
      <t>ガク</t>
    </rPh>
    <rPh sb="6" eb="8">
      <t>ゲンショウ</t>
    </rPh>
    <rPh sb="9" eb="11">
      <t>ウチワケ</t>
    </rPh>
    <rPh sb="17" eb="21">
      <t>イジョウゲンショウ</t>
    </rPh>
    <rPh sb="23" eb="24">
      <t>ヒョウ</t>
    </rPh>
    <rPh sb="25" eb="27">
      <t>ニュウリョク</t>
    </rPh>
    <phoneticPr fontId="1"/>
  </si>
  <si>
    <t>①　売上高等減少要件で選択した３つの月に「足許で原油価格・物価高騰等の経済環境の変化の影響を受けている事業者に対する加点」で
　　選択した月が含まれている。</t>
    <phoneticPr fontId="1"/>
  </si>
  <si>
    <t>②　①を満たさない場合
2022年1月以降のいずれかの月の売上高が、2019年～2021年同月と比較して10％以上減少していること。</t>
    <phoneticPr fontId="1"/>
  </si>
  <si>
    <t>③　①②を満たさない場合
2022年1月以降のいずれかの月の付加価値額が、2019年～2021年同月と比較して15％以上減少していること。</t>
    <phoneticPr fontId="1"/>
  </si>
  <si>
    <t>④　「足許で原油価格・物価高騰等の経済環境の変化の影響を受けている事業者に対する加点」を申請しない。</t>
    <phoneticPr fontId="1"/>
  </si>
  <si>
    <t>＜売上高等減少の内訳＞</t>
    <phoneticPr fontId="1"/>
  </si>
  <si>
    <t>2022年1月以降のいずれかの月</t>
    <rPh sb="4" eb="5">
      <t>ネン</t>
    </rPh>
    <rPh sb="6" eb="7">
      <t>ガツ</t>
    </rPh>
    <rPh sb="7" eb="9">
      <t>イコウ</t>
    </rPh>
    <rPh sb="15" eb="16">
      <t>ツキ</t>
    </rPh>
    <phoneticPr fontId="1"/>
  </si>
  <si>
    <t>2022年1月以降のいずれかの月</t>
    <rPh sb="4" eb="5">
      <t>ネン</t>
    </rPh>
    <rPh sb="6" eb="9">
      <t>ガツイコウ</t>
    </rPh>
    <rPh sb="15" eb="16">
      <t>ツキ</t>
    </rPh>
    <phoneticPr fontId="1"/>
  </si>
  <si>
    <t>・新型コロナウイルス感染症の影響について、当てはまるもの全てにチェックしてください。</t>
  </si>
  <si>
    <t>①自社への休業・時短営業やイベント等の延期・中止その他コロナによる事業活動の変化に伴う、自らの財・サービスの個人消費の機会の減少</t>
    <phoneticPr fontId="1"/>
  </si>
  <si>
    <t>②コロナ禍を理由として顧客・取引先が行う休業・時短営業やイベント等の延期・中止に伴う自らの財・サービスの個人消費の機会の減少</t>
    <phoneticPr fontId="1"/>
  </si>
  <si>
    <t>③消費者の外出・移動の自粛や、新しい生活様式への移行に伴う、自らの財・サービスの個人需要の減少</t>
    <phoneticPr fontId="1"/>
  </si>
  <si>
    <t>④海外の都市封鎖その他のコロナ関連規制に伴う自らの財・サービスの海外現地需要の減少</t>
    <phoneticPr fontId="1"/>
  </si>
  <si>
    <t>⑤コロナ関連の渡航制限等による海外渡航者や訪日渡航者の減少に伴う、自らの財・サービスの個人消費機会の減少</t>
    <phoneticPr fontId="1"/>
  </si>
  <si>
    <t>⑥顧客・取引（他社を介在した間接的な顧客・取引先を含む。）が①～⑤又は⑦～⑨のいずれかの影響を受けたことに伴う、自らの財・サービスへの発注の減少</t>
    <phoneticPr fontId="1"/>
  </si>
  <si>
    <t>⑦コロナ禍を理由とした供給減少や流通制限に伴う、自らの財・サービスの提供に業務上不可欠な財・サービスの調達難</t>
    <phoneticPr fontId="1"/>
  </si>
  <si>
    <t>⑧休業・時短営業やイベント等の延期・中止その他のコロナによる事業活動の変化伴う、自らの財・サービスの提供に業務上不可欠な取引や商談機会
の制約</t>
    <phoneticPr fontId="1"/>
  </si>
  <si>
    <t>⑨就業に関するコロナ対策の要請に伴う、自らの財・サービスの提供に業務上不可欠な就業者の就業制約</t>
  </si>
  <si>
    <t>・上記で選択したコロナウイルス感染症の影響について、具体的な内容を記載してください。</t>
  </si>
  <si>
    <t>（１２）新型コロナウイルス感染症の影響</t>
    <rPh sb="4" eb="6">
      <t>シンガタ</t>
    </rPh>
    <rPh sb="13" eb="16">
      <t>カンセンショウ</t>
    </rPh>
    <rPh sb="17" eb="19">
      <t>エイキョウ</t>
    </rPh>
    <phoneticPr fontId="1"/>
  </si>
  <si>
    <t>緊急対策要件_変更理由</t>
    <rPh sb="7" eb="9">
      <t>ヘンコウ</t>
    </rPh>
    <rPh sb="9" eb="11">
      <t>リユウ</t>
    </rPh>
    <phoneticPr fontId="1"/>
  </si>
  <si>
    <t>新型コロナウイルス感染症の
影響_変更理由</t>
    <rPh sb="17" eb="19">
      <t>ヘンコウ</t>
    </rPh>
    <rPh sb="19" eb="21">
      <t>リユウ</t>
    </rPh>
    <phoneticPr fontId="1"/>
  </si>
  <si>
    <t>緊急対策枠</t>
    <rPh sb="0" eb="5">
      <t>キンキュウタイサクワク</t>
    </rPh>
    <phoneticPr fontId="1"/>
  </si>
  <si>
    <t>2019年～2021年の同月</t>
    <rPh sb="4" eb="5">
      <t>ネン</t>
    </rPh>
    <rPh sb="10" eb="11">
      <t>ネン</t>
    </rPh>
    <rPh sb="12" eb="14">
      <t>ドウゲツ</t>
    </rPh>
    <phoneticPr fontId="1"/>
  </si>
  <si>
    <t>＜売上高減少の内訳＞</t>
    <phoneticPr fontId="1"/>
  </si>
  <si>
    <t>出資比率の高いものから記載し、6番目以降は、「ほか○人」と入力してください。</t>
    <phoneticPr fontId="1"/>
  </si>
  <si>
    <t>郵便番号</t>
    <phoneticPr fontId="1"/>
  </si>
  <si>
    <t>業種</t>
    <phoneticPr fontId="1"/>
  </si>
  <si>
    <t>所在地</t>
    <phoneticPr fontId="1"/>
  </si>
  <si>
    <t>製造業、建設業、運輸業</t>
    <phoneticPr fontId="1"/>
  </si>
  <si>
    <t>「みなし中堅企業」として申請される事業者様</t>
    <phoneticPr fontId="1"/>
  </si>
  <si>
    <t>当社は大企業の役員又は職員を兼ねている者が役員総数の２分の１以上を占めている中小・中堅企業者ではありません。</t>
    <phoneticPr fontId="1"/>
  </si>
  <si>
    <t>当社は大企業とみなされる中小企業者の役員又は職員を兼ねている者が役員総数の全てを占めている中小・中堅企業者ではありません。</t>
    <phoneticPr fontId="1"/>
  </si>
  <si>
    <t>　 ※2019年以前に災害等の影響を受けており、その影響が継続していることで、2018年の売上高が10％以上減少していない場合には、</t>
    <phoneticPr fontId="1"/>
  </si>
  <si>
    <t>2022年1月以降の連続する
６か月間のうち、任意の３か月</t>
    <phoneticPr fontId="1"/>
  </si>
  <si>
    <t>2019年～2021年の同3か月</t>
    <rPh sb="4" eb="5">
      <t>ネン</t>
    </rPh>
    <rPh sb="10" eb="11">
      <t>ネン</t>
    </rPh>
    <rPh sb="12" eb="13">
      <t>ドウ</t>
    </rPh>
    <rPh sb="15" eb="16">
      <t>ゲツ</t>
    </rPh>
    <phoneticPr fontId="1"/>
  </si>
  <si>
    <t>＜付加価値額減少の内訳＞</t>
    <rPh sb="1" eb="8">
      <t>フカカチガクゲンショウ</t>
    </rPh>
    <phoneticPr fontId="1"/>
  </si>
  <si>
    <t>a</t>
    <phoneticPr fontId="1"/>
  </si>
  <si>
    <t>a</t>
    <phoneticPr fontId="1"/>
  </si>
  <si>
    <t>a</t>
    <phoneticPr fontId="1"/>
  </si>
  <si>
    <t>担当者のメールアドレス</t>
    <rPh sb="0" eb="3">
      <t>タントウシャ</t>
    </rPh>
    <phoneticPr fontId="1"/>
  </si>
  <si>
    <t>携帯電話</t>
    <phoneticPr fontId="1"/>
  </si>
  <si>
    <t>２．その他事業実施場所</t>
  </si>
  <si>
    <t>（１）事業実施場所</t>
    <phoneticPr fontId="1"/>
  </si>
  <si>
    <t>（単位：円）</t>
  </si>
  <si>
    <t>（３）応募要件の対象事業者であることの誓約</t>
    <phoneticPr fontId="1"/>
  </si>
  <si>
    <t>（４）売上高減少要件</t>
    <rPh sb="3" eb="5">
      <t>ウリアゲ</t>
    </rPh>
    <rPh sb="5" eb="6">
      <t>ダカ</t>
    </rPh>
    <rPh sb="6" eb="8">
      <t>ゲンショウ</t>
    </rPh>
    <rPh sb="8" eb="10">
      <t>ヨウケン</t>
    </rPh>
    <phoneticPr fontId="1"/>
  </si>
  <si>
    <t>最賃売上高等減少要件</t>
    <phoneticPr fontId="1"/>
  </si>
  <si>
    <t>足許で原油価格・物価高騰等の経済環境の変化の影響を受けている事業者に対する加点</t>
    <phoneticPr fontId="1"/>
  </si>
  <si>
    <t>緊急対策要件</t>
    <phoneticPr fontId="1"/>
  </si>
  <si>
    <t>大きく売上が減少しており業況が厳しい事業者に対する加点</t>
    <phoneticPr fontId="1"/>
  </si>
  <si>
    <t>　　災害等の影響を受けた前年度の売上を比較対象とすることも可能です。</t>
    <phoneticPr fontId="1"/>
  </si>
  <si>
    <t>申請者区分</t>
    <phoneticPr fontId="1"/>
  </si>
  <si>
    <t>出資比率（％）</t>
    <rPh sb="0" eb="2">
      <t>シュッシ</t>
    </rPh>
    <rPh sb="2" eb="4">
      <t>ヒリツ</t>
    </rPh>
    <phoneticPr fontId="1"/>
  </si>
  <si>
    <t>株主又は出資者名</t>
    <rPh sb="0" eb="2">
      <t>カブヌシ</t>
    </rPh>
    <rPh sb="2" eb="3">
      <t>マタ</t>
    </rPh>
    <rPh sb="4" eb="6">
      <t>シュッシ</t>
    </rPh>
    <rPh sb="6" eb="7">
      <t>シャ</t>
    </rPh>
    <rPh sb="7" eb="8">
      <t>メイ</t>
    </rPh>
    <phoneticPr fontId="1"/>
  </si>
  <si>
    <t>（２）「みなし大企業」・「みなし中堅企業」でないことの宣誓</t>
    <phoneticPr fontId="1"/>
  </si>
  <si>
    <t>（２）「みなし大企業」でないことの宣誓</t>
    <phoneticPr fontId="1"/>
  </si>
  <si>
    <t xml:space="preserve">補助上限額の算出根拠となる対象組合の一覧_変更理由
</t>
    <rPh sb="0" eb="2">
      <t>ホジョ</t>
    </rPh>
    <rPh sb="2" eb="4">
      <t>ジョウゲン</t>
    </rPh>
    <rPh sb="4" eb="5">
      <t>ガク</t>
    </rPh>
    <rPh sb="6" eb="8">
      <t>サンシュツ</t>
    </rPh>
    <rPh sb="8" eb="10">
      <t>コンキョ</t>
    </rPh>
    <rPh sb="13" eb="15">
      <t>タイショウ</t>
    </rPh>
    <rPh sb="15" eb="17">
      <t>クミアイ</t>
    </rPh>
    <rPh sb="18" eb="20">
      <t>イチラン</t>
    </rPh>
    <rPh sb="21" eb="23">
      <t>ヘンコウ</t>
    </rPh>
    <rPh sb="23" eb="25">
      <t>リユウ</t>
    </rPh>
    <phoneticPr fontId="1"/>
  </si>
  <si>
    <t>３．応募申請者の概要 （２）</t>
    <rPh sb="2" eb="4">
      <t>オウボ</t>
    </rPh>
    <rPh sb="4" eb="7">
      <t>シンセイシャ</t>
    </rPh>
    <rPh sb="8" eb="10">
      <t>ガイヨウ</t>
    </rPh>
    <phoneticPr fontId="1"/>
  </si>
  <si>
    <t>株主一覧_変更理由</t>
    <rPh sb="0" eb="2">
      <t>カブヌシ</t>
    </rPh>
    <rPh sb="2" eb="4">
      <t>イチラン</t>
    </rPh>
    <rPh sb="5" eb="7">
      <t>ヘンコウ</t>
    </rPh>
    <rPh sb="7" eb="9">
      <t>リユウ</t>
    </rPh>
    <phoneticPr fontId="1"/>
  </si>
  <si>
    <t>株主又は出資者_変更理由</t>
    <rPh sb="0" eb="2">
      <t>カブヌシ</t>
    </rPh>
    <rPh sb="2" eb="3">
      <t>マタ</t>
    </rPh>
    <rPh sb="4" eb="7">
      <t>シュッシシャ</t>
    </rPh>
    <rPh sb="8" eb="10">
      <t>ヘンコウ</t>
    </rPh>
    <rPh sb="10" eb="12">
      <t>リユウ</t>
    </rPh>
    <phoneticPr fontId="1"/>
  </si>
  <si>
    <t>※</t>
    <phoneticPr fontId="1"/>
  </si>
  <si>
    <t>該当する株主がいない場合は①の「株主名又は出資者名」と「所在地」に「無し」と入力してください。</t>
    <phoneticPr fontId="1"/>
  </si>
  <si>
    <t>（２）補助上限額の計算</t>
    <phoneticPr fontId="1"/>
  </si>
  <si>
    <t>（３）組合そのものの事業内容について</t>
    <phoneticPr fontId="1"/>
  </si>
  <si>
    <t>（１）補助上限額の算出根拠となる対象組合の一覧</t>
    <phoneticPr fontId="1"/>
  </si>
  <si>
    <t>* 申請内容を変更された場合は、必ず変更理由欄に理由を入力してください。</t>
    <phoneticPr fontId="1"/>
  </si>
  <si>
    <t>* 提出いただく証憑と相違ないことを確認し、以下を入力してください。</t>
    <phoneticPr fontId="1"/>
  </si>
  <si>
    <t xml:space="preserve">（３）応募要件の対象事業者であることの誓約		</t>
    <phoneticPr fontId="1"/>
  </si>
  <si>
    <t>（４）売上高等減少要件</t>
    <phoneticPr fontId="1"/>
  </si>
  <si>
    <t>　　株主又は出資者名</t>
    <phoneticPr fontId="1"/>
  </si>
  <si>
    <t>記載要領__３．応募申請者の概要</t>
    <phoneticPr fontId="1"/>
  </si>
  <si>
    <t>３．応募申請者の概要（２）</t>
    <phoneticPr fontId="1"/>
  </si>
  <si>
    <t>費目別明細書（機械装置・システム構築費）</t>
    <phoneticPr fontId="1"/>
  </si>
  <si>
    <t>（２）「みなし大企業」「みなし中堅企業」でないことの宣誓</t>
    <rPh sb="7" eb="10">
      <t>ダイキギョウ</t>
    </rPh>
    <rPh sb="15" eb="17">
      <t>チュウケン</t>
    </rPh>
    <rPh sb="17" eb="19">
      <t>キギョウ</t>
    </rPh>
    <rPh sb="26" eb="28">
      <t>センセイ</t>
    </rPh>
    <phoneticPr fontId="1"/>
  </si>
  <si>
    <t>* 変更いただけません。</t>
    <phoneticPr fontId="1"/>
  </si>
  <si>
    <t>*  応募申請時の情報が参考表示されます。変更いただけません。</t>
    <rPh sb="12" eb="14">
      <t>サンコウ</t>
    </rPh>
    <rPh sb="14" eb="16">
      <t>ヒョウジ</t>
    </rPh>
    <rPh sb="21" eb="23">
      <t>ヘンコウ</t>
    </rPh>
    <phoneticPr fontId="1"/>
  </si>
  <si>
    <t>* 要件を満たす項目を選択してください。</t>
    <rPh sb="2" eb="4">
      <t>ヨウケン</t>
    </rPh>
    <rPh sb="5" eb="6">
      <t>ミ</t>
    </rPh>
    <rPh sb="8" eb="10">
      <t>コウモク</t>
    </rPh>
    <rPh sb="11" eb="13">
      <t>センタク</t>
    </rPh>
    <phoneticPr fontId="1"/>
  </si>
  <si>
    <t>枠ごとの上限額一覧</t>
    <rPh sb="0" eb="1">
      <t>ワク</t>
    </rPh>
    <rPh sb="4" eb="7">
      <t>ジョウゲンガク</t>
    </rPh>
    <rPh sb="7" eb="9">
      <t>イチラン</t>
    </rPh>
    <phoneticPr fontId="1"/>
  </si>
  <si>
    <t>応募時経費明細C合計</t>
    <rPh sb="0" eb="2">
      <t>オウボ</t>
    </rPh>
    <rPh sb="2" eb="3">
      <t>ジ</t>
    </rPh>
    <rPh sb="3" eb="5">
      <t>ケイヒ</t>
    </rPh>
    <rPh sb="5" eb="7">
      <t>メイサイ</t>
    </rPh>
    <rPh sb="8" eb="10">
      <t>ゴウケイ</t>
    </rPh>
    <phoneticPr fontId="1"/>
  </si>
  <si>
    <t>海外を選択した場合は、「所在地」欄に海外の住所をすべて入力してください。</t>
    <phoneticPr fontId="1"/>
  </si>
  <si>
    <t>※</t>
  </si>
  <si>
    <t>海外を選択した場合は、「所在地」欄に海外の住所をすべて入力してください。</t>
    <phoneticPr fontId="1"/>
  </si>
  <si>
    <t>記載要領__３．応募申請者の概要（２）</t>
    <phoneticPr fontId="1"/>
  </si>
  <si>
    <t>a</t>
    <phoneticPr fontId="1"/>
  </si>
  <si>
    <t>（プルダウンが表示されない場合はこちらより、
対象テキスト全文をコピーして入力してください。）</t>
    <phoneticPr fontId="1"/>
  </si>
  <si>
    <t>国内、国外の別</t>
    <phoneticPr fontId="1"/>
  </si>
  <si>
    <t>法人、個人等の別</t>
    <phoneticPr fontId="1"/>
  </si>
  <si>
    <t>国内</t>
    <phoneticPr fontId="1"/>
  </si>
  <si>
    <t>国外</t>
    <phoneticPr fontId="1"/>
  </si>
  <si>
    <t>企業</t>
    <phoneticPr fontId="1"/>
  </si>
  <si>
    <t>個人</t>
    <phoneticPr fontId="1"/>
  </si>
  <si>
    <t>自治体等の公的機関</t>
    <phoneticPr fontId="1"/>
  </si>
  <si>
    <t>▼コピー用テキスト一覧</t>
    <phoneticPr fontId="1"/>
  </si>
  <si>
    <t>業種</t>
    <phoneticPr fontId="1"/>
  </si>
  <si>
    <t>製造業、建設業、運輸業</t>
    <phoneticPr fontId="1"/>
  </si>
  <si>
    <t>卸売業</t>
    <phoneticPr fontId="1"/>
  </si>
  <si>
    <t>サービス業（ソフトウェア業、情報処理サービス業、旅館業を除く）</t>
    <phoneticPr fontId="1"/>
  </si>
  <si>
    <t>小売業</t>
    <phoneticPr fontId="1"/>
  </si>
  <si>
    <t>ソフトウェア業又は情報処理サービス業</t>
    <phoneticPr fontId="1"/>
  </si>
  <si>
    <t>旅館業</t>
    <phoneticPr fontId="1"/>
  </si>
  <si>
    <t>その他の業種（上記以外）</t>
    <phoneticPr fontId="1"/>
  </si>
  <si>
    <t>申請者区分</t>
    <phoneticPr fontId="1"/>
  </si>
  <si>
    <t>中堅企業等</t>
    <phoneticPr fontId="1"/>
  </si>
  <si>
    <t>大企業</t>
    <phoneticPr fontId="1"/>
  </si>
  <si>
    <t>※中小企業等に該当する場合は空欄のままとしてください。</t>
    <phoneticPr fontId="1"/>
  </si>
  <si>
    <t>ゴム製品製造業（自動車又は航空機用タイヤ及びチューブ製造業並びに工業用ベルト製造業を除く）</t>
    <phoneticPr fontId="1"/>
  </si>
  <si>
    <t>大企業</t>
    <rPh sb="0" eb="3">
      <t>ダイキギョウ</t>
    </rPh>
    <phoneticPr fontId="1"/>
  </si>
  <si>
    <t>株式会社</t>
    <rPh sb="0" eb="4">
      <t>カブシキガイシャ</t>
    </rPh>
    <phoneticPr fontId="1"/>
  </si>
  <si>
    <t>合名会社</t>
    <rPh sb="0" eb="4">
      <t>ゴウメイガイシャ</t>
    </rPh>
    <phoneticPr fontId="1"/>
  </si>
  <si>
    <t>合資会社</t>
    <rPh sb="0" eb="4">
      <t>ゴウシガイシャ</t>
    </rPh>
    <phoneticPr fontId="1"/>
  </si>
  <si>
    <t>合同会社</t>
    <rPh sb="0" eb="4">
      <t>ゴウドウガイシャ</t>
    </rPh>
    <phoneticPr fontId="1"/>
  </si>
  <si>
    <t>特例有限会社</t>
    <rPh sb="0" eb="6">
      <t>トクレイユウゲンガイシャ</t>
    </rPh>
    <phoneticPr fontId="1"/>
  </si>
  <si>
    <t>従業員数の閾値</t>
    <rPh sb="0" eb="4">
      <t>ジュウギョウインスウ</t>
    </rPh>
    <rPh sb="5" eb="7">
      <t>シキイチ</t>
    </rPh>
    <phoneticPr fontId="1"/>
  </si>
  <si>
    <t>資本金の閾値</t>
    <rPh sb="0" eb="3">
      <t>シホンキン</t>
    </rPh>
    <rPh sb="4" eb="6">
      <t>シキイチ</t>
    </rPh>
    <phoneticPr fontId="1"/>
  </si>
  <si>
    <t>上記入力内容に相違はありません。</t>
    <phoneticPr fontId="1"/>
  </si>
  <si>
    <t>個人／企業</t>
    <rPh sb="0" eb="5">
      <t>コジン･キギョウ</t>
    </rPh>
    <phoneticPr fontId="1"/>
  </si>
  <si>
    <t>01</t>
    <phoneticPr fontId="1"/>
  </si>
  <si>
    <t>02</t>
    <phoneticPr fontId="1"/>
  </si>
  <si>
    <t>03</t>
    <phoneticPr fontId="1"/>
  </si>
  <si>
    <t>企業</t>
    <rPh sb="0" eb="2">
      <t>キギョウ</t>
    </rPh>
    <phoneticPr fontId="1"/>
  </si>
  <si>
    <t>個人</t>
    <rPh sb="0" eb="2">
      <t>コジン</t>
    </rPh>
    <phoneticPr fontId="1"/>
  </si>
  <si>
    <t>自治体等の公的機関</t>
    <phoneticPr fontId="1"/>
  </si>
  <si>
    <t>事業形態</t>
    <rPh sb="0" eb="4">
      <t>ジギョウケイタイ</t>
    </rPh>
    <phoneticPr fontId="1"/>
  </si>
  <si>
    <t>資本金の額
または
出資の総額に定めは有りません</t>
    <phoneticPr fontId="1"/>
  </si>
  <si>
    <t>中小企業等経営強化法第2条第5項に規定するもの</t>
    <phoneticPr fontId="1"/>
  </si>
  <si>
    <t>中小企業判定対象の事業形態</t>
    <rPh sb="0" eb="4">
      <t>チュウショウキギョウ</t>
    </rPh>
    <rPh sb="4" eb="6">
      <t>ハンテイ</t>
    </rPh>
    <rPh sb="6" eb="8">
      <t>タイショウ</t>
    </rPh>
    <rPh sb="9" eb="13">
      <t>ジギョウケイタイ</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</si>
  <si>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</si>
  <si>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</si>
  <si>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</si>
  <si>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</si>
  <si>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</si>
  <si>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</si>
  <si>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</si>
  <si>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</si>
  <si>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</si>
  <si>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⑩</t>
    <phoneticPr fontId="1"/>
  </si>
  <si>
    <t>⑪</t>
    <phoneticPr fontId="1"/>
  </si>
  <si>
    <t>⑫</t>
    <phoneticPr fontId="1"/>
  </si>
  <si>
    <t>⑬</t>
    <phoneticPr fontId="1"/>
  </si>
  <si>
    <t>⑭</t>
    <phoneticPr fontId="1"/>
  </si>
  <si>
    <t>⑮</t>
    <phoneticPr fontId="1"/>
  </si>
  <si>
    <t>⑯</t>
    <phoneticPr fontId="1"/>
  </si>
  <si>
    <t>⑰</t>
    <phoneticPr fontId="1"/>
  </si>
  <si>
    <t>⑱</t>
    <phoneticPr fontId="1"/>
  </si>
  <si>
    <t>⑲</t>
    <phoneticPr fontId="1"/>
  </si>
  <si>
    <t>⑳</t>
    <phoneticPr fontId="1"/>
  </si>
  <si>
    <t>※以下の条件のいずれかに当てはまる場合、複数の会社は同一法人とみなされます。</t>
    <rPh sb="1" eb="3">
      <t>イカ</t>
    </rPh>
    <rPh sb="4" eb="6">
      <t>ジョウケン</t>
    </rPh>
    <rPh sb="12" eb="13">
      <t>ア</t>
    </rPh>
    <rPh sb="17" eb="19">
      <t>バアイ</t>
    </rPh>
    <rPh sb="20" eb="22">
      <t>フクスウ</t>
    </rPh>
    <rPh sb="23" eb="25">
      <t>カイシャ</t>
    </rPh>
    <rPh sb="26" eb="30">
      <t>ドウイツホウジン</t>
    </rPh>
    <phoneticPr fontId="1"/>
  </si>
  <si>
    <t>組合特例の補助上限額の算出に用いることができるのは、同一法人のうちいずれか1社のみとなりますのでご注意ください。</t>
    <rPh sb="0" eb="2">
      <t>クミアイ</t>
    </rPh>
    <rPh sb="2" eb="4">
      <t>トクレイ</t>
    </rPh>
    <phoneticPr fontId="1"/>
  </si>
  <si>
    <t>（採択された場合には、交付申請時に、算出に用いた組合員の株主関係についての確認を行います。）</t>
    <rPh sb="1" eb="3">
      <t>サイタク</t>
    </rPh>
    <rPh sb="6" eb="8">
      <t>バアイ</t>
    </rPh>
    <rPh sb="11" eb="16">
      <t>コウフシンセイジ</t>
    </rPh>
    <rPh sb="18" eb="20">
      <t>サンシュツ</t>
    </rPh>
    <phoneticPr fontId="1"/>
  </si>
  <si>
    <t>・親会社が議決権の50％超を有する子会社が存在する場合。</t>
    <rPh sb="1" eb="4">
      <t>オヤガイシャ</t>
    </rPh>
    <rPh sb="5" eb="8">
      <t>ギケツケン</t>
    </rPh>
    <rPh sb="12" eb="13">
      <t>チョウ</t>
    </rPh>
    <rPh sb="14" eb="15">
      <t>ユウ</t>
    </rPh>
    <rPh sb="17" eb="20">
      <t>コガイシャ</t>
    </rPh>
    <rPh sb="21" eb="23">
      <t>ソンザイ</t>
    </rPh>
    <rPh sb="25" eb="27">
      <t>バアイ</t>
    </rPh>
    <phoneticPr fontId="1"/>
  </si>
  <si>
    <t>・親会社が議決権の50％超を有する子会社が複数存在する場合。</t>
    <rPh sb="1" eb="4">
      <t>オヤガイシャ</t>
    </rPh>
    <rPh sb="5" eb="8">
      <t>ギケツケン</t>
    </rPh>
    <rPh sb="12" eb="13">
      <t>チョウ</t>
    </rPh>
    <rPh sb="14" eb="15">
      <t>ユウ</t>
    </rPh>
    <rPh sb="17" eb="20">
      <t>コガイシャ</t>
    </rPh>
    <rPh sb="21" eb="23">
      <t>フクスウ</t>
    </rPh>
    <rPh sb="23" eb="25">
      <t>ソンザイ</t>
    </rPh>
    <rPh sb="27" eb="29">
      <t>バアイ</t>
    </rPh>
    <phoneticPr fontId="1"/>
  </si>
  <si>
    <t>・個人が複数の会社「それぞれ」の議決権を50％超保有する場合。</t>
    <rPh sb="1" eb="3">
      <t>コジン</t>
    </rPh>
    <rPh sb="4" eb="6">
      <t>フクスウ</t>
    </rPh>
    <rPh sb="7" eb="9">
      <t>カイシャ</t>
    </rPh>
    <rPh sb="16" eb="19">
      <t>ギケツケン</t>
    </rPh>
    <rPh sb="23" eb="26">
      <t>チョウホユウ</t>
    </rPh>
    <rPh sb="28" eb="30">
      <t>バアイ</t>
    </rPh>
    <phoneticPr fontId="1"/>
  </si>
  <si>
    <t>当社は「収益事業を行っていない法人」に該当しません。</t>
    <phoneticPr fontId="1"/>
  </si>
  <si>
    <t>当社は「運営費の大半を公的機関から得ている法人」に該当しません。</t>
    <phoneticPr fontId="1"/>
  </si>
  <si>
    <t>当社は「海外法人の日本支社」に該当しません。</t>
    <phoneticPr fontId="1"/>
  </si>
  <si>
    <t>当社は「資本金の額または出資の総額が定められていない法人」に該当します。</t>
    <phoneticPr fontId="1"/>
  </si>
  <si>
    <t>当社は「資本金が0円の法人」に該当します。</t>
    <phoneticPr fontId="1"/>
  </si>
  <si>
    <t>・親会社が議決権の50％超を有する子会社が、議決権の50％超を有する孫会社や、さらにその孫会社が議決権の50％超を有するひ孫会社等が存在する場合。</t>
    <rPh sb="1" eb="4">
      <t>オヤガイシャ</t>
    </rPh>
    <rPh sb="5" eb="8">
      <t>ギケツケン</t>
    </rPh>
    <rPh sb="12" eb="13">
      <t>チョウ</t>
    </rPh>
    <rPh sb="14" eb="15">
      <t>ユウ</t>
    </rPh>
    <rPh sb="17" eb="20">
      <t>コガイシャ</t>
    </rPh>
    <rPh sb="22" eb="25">
      <t>ギケツケン</t>
    </rPh>
    <rPh sb="29" eb="30">
      <t>チョウ</t>
    </rPh>
    <rPh sb="31" eb="32">
      <t>ユウ</t>
    </rPh>
    <rPh sb="34" eb="37">
      <t>マゴガイシャ</t>
    </rPh>
    <rPh sb="44" eb="47">
      <t>マゴガイシャ</t>
    </rPh>
    <rPh sb="48" eb="51">
      <t>ギケツケン</t>
    </rPh>
    <rPh sb="55" eb="56">
      <t>チョウ</t>
    </rPh>
    <rPh sb="57" eb="58">
      <t>ユウ</t>
    </rPh>
    <rPh sb="61" eb="62">
      <t>マゴ</t>
    </rPh>
    <rPh sb="62" eb="64">
      <t>ガイシャ</t>
    </rPh>
    <rPh sb="64" eb="65">
      <t>ナド</t>
    </rPh>
    <rPh sb="66" eb="68">
      <t>ソンザイ</t>
    </rPh>
    <rPh sb="70" eb="72">
      <t>バアイ</t>
    </rPh>
    <phoneticPr fontId="1"/>
  </si>
  <si>
    <t>資本金／出資金</t>
    <rPh sb="0" eb="3">
      <t>シホンキン</t>
    </rPh>
    <rPh sb="4" eb="7">
      <t>シュッシキン</t>
    </rPh>
    <phoneticPr fontId="1"/>
  </si>
  <si>
    <t>資本金の額または
出資の総額に定めは有りません</t>
    <phoneticPr fontId="1"/>
  </si>
  <si>
    <t>リース分交付申請額が計上されています。</t>
  </si>
  <si>
    <t>リース分交付申請額が計上されていません。</t>
  </si>
  <si>
    <t>（Ｃ）補助金交付申請額を確認してください。</t>
  </si>
  <si>
    <t>変更がある場合は費目別明細書（機械装置・システム構築費）シートのリース共同申請列のチェックを確認してください。</t>
  </si>
  <si>
    <t>（C)補助金交付申請額は（B）補助対象経費×（D)補助率以下としてください。</t>
  </si>
  <si>
    <t>資本金／出資金</t>
    <phoneticPr fontId="1"/>
  </si>
  <si>
    <t>従業員数</t>
    <phoneticPr fontId="1"/>
  </si>
  <si>
    <t>個人/法人</t>
    <phoneticPr fontId="1"/>
  </si>
  <si>
    <t>海外/国内</t>
    <phoneticPr fontId="1"/>
  </si>
  <si>
    <t>出資比率は議決権ベースで入力してください。</t>
    <phoneticPr fontId="1"/>
  </si>
  <si>
    <t>特定非営利活動法人（NPO法人）等</t>
  </si>
  <si>
    <t>□</t>
    <phoneticPr fontId="1"/>
  </si>
  <si>
    <t>☑</t>
    <phoneticPr fontId="1"/>
  </si>
  <si>
    <t>中小企業等経営強化法第2条第5項</t>
    <rPh sb="0" eb="1">
      <t>チュウ</t>
    </rPh>
    <phoneticPr fontId="1"/>
  </si>
  <si>
    <t>生活衛生同業組合連合会（会員に出資をさせないものに限る。）</t>
    <phoneticPr fontId="1"/>
  </si>
  <si>
    <t>エラーがある場合、ここに内容が表示されます。</t>
    <phoneticPr fontId="1"/>
  </si>
  <si>
    <t>共同申請事業者ですが、リース分交付申請額が計上されていません。</t>
  </si>
  <si>
    <t>共同申請事業者ではありませんが、リース分交付申請額が計上されています。</t>
  </si>
  <si>
    <t>費目別明細書（機械装置・システム構築費）シートのエラーメッセージ一覧</t>
    <rPh sb="0" eb="6">
      <t>ヒモクベツメイサイショ</t>
    </rPh>
    <rPh sb="7" eb="11">
      <t>キカイソウチ</t>
    </rPh>
    <rPh sb="16" eb="19">
      <t>コウチクヒ</t>
    </rPh>
    <rPh sb="32" eb="34">
      <t>イチラン</t>
    </rPh>
    <phoneticPr fontId="1"/>
  </si>
  <si>
    <t>共同申請事業者ではありませんが、リース対象が項目選択されています。</t>
  </si>
  <si>
    <t>No.</t>
  </si>
  <si>
    <t>'２．１．組合特例申請'!W16</t>
    <phoneticPr fontId="1"/>
  </si>
  <si>
    <t>'２．１．組合特例申請'!W19</t>
    <phoneticPr fontId="1"/>
  </si>
  <si>
    <t>'２．１．組合特例申請'!W22</t>
    <phoneticPr fontId="1"/>
  </si>
  <si>
    <t>'２．１．組合特例申請'!W25</t>
    <phoneticPr fontId="1"/>
  </si>
  <si>
    <t>'２．１．組合特例申請'!W28</t>
    <phoneticPr fontId="1"/>
  </si>
  <si>
    <t>'２．１．組合特例申請'!W31</t>
    <phoneticPr fontId="1"/>
  </si>
  <si>
    <t>'２．１．組合特例申請'!W34</t>
    <phoneticPr fontId="1"/>
  </si>
  <si>
    <t>'２．１．組合特例申請'!W37</t>
    <phoneticPr fontId="1"/>
  </si>
  <si>
    <t>'２．１．組合特例申請'!W40</t>
    <phoneticPr fontId="1"/>
  </si>
  <si>
    <t>'２．１．組合特例申請'!W43</t>
    <phoneticPr fontId="1"/>
  </si>
  <si>
    <t>'２．１．組合特例申請'!W46</t>
    <phoneticPr fontId="1"/>
  </si>
  <si>
    <t>'２．１．組合特例申請'!W49</t>
    <phoneticPr fontId="1"/>
  </si>
  <si>
    <t>'２．１．組合特例申請'!W52</t>
    <phoneticPr fontId="1"/>
  </si>
  <si>
    <t>'２．１．組合特例申請'!W55</t>
    <phoneticPr fontId="1"/>
  </si>
  <si>
    <t>'２．１．組合特例申請'!W58</t>
    <phoneticPr fontId="1"/>
  </si>
  <si>
    <t>'２．１．組合特例申請'!W61</t>
    <phoneticPr fontId="1"/>
  </si>
  <si>
    <t>'２．１．組合特例申請'!W64</t>
    <phoneticPr fontId="1"/>
  </si>
  <si>
    <t>'２．１．組合特例申請'!W67</t>
    <phoneticPr fontId="1"/>
  </si>
  <si>
    <t>'２．１．組合特例申請'!W70</t>
    <phoneticPr fontId="1"/>
  </si>
  <si>
    <t>'２．１．組合特例申請'!W73</t>
    <phoneticPr fontId="1"/>
  </si>
  <si>
    <t/>
  </si>
  <si>
    <t>応募申請時経費明細シート（Ｃ）補助金交付申請額合計</t>
    <rPh sb="0" eb="5">
      <t>オウボシンセイジ</t>
    </rPh>
    <rPh sb="5" eb="7">
      <t>ケイヒ</t>
    </rPh>
    <rPh sb="7" eb="9">
      <t>メイサイ</t>
    </rPh>
    <rPh sb="23" eb="25">
      <t>ゴウケイ</t>
    </rPh>
    <phoneticPr fontId="1"/>
  </si>
  <si>
    <t>中小企業等</t>
    <rPh sb="0" eb="4">
      <t>チュウショウキギョウ</t>
    </rPh>
    <rPh sb="4" eb="5">
      <t>トウ</t>
    </rPh>
    <phoneticPr fontId="1"/>
  </si>
  <si>
    <t>中堅企業等</t>
    <rPh sb="0" eb="4">
      <t>チュウケンキギョウ</t>
    </rPh>
    <rPh sb="4" eb="5">
      <t>トウ</t>
    </rPh>
    <phoneticPr fontId="1"/>
  </si>
  <si>
    <t>補助事業者は、補助対象経費により取得し、又は効用の増加した財産に対し、抵当権などの担保権を設定する場合は、
設定前に、様式第１１による担保権設定承認申請書の提出の上、承認を受ける必要があります。
尚、補助対象経費により改修する建物に、既に抵当権などの担保権が設定されている場合は、当該改修部分に
抵当権などの担保権の効力が及ぶため、改修完了までに様式第１１による担保権設定承認申請書を提出の上、
承認を受ける必要があります。（担保権設定承認申請書は、jGrantsより提出となります。）</t>
    <rPh sb="166" eb="168">
      <t>カイシュウ</t>
    </rPh>
    <phoneticPr fontId="1"/>
  </si>
  <si>
    <t>卸売業</t>
    <phoneticPr fontId="1"/>
  </si>
  <si>
    <t>製造業・建設業・運輸業</t>
    <phoneticPr fontId="1"/>
  </si>
  <si>
    <t>申請者区分の規模判定表（応募申請者の概要（２）シート用）</t>
    <rPh sb="0" eb="5">
      <t>シンセイシャクブン</t>
    </rPh>
    <rPh sb="6" eb="8">
      <t>キボ</t>
    </rPh>
    <rPh sb="8" eb="10">
      <t>ハンテイ</t>
    </rPh>
    <rPh sb="10" eb="11">
      <t>ヒョウ</t>
    </rPh>
    <rPh sb="12" eb="17">
      <t>オウボシンセイシャ</t>
    </rPh>
    <rPh sb="18" eb="20">
      <t>ガイヨウ</t>
    </rPh>
    <rPh sb="26" eb="27">
      <t>ヨウ</t>
    </rPh>
    <phoneticPr fontId="1"/>
  </si>
  <si>
    <t>業種（組合特例）</t>
    <rPh sb="0" eb="2">
      <t>ギョウシュ</t>
    </rPh>
    <rPh sb="3" eb="7">
      <t>クミアイトクレイ</t>
    </rPh>
    <phoneticPr fontId="1"/>
  </si>
  <si>
    <t>業種（応募申請者の概要（２））</t>
    <rPh sb="0" eb="2">
      <t>ギョウシュ</t>
    </rPh>
    <rPh sb="3" eb="8">
      <t>オウボシンセイシャ</t>
    </rPh>
    <rPh sb="9" eb="11">
      <t>ガイヨウ</t>
    </rPh>
    <phoneticPr fontId="1"/>
  </si>
  <si>
    <t>選択された事業形態では「当社は「資本金の額または出資の総額が定められていない法人」に該当します。」を選択することはできません。</t>
    <phoneticPr fontId="1"/>
  </si>
  <si>
    <t>選択された事業形態では「当社は「資本金が0円の法人」に該当します。」を選択することはできません。</t>
    <phoneticPr fontId="1"/>
  </si>
  <si>
    <t>年</t>
    <rPh sb="0" eb="1">
      <t>ネン</t>
    </rPh>
    <phoneticPr fontId="1"/>
  </si>
  <si>
    <t>か月</t>
    <rPh sb="1" eb="2">
      <t>ゲツ</t>
    </rPh>
    <phoneticPr fontId="1"/>
  </si>
  <si>
    <t>②補助事業終了後の改善策の提案、販路拡大のサポートなどの継続的な支援・助言（伴走支援）</t>
  </si>
  <si>
    <t>③補助事業実施期間中の改善策の提案、販路拡大のサポートなどの継続的な支援・助言（伴走支援）</t>
  </si>
  <si>
    <t>③補助事業実施期間中の改善策の提案、販路拡大のサポートなどの継続的な支援・助言（伴走支援）</t>
    <phoneticPr fontId="1"/>
  </si>
  <si>
    <t>④補助事業終了後の改善策の提案、販路拡大のサポートなどの継続的な支援・助言（伴走支援）</t>
  </si>
  <si>
    <t>④補助事業終了後の改善策の提案、販路拡大のサポートなどの継続的な支援・助言（伴走支援）</t>
    <phoneticPr fontId="1"/>
  </si>
  <si>
    <t>②事業計画の策定支援・助言（採択された場合に限り支払）</t>
  </si>
  <si>
    <t>②事業計画の策定支援・助言（採択された場合に限り支払）</t>
    <phoneticPr fontId="1"/>
  </si>
  <si>
    <t>①事業計画の策定支援・助言（採否にかかわらず支払）</t>
  </si>
  <si>
    <t>①事業計画の策定支援・助言（採否にかかわらず支払）</t>
    <phoneticPr fontId="1"/>
  </si>
  <si>
    <t>①補助事業実施期間中の改善策の提案、販路拡大のサポートなどの継続的な支援・助言（伴走支援）</t>
    <phoneticPr fontId="1"/>
  </si>
  <si>
    <t>支援（予定）の内容</t>
    <rPh sb="0" eb="2">
      <t>シエン</t>
    </rPh>
    <rPh sb="3" eb="5">
      <t>ヨテイ</t>
    </rPh>
    <rPh sb="7" eb="9">
      <t>ナイヨウ</t>
    </rPh>
    <phoneticPr fontId="1"/>
  </si>
  <si>
    <t>01</t>
    <phoneticPr fontId="1"/>
  </si>
  <si>
    <t>02</t>
    <phoneticPr fontId="1"/>
  </si>
  <si>
    <t>03</t>
    <phoneticPr fontId="1"/>
  </si>
  <si>
    <t>04</t>
    <phoneticPr fontId="1"/>
  </si>
  <si>
    <t>05</t>
    <phoneticPr fontId="1"/>
  </si>
  <si>
    <t>06</t>
    <phoneticPr fontId="1"/>
  </si>
  <si>
    <t>049</t>
  </si>
  <si>
    <t>宗教法人</t>
  </si>
  <si>
    <t>049 宗教法人</t>
  </si>
  <si>
    <t>組合特例、株主一覧表</t>
    <rPh sb="0" eb="4">
      <t>クミアイトクレイ</t>
    </rPh>
    <rPh sb="5" eb="9">
      <t>カブヌシイチラン</t>
    </rPh>
    <rPh sb="9" eb="10">
      <t>ヒョウ</t>
    </rPh>
    <phoneticPr fontId="1"/>
  </si>
  <si>
    <t>事業形態(申請者の概要シート)</t>
    <rPh sb="5" eb="8">
      <t>シンセイシャ</t>
    </rPh>
    <rPh sb="9" eb="11">
      <t>ガイヨウ</t>
    </rPh>
    <phoneticPr fontId="1"/>
  </si>
  <si>
    <t>①各者</t>
    <rPh sb="1" eb="2">
      <t>カク</t>
    </rPh>
    <rPh sb="2" eb="3">
      <t>モノ</t>
    </rPh>
    <phoneticPr fontId="1"/>
  </si>
  <si>
    <t>［報酬の対価となる支援の内容］認定経営革新等支援機関</t>
    <phoneticPr fontId="1"/>
  </si>
  <si>
    <t>［報酬の対価となる支援の内容］金融機関</t>
    <phoneticPr fontId="1"/>
  </si>
  <si>
    <t>［報酬の対価となる支援の内容］その他支援者　No1</t>
    <phoneticPr fontId="1"/>
  </si>
  <si>
    <t>［報酬の対価となる支援の内容］その他支援者　No2</t>
    <phoneticPr fontId="1"/>
  </si>
  <si>
    <t>［報酬の対価となる支援の内容］その他支援者　No3</t>
    <phoneticPr fontId="1"/>
  </si>
  <si>
    <t>［報酬の対価となる支援の内容］その他支援者　No4</t>
    <phoneticPr fontId="1"/>
  </si>
  <si>
    <t>［報酬の対価となる支援の内容］その他支援者　No5</t>
    <phoneticPr fontId="1"/>
  </si>
  <si>
    <t>その他支援者　No1</t>
    <rPh sb="2" eb="3">
      <t>タ</t>
    </rPh>
    <rPh sb="3" eb="6">
      <t>シエンシャ</t>
    </rPh>
    <phoneticPr fontId="1"/>
  </si>
  <si>
    <t>その他支援者　No2</t>
    <phoneticPr fontId="1"/>
  </si>
  <si>
    <t>その他支援者　No3</t>
    <phoneticPr fontId="1"/>
  </si>
  <si>
    <t>その他支援者　No4</t>
    <phoneticPr fontId="1"/>
  </si>
  <si>
    <t>その他支援者　No5</t>
    <phoneticPr fontId="1"/>
  </si>
  <si>
    <t>［報酬の対価となる支援の内容］　認定経営革新等支援機関　</t>
    <phoneticPr fontId="1"/>
  </si>
  <si>
    <t>※変更不可（電子申請時参考）</t>
    <rPh sb="1" eb="3">
      <t>ヘンコウ</t>
    </rPh>
    <rPh sb="3" eb="5">
      <t>フカ</t>
    </rPh>
    <rPh sb="6" eb="8">
      <t>デンシ</t>
    </rPh>
    <rPh sb="8" eb="10">
      <t>シンセイ</t>
    </rPh>
    <rPh sb="10" eb="11">
      <t>ジ</t>
    </rPh>
    <rPh sb="11" eb="13">
      <t>サンコウ</t>
    </rPh>
    <phoneticPr fontId="1"/>
  </si>
  <si>
    <t>［報酬の対価となる支援の内容］　金融機関</t>
    <rPh sb="1" eb="3">
      <t>ホウシュウ</t>
    </rPh>
    <rPh sb="4" eb="6">
      <t>タイカ</t>
    </rPh>
    <rPh sb="9" eb="11">
      <t>シエン</t>
    </rPh>
    <rPh sb="12" eb="14">
      <t>ナイヨウ</t>
    </rPh>
    <rPh sb="16" eb="18">
      <t>キンユウ</t>
    </rPh>
    <rPh sb="18" eb="20">
      <t>キカン</t>
    </rPh>
    <phoneticPr fontId="1"/>
  </si>
  <si>
    <t>［報酬の対価となる支援の内容］　その他支援者　No1</t>
    <rPh sb="1" eb="3">
      <t>ホウシュウ</t>
    </rPh>
    <rPh sb="4" eb="6">
      <t>タイカ</t>
    </rPh>
    <rPh sb="9" eb="11">
      <t>シエン</t>
    </rPh>
    <rPh sb="12" eb="14">
      <t>ナイヨウ</t>
    </rPh>
    <rPh sb="18" eb="19">
      <t>タ</t>
    </rPh>
    <rPh sb="19" eb="22">
      <t>シエンシャ</t>
    </rPh>
    <phoneticPr fontId="1"/>
  </si>
  <si>
    <t>［報酬の対価となる支援の内容］　その他支援者　No2</t>
    <phoneticPr fontId="1"/>
  </si>
  <si>
    <t>［報酬の対価となる支援の内容］　その他支援者　No3</t>
    <phoneticPr fontId="1"/>
  </si>
  <si>
    <t>［報酬の対価となる支援の内容］　その他支援者　No4</t>
    <phoneticPr fontId="1"/>
  </si>
  <si>
    <t>［報酬の対価となる支援の内容］　その他支援者　No5</t>
    <phoneticPr fontId="1"/>
  </si>
  <si>
    <t>伴奏支援の内容で具体的に決まっているものがあれば以下に記載してください。（自由記述）</t>
    <rPh sb="0" eb="2">
      <t>バンソウ</t>
    </rPh>
    <rPh sb="2" eb="4">
      <t>シエン</t>
    </rPh>
    <rPh sb="5" eb="7">
      <t>ナイヨウ</t>
    </rPh>
    <rPh sb="8" eb="10">
      <t>グタイ</t>
    </rPh>
    <rPh sb="10" eb="11">
      <t>テキ</t>
    </rPh>
    <rPh sb="12" eb="13">
      <t>キ</t>
    </rPh>
    <rPh sb="24" eb="26">
      <t>イカ</t>
    </rPh>
    <rPh sb="27" eb="29">
      <t>キサイ</t>
    </rPh>
    <rPh sb="37" eb="39">
      <t>ジユウ</t>
    </rPh>
    <rPh sb="39" eb="41">
      <t>キジュツ</t>
    </rPh>
    <phoneticPr fontId="1"/>
  </si>
  <si>
    <t>②にチェックを付けた場合はその期間</t>
    <rPh sb="7" eb="8">
      <t>ツ</t>
    </rPh>
    <rPh sb="10" eb="12">
      <t>バアイ</t>
    </rPh>
    <rPh sb="15" eb="17">
      <t>キカン</t>
    </rPh>
    <phoneticPr fontId="1"/>
  </si>
  <si>
    <t>④にチェックを付けた場合はその期間</t>
    <rPh sb="7" eb="8">
      <t>ツ</t>
    </rPh>
    <rPh sb="10" eb="12">
      <t>バアイ</t>
    </rPh>
    <rPh sb="15" eb="17">
      <t>キカン</t>
    </rPh>
    <phoneticPr fontId="1"/>
  </si>
  <si>
    <t>その直接又は間接の構成員の３分の２以上が、常時３００人（卸売業を主たる事業とする事業者については、４００人）以下の従業員を使用する者であって１０億円未満の金額をその資本金の額又は出資の総額とするものであるもの。</t>
  </si>
  <si>
    <t>その直接又は間接の構成員たる酒類製造業者の３分の２以上が、常時５００人以下の従業員を使用する者であるものであって１０億円未満の金額をその資本金の額又は出資の総額とするものであるもの。</t>
  </si>
  <si>
    <t>その直接又は間接の構成員たる酒類販売業者の３分の２以上が、常時３００人（酒類卸売業者については、４００人）以下の従業員を使用する者であって１０億円未満の金額をその資本金の額又は出資の総額とするものであるもの。</t>
  </si>
  <si>
    <t>その直接又は間接の構成員たる内航海運事業を営む者の３分の２以上が常時５００人以下の従業員を使用する者であって１０億円未満の金額をその資本金の額又は出資の総額とするものであるもの。</t>
  </si>
  <si>
    <t>直接又は間接の構成員の３分の２以上が以下の事業者のいずれかであるもの。
・中小企業等経営強化法第２条第５項第 1 号～第 4 号に規定するもの
・企業組合、協同組合</t>
    <phoneticPr fontId="1"/>
  </si>
  <si>
    <t>あてはまるものすべてにチェックをつけてください。(複数回答)</t>
    <rPh sb="25" eb="27">
      <t>フクスウ</t>
    </rPh>
    <rPh sb="27" eb="29">
      <t>カイトウ</t>
    </rPh>
    <phoneticPr fontId="1"/>
  </si>
  <si>
    <t>弁理士法人（特許業務法人）</t>
    <phoneticPr fontId="1"/>
  </si>
  <si>
    <t>127 弁理士法人（特許業務法人）</t>
    <phoneticPr fontId="1"/>
  </si>
  <si>
    <t>審査対象外</t>
    <phoneticPr fontId="1"/>
  </si>
  <si>
    <t>誓約書</t>
    <rPh sb="0" eb="3">
      <t>セイヤクショ</t>
    </rPh>
    <phoneticPr fontId="1"/>
  </si>
  <si>
    <t>交付申請に当たり、中小企業等再構築促進補助金の交付規程、公募要領、補助事業の手引き及び</t>
    <phoneticPr fontId="1"/>
  </si>
  <si>
    <t>事業再構築補助金ホームページに記載された事項について精読し、理解した上で申請します。</t>
    <phoneticPr fontId="1"/>
  </si>
  <si>
    <t>あわせて、以下の事項を遵守することを誓約します。</t>
  </si>
  <si>
    <t>１　採択以降の申請書類に於いて、補助事業実施場所（主たる・その他）の変更がある場合に　　　</t>
    <phoneticPr fontId="1"/>
  </si>
  <si>
    <t>　　ついては必ず変更理由書を提出し、事業計画等に影響を及ぼさないことを記します。</t>
    <phoneticPr fontId="1"/>
  </si>
  <si>
    <t>２　変更箇所があるにもかかわらず交付申請をおこなった場合は、自己に責が及ぶことを理解</t>
    <phoneticPr fontId="1"/>
  </si>
  <si>
    <t>　　しています。</t>
    <phoneticPr fontId="1"/>
  </si>
  <si>
    <t>■</t>
    <phoneticPr fontId="1"/>
  </si>
  <si>
    <r>
      <t>補助事業の</t>
    </r>
    <r>
      <rPr>
        <b/>
        <u/>
        <sz val="11"/>
        <color theme="1"/>
        <rFont val="游ゴシック"/>
        <family val="3"/>
        <charset val="128"/>
        <scheme val="minor"/>
      </rPr>
      <t>主たる事業実施場所</t>
    </r>
    <r>
      <rPr>
        <sz val="11"/>
        <color theme="1"/>
        <rFont val="游ゴシック"/>
        <family val="2"/>
        <charset val="128"/>
        <scheme val="minor"/>
      </rPr>
      <t>が変更に至った理由、及び事業計画が軽微な変更とした根拠</t>
    </r>
    <rPh sb="0" eb="2">
      <t>ホジョ</t>
    </rPh>
    <rPh sb="2" eb="4">
      <t>ジギョウ</t>
    </rPh>
    <rPh sb="5" eb="6">
      <t>シュ</t>
    </rPh>
    <rPh sb="8" eb="10">
      <t>ジギョウ</t>
    </rPh>
    <rPh sb="10" eb="12">
      <t>ジッシ</t>
    </rPh>
    <rPh sb="12" eb="14">
      <t>バショ</t>
    </rPh>
    <phoneticPr fontId="1"/>
  </si>
  <si>
    <t>（１）何故、変更に至ったのか</t>
    <phoneticPr fontId="1"/>
  </si>
  <si>
    <t>（２）事業計画が軽微な変更とした根拠</t>
    <rPh sb="3" eb="5">
      <t>ジギョウ</t>
    </rPh>
    <rPh sb="5" eb="7">
      <t>ケイカク</t>
    </rPh>
    <rPh sb="8" eb="10">
      <t>ケイビ</t>
    </rPh>
    <rPh sb="11" eb="13">
      <t>ヘンコウ</t>
    </rPh>
    <rPh sb="16" eb="18">
      <t>コンキョ</t>
    </rPh>
    <phoneticPr fontId="1"/>
  </si>
  <si>
    <t>※　補助事業のその他事業実施場所の変更は、誓約書シートに誓約を入れていただいた場合のみ受付ます。</t>
    <rPh sb="2" eb="4">
      <t>ホジョ</t>
    </rPh>
    <rPh sb="4" eb="6">
      <t>ジギョウ</t>
    </rPh>
    <rPh sb="9" eb="10">
      <t>タ</t>
    </rPh>
    <rPh sb="10" eb="12">
      <t>ジギョウ</t>
    </rPh>
    <rPh sb="12" eb="14">
      <t>ジッシ</t>
    </rPh>
    <rPh sb="14" eb="16">
      <t>バショ</t>
    </rPh>
    <rPh sb="17" eb="19">
      <t>ヘンコウ</t>
    </rPh>
    <rPh sb="21" eb="23">
      <t>セイヤク</t>
    </rPh>
    <rPh sb="23" eb="24">
      <t>ショ</t>
    </rPh>
    <rPh sb="28" eb="30">
      <t>セイヤク</t>
    </rPh>
    <rPh sb="31" eb="32">
      <t>イ</t>
    </rPh>
    <rPh sb="39" eb="41">
      <t>バアイ</t>
    </rPh>
    <rPh sb="43" eb="45">
      <t>ウケツケ</t>
    </rPh>
    <phoneticPr fontId="1"/>
  </si>
  <si>
    <t>誓約書</t>
    <rPh sb="0" eb="3">
      <t>セイヤクショ</t>
    </rPh>
    <phoneticPr fontId="1"/>
  </si>
  <si>
    <t>※　補助事業の主たる事業実施場所の変更は、誓約書シートに誓約を入れていただいた場合のみ受付ます。</t>
    <rPh sb="2" eb="4">
      <t>ホジョ</t>
    </rPh>
    <rPh sb="4" eb="6">
      <t>ジギョウ</t>
    </rPh>
    <rPh sb="7" eb="8">
      <t>シュ</t>
    </rPh>
    <rPh sb="10" eb="12">
      <t>ジギョウ</t>
    </rPh>
    <rPh sb="12" eb="14">
      <t>ジッシ</t>
    </rPh>
    <rPh sb="14" eb="16">
      <t>バショ</t>
    </rPh>
    <rPh sb="17" eb="19">
      <t>ヘンコウ</t>
    </rPh>
    <rPh sb="21" eb="23">
      <t>セイヤク</t>
    </rPh>
    <rPh sb="23" eb="24">
      <t>ショ</t>
    </rPh>
    <rPh sb="28" eb="30">
      <t>セイヤク</t>
    </rPh>
    <rPh sb="31" eb="32">
      <t>イ</t>
    </rPh>
    <rPh sb="39" eb="41">
      <t>バアイ</t>
    </rPh>
    <rPh sb="43" eb="45">
      <t>ウケツケ</t>
    </rPh>
    <phoneticPr fontId="1"/>
  </si>
  <si>
    <t>* 補助事業のその他事業実施場所の変更は、誓約書シートに誓約を入れていただいた場合のみ受付ます。</t>
  </si>
  <si>
    <t>* 補助事業のその他事業実施場所の変更は、誓約書シートに誓約を入れていただいた場合のみ受付ます。</t>
    <phoneticPr fontId="1"/>
  </si>
  <si>
    <t>* 変更いただけません。</t>
    <rPh sb="2" eb="4">
      <t>ヘンコウ</t>
    </rPh>
    <phoneticPr fontId="1"/>
  </si>
  <si>
    <r>
      <t>補助事業の</t>
    </r>
    <r>
      <rPr>
        <b/>
        <u/>
        <sz val="11"/>
        <color theme="1"/>
        <rFont val="游ゴシック"/>
        <family val="3"/>
        <charset val="128"/>
        <scheme val="minor"/>
      </rPr>
      <t>その他事業実施場所</t>
    </r>
    <r>
      <rPr>
        <sz val="11"/>
        <color theme="1"/>
        <rFont val="游ゴシック"/>
        <family val="2"/>
        <charset val="128"/>
        <scheme val="minor"/>
      </rPr>
      <t>が変更に至った理由、及び事業計画が軽微な変更とした根拠</t>
    </r>
    <rPh sb="0" eb="2">
      <t>ホジョ</t>
    </rPh>
    <rPh sb="2" eb="4">
      <t>ジギョウ</t>
    </rPh>
    <rPh sb="7" eb="8">
      <t>ホカ</t>
    </rPh>
    <rPh sb="8" eb="10">
      <t>ジギョウ</t>
    </rPh>
    <rPh sb="10" eb="12">
      <t>ジッシ</t>
    </rPh>
    <rPh sb="12" eb="14">
      <t>バショ</t>
    </rPh>
    <phoneticPr fontId="1"/>
  </si>
  <si>
    <t>R208</t>
  </si>
  <si>
    <t>R2138U00509</t>
  </si>
  <si>
    <t>000</t>
  </si>
  <si>
    <t>3011001034090</t>
  </si>
  <si>
    <t>株式会社トモノカイ</t>
  </si>
  <si>
    <t>トモノカイ</t>
  </si>
  <si>
    <t>代表取締役</t>
  </si>
  <si>
    <t>徳岡　臣紀</t>
  </si>
  <si>
    <t>1500002</t>
  </si>
  <si>
    <t>東京都渋谷区渋谷２丁目１２番２４号東建・長井ビル５階</t>
  </si>
  <si>
    <t>2000-04-07</t>
  </si>
  <si>
    <t>0357662006</t>
  </si>
  <si>
    <t>https://www.tomonokai-corp.com/</t>
  </si>
  <si>
    <t>取締役</t>
  </si>
  <si>
    <t>原口　陽一郎</t>
  </si>
  <si>
    <t>haraguchi@tomonokai.net</t>
  </si>
  <si>
    <t>2020</t>
  </si>
  <si>
    <t>2019</t>
  </si>
  <si>
    <t>2022</t>
  </si>
  <si>
    <t>株式会社ベンチャーサポート</t>
  </si>
  <si>
    <t>横山　茂興</t>
  </si>
  <si>
    <t>0</t>
  </si>
  <si>
    <t xml:space="preserve">1670034  </t>
  </si>
  <si>
    <t xml:space="preserve">2530082  </t>
  </si>
  <si>
    <t xml:space="preserve">1100008  </t>
  </si>
  <si>
    <t xml:space="preserve">1600022  </t>
  </si>
  <si>
    <t>東京都杉並区桃井３－１０－１－４１８</t>
  </si>
  <si>
    <t>神奈川県茅ヶ崎市香川１－１９－２３</t>
  </si>
  <si>
    <t>東京都台東区池之端１－４－２２－４０６</t>
  </si>
  <si>
    <t>東京都新宿区新宿５－１－２４－３０４</t>
  </si>
  <si>
    <t>中小企業等 通常枠</t>
  </si>
  <si>
    <t>学習塾のアフターコロナに対応する求人マッチングサービスの新分野への拡張</t>
  </si>
  <si>
    <t>大学生アルバイトが講師を務める学習塾において、「スポットアルバイト」「社会人向け」など、多様な待遇・働き方に対応した求人を掲載し、求職者とのマッチングを実現するインターネットサービスを提供することで、業界の人手不足を解消し、教育会社の事業継続を支援します。</t>
  </si>
  <si>
    <t>101213013513</t>
  </si>
  <si>
    <t>株式会社三菱ＵＦＪ銀行</t>
  </si>
  <si>
    <t>渋谷</t>
  </si>
  <si>
    <t>佐藤　慶啓</t>
  </si>
  <si>
    <t>5</t>
  </si>
  <si>
    <t>・ビジネスマッチング等、事業支援促進。</t>
  </si>
  <si>
    <t>システム（個別開発）</t>
  </si>
  <si>
    <t>収益計画</t>
    <rPh sb="0" eb="2">
      <t>シュウエキ</t>
    </rPh>
    <rPh sb="2" eb="4">
      <t>ケイカク</t>
    </rPh>
    <phoneticPr fontId="3"/>
  </si>
  <si>
    <t>■応募申請時</t>
    <rPh sb="1" eb="3">
      <t>オウボ</t>
    </rPh>
    <rPh sb="3" eb="6">
      <t>シンセイジ</t>
    </rPh>
    <phoneticPr fontId="3"/>
  </si>
  <si>
    <t>補助事業終了年度（基準年度）とは、実績報告書（事業に要する経費の支払完了）の提出日が属する、事業者の決算年度とします。</t>
    <phoneticPr fontId="3"/>
  </si>
  <si>
    <t xml:space="preserve">直近の決算年度
</t>
    <rPh sb="0" eb="2">
      <t>チョッキン</t>
    </rPh>
    <rPh sb="3" eb="5">
      <t>ケッサン</t>
    </rPh>
    <rPh sb="5" eb="7">
      <t>ネンド</t>
    </rPh>
    <phoneticPr fontId="3"/>
  </si>
  <si>
    <t>補助事業終了年度
（基準年度）</t>
    <rPh sb="0" eb="4">
      <t>ホジョジギョウ</t>
    </rPh>
    <rPh sb="4" eb="6">
      <t>シュウリョウ</t>
    </rPh>
    <rPh sb="6" eb="8">
      <t>ネンド</t>
    </rPh>
    <rPh sb="10" eb="14">
      <t>キジュンネンド</t>
    </rPh>
    <phoneticPr fontId="3"/>
  </si>
  <si>
    <t>1年後</t>
    <rPh sb="1" eb="3">
      <t>ネンゴ</t>
    </rPh>
    <phoneticPr fontId="3"/>
  </si>
  <si>
    <t>2年後</t>
    <rPh sb="1" eb="3">
      <t>ネンゴ</t>
    </rPh>
    <phoneticPr fontId="3"/>
  </si>
  <si>
    <t>3年後</t>
    <rPh sb="1" eb="3">
      <t>ネンゴ</t>
    </rPh>
    <phoneticPr fontId="3"/>
  </si>
  <si>
    <t>4年後</t>
    <rPh sb="1" eb="3">
      <t>ネンゴ</t>
    </rPh>
    <phoneticPr fontId="3"/>
  </si>
  <si>
    <t>5年後</t>
    <rPh sb="1" eb="3">
      <t>ネンゴ</t>
    </rPh>
    <phoneticPr fontId="3"/>
  </si>
  <si>
    <t>①売上高</t>
    <rPh sb="1" eb="4">
      <t>ウリアゲダカ</t>
    </rPh>
    <phoneticPr fontId="3"/>
  </si>
  <si>
    <t>②営業利益</t>
    <rPh sb="1" eb="5">
      <t>エイギョウリエキ</t>
    </rPh>
    <phoneticPr fontId="3"/>
  </si>
  <si>
    <t>③経常利益</t>
    <rPh sb="1" eb="5">
      <t>ケイジョウリエキ</t>
    </rPh>
    <phoneticPr fontId="3"/>
  </si>
  <si>
    <t>④人件費</t>
    <rPh sb="1" eb="4">
      <t>ジンケンヒ</t>
    </rPh>
    <phoneticPr fontId="3"/>
  </si>
  <si>
    <t>⑤減価償却費</t>
    <rPh sb="1" eb="3">
      <t>ゲンカ</t>
    </rPh>
    <rPh sb="3" eb="5">
      <t>ショウキャク</t>
    </rPh>
    <rPh sb="5" eb="6">
      <t>ヒ</t>
    </rPh>
    <phoneticPr fontId="3"/>
  </si>
  <si>
    <t>付加価値額（②＋④＋⑤）</t>
    <rPh sb="0" eb="5">
      <t>フカカチガク</t>
    </rPh>
    <phoneticPr fontId="3"/>
  </si>
  <si>
    <t>伸び率（％）</t>
    <rPh sb="0" eb="1">
      <t>ノ</t>
    </rPh>
    <rPh sb="2" eb="3">
      <t>リツ</t>
    </rPh>
    <phoneticPr fontId="3"/>
  </si>
  <si>
    <t>従業員数（任意）</t>
    <rPh sb="0" eb="3">
      <t>ジュウギョウイン</t>
    </rPh>
    <rPh sb="3" eb="4">
      <t>スウ</t>
    </rPh>
    <rPh sb="5" eb="7">
      <t>ニンイ</t>
    </rPh>
    <phoneticPr fontId="3"/>
  </si>
  <si>
    <t>従業員一人当たりの付加価値</t>
    <rPh sb="0" eb="3">
      <t>ジュウギョウイン</t>
    </rPh>
    <rPh sb="3" eb="6">
      <t>ヒトリア</t>
    </rPh>
    <rPh sb="9" eb="13">
      <t>フカカチ</t>
    </rPh>
    <phoneticPr fontId="3"/>
  </si>
  <si>
    <t xml:space="preserve">事業年度の前年度終了時点（基準）
</t>
    <rPh sb="0" eb="2">
      <t>ジギョウ</t>
    </rPh>
    <rPh sb="2" eb="4">
      <t>ネンド</t>
    </rPh>
    <rPh sb="5" eb="8">
      <t>ゼンネンド</t>
    </rPh>
    <rPh sb="8" eb="10">
      <t>シュウリョウ</t>
    </rPh>
    <rPh sb="10" eb="12">
      <t>ジテン</t>
    </rPh>
    <rPh sb="13" eb="15">
      <t>キジュン</t>
    </rPh>
    <phoneticPr fontId="3"/>
  </si>
  <si>
    <t>補助事業終了年度</t>
    <rPh sb="0" eb="2">
      <t>ホジョ</t>
    </rPh>
    <rPh sb="2" eb="4">
      <t>ジギョウ</t>
    </rPh>
    <rPh sb="4" eb="6">
      <t>シュウリョウ</t>
    </rPh>
    <rPh sb="6" eb="8">
      <t>ネンド</t>
    </rPh>
    <phoneticPr fontId="3"/>
  </si>
  <si>
    <t>補助事業終了から
1年後</t>
    <rPh sb="10" eb="12">
      <t>ネンゴ</t>
    </rPh>
    <phoneticPr fontId="3"/>
  </si>
  <si>
    <t>補助事業終了から
2年後</t>
    <rPh sb="10" eb="12">
      <t>ネンゴ</t>
    </rPh>
    <phoneticPr fontId="3"/>
  </si>
  <si>
    <t>補助事業終了から
3年後</t>
    <rPh sb="10" eb="12">
      <t>ネンゴ</t>
    </rPh>
    <phoneticPr fontId="3"/>
  </si>
  <si>
    <t>補助事業終了から
4年後</t>
    <rPh sb="10" eb="12">
      <t>ネンゴ</t>
    </rPh>
    <phoneticPr fontId="3"/>
  </si>
  <si>
    <t>補助事業終了から
5年後</t>
    <rPh sb="10" eb="12">
      <t>ネンゴ</t>
    </rPh>
    <phoneticPr fontId="3"/>
  </si>
  <si>
    <t>従業員数伸び率（％）</t>
    <rPh sb="4" eb="5">
      <t>ノ</t>
    </rPh>
    <rPh sb="6" eb="7">
      <t>リツ</t>
    </rPh>
    <phoneticPr fontId="3"/>
  </si>
  <si>
    <t>■変更後の内容（基準年度の数値の確定値に置き換える場合など、変更がある場合のみ、該当箇所を修正してください。）</t>
    <phoneticPr fontId="3"/>
  </si>
  <si>
    <t>変更後の直近の決算年度には現在以前の日付を入力してください。</t>
    <phoneticPr fontId="3"/>
  </si>
  <si>
    <t>変更後の基準年度には未来日を入力してください。</t>
    <phoneticPr fontId="3"/>
  </si>
  <si>
    <t>付加価値額伸び率チェック結果⇒</t>
    <rPh sb="0" eb="2">
      <t>フカ</t>
    </rPh>
    <rPh sb="2" eb="4">
      <t>カチ</t>
    </rPh>
    <rPh sb="4" eb="5">
      <t>ガク</t>
    </rPh>
    <rPh sb="5" eb="6">
      <t>ノ</t>
    </rPh>
    <rPh sb="7" eb="8">
      <t>リツ</t>
    </rPh>
    <rPh sb="12" eb="14">
      <t>ケッカ</t>
    </rPh>
    <phoneticPr fontId="10"/>
  </si>
  <si>
    <t>未達</t>
    <rPh sb="0" eb="2">
      <t>ミタツ</t>
    </rPh>
    <phoneticPr fontId="3"/>
  </si>
  <si>
    <t>従業員一人当たりの付加価値額伸び率チェック結果⇒</t>
    <rPh sb="0" eb="3">
      <t>ジュウギョウイン</t>
    </rPh>
    <rPh sb="3" eb="5">
      <t>ヒトリ</t>
    </rPh>
    <rPh sb="5" eb="6">
      <t>ア</t>
    </rPh>
    <rPh sb="9" eb="11">
      <t>フカ</t>
    </rPh>
    <rPh sb="11" eb="13">
      <t>カチ</t>
    </rPh>
    <rPh sb="13" eb="14">
      <t>ガク</t>
    </rPh>
    <rPh sb="14" eb="15">
      <t>ノ</t>
    </rPh>
    <rPh sb="16" eb="17">
      <t>リツ</t>
    </rPh>
    <rPh sb="21" eb="23">
      <t>ケッカ</t>
    </rPh>
    <phoneticPr fontId="10"/>
  </si>
  <si>
    <t>従業員数伸び率チェック結果⇒</t>
    <rPh sb="0" eb="3">
      <t>ジュウギョウイン</t>
    </rPh>
    <rPh sb="3" eb="4">
      <t>スウ</t>
    </rPh>
    <rPh sb="4" eb="5">
      <t>ノ</t>
    </rPh>
    <rPh sb="6" eb="7">
      <t>リツ</t>
    </rPh>
    <rPh sb="11" eb="13">
      <t>ケッカ</t>
    </rPh>
    <phoneticPr fontId="10"/>
  </si>
  <si>
    <t>・変更した箇所や伸び率の計算結果に誤りがある場合、セルの網掛けの色が変わります。</t>
    <rPh sb="1" eb="3">
      <t>ヘンコウ</t>
    </rPh>
    <rPh sb="5" eb="7">
      <t>カショ</t>
    </rPh>
    <rPh sb="8" eb="9">
      <t>ノ</t>
    </rPh>
    <rPh sb="10" eb="11">
      <t>リツ</t>
    </rPh>
    <rPh sb="12" eb="14">
      <t>ケイサン</t>
    </rPh>
    <rPh sb="14" eb="16">
      <t>ケッカ</t>
    </rPh>
    <rPh sb="17" eb="18">
      <t>アヤマ</t>
    </rPh>
    <rPh sb="22" eb="24">
      <t>バアイ</t>
    </rPh>
    <rPh sb="28" eb="30">
      <t>アミカ</t>
    </rPh>
    <rPh sb="32" eb="33">
      <t>イロ</t>
    </rPh>
    <rPh sb="34" eb="35">
      <t>カ</t>
    </rPh>
    <phoneticPr fontId="10"/>
  </si>
  <si>
    <t>・データチェック欄の計算結果は、入力された数値を元に計算した結果となります。</t>
    <rPh sb="8" eb="9">
      <t>ラン</t>
    </rPh>
    <rPh sb="10" eb="12">
      <t>ケイサン</t>
    </rPh>
    <rPh sb="12" eb="14">
      <t>ケッカ</t>
    </rPh>
    <rPh sb="16" eb="18">
      <t>ニュウリョク</t>
    </rPh>
    <rPh sb="21" eb="23">
      <t>スウチ</t>
    </rPh>
    <rPh sb="24" eb="25">
      <t>モト</t>
    </rPh>
    <rPh sb="26" eb="28">
      <t>ケイサン</t>
    </rPh>
    <rPh sb="30" eb="32">
      <t>ケッカ</t>
    </rPh>
    <phoneticPr fontId="10"/>
  </si>
  <si>
    <t>・伸び率が未達の場合、伸び率チェック結果欄に「未達」と表示されます。</t>
    <rPh sb="1" eb="2">
      <t>ノ</t>
    </rPh>
    <rPh sb="3" eb="4">
      <t>リツ</t>
    </rPh>
    <rPh sb="5" eb="7">
      <t>ミタツ</t>
    </rPh>
    <rPh sb="8" eb="10">
      <t>バアイ</t>
    </rPh>
    <rPh sb="11" eb="12">
      <t>ノ</t>
    </rPh>
    <rPh sb="13" eb="14">
      <t>リツ</t>
    </rPh>
    <rPh sb="18" eb="20">
      <t>ケッカ</t>
    </rPh>
    <rPh sb="20" eb="21">
      <t>ラン</t>
    </rPh>
    <rPh sb="23" eb="25">
      <t>ミタツ</t>
    </rPh>
    <rPh sb="27" eb="29">
      <t>ヒョウジ</t>
    </rPh>
    <phoneticPr fontId="10"/>
  </si>
  <si>
    <t>-</t>
  </si>
  <si>
    <t>（単位：円、小数点以下切り捨て）</t>
    <phoneticPr fontId="1"/>
  </si>
  <si>
    <t>（Ｂ）補助対象経費
　（税抜きの額）</t>
    <phoneticPr fontId="1"/>
  </si>
  <si>
    <t>（Ｅ）積算基礎
（A）の内訳
（機械装置名、単価×数量等）</t>
    <rPh sb="12" eb="14">
      <t>ウチワケ</t>
    </rPh>
    <rPh sb="22" eb="24">
      <t>タンカ</t>
    </rPh>
    <phoneticPr fontId="1"/>
  </si>
  <si>
    <t>（Ｄ）補助率　２／３</t>
    <phoneticPr fontId="1"/>
  </si>
  <si>
    <t>建物費※１</t>
    <rPh sb="0" eb="2">
      <t>タテモノ</t>
    </rPh>
    <rPh sb="2" eb="3">
      <t>ヒ</t>
    </rPh>
    <phoneticPr fontId="1"/>
  </si>
  <si>
    <t>(一時移転経費)</t>
    <phoneticPr fontId="1"/>
  </si>
  <si>
    <t>内</t>
    <rPh sb="0" eb="1">
      <t>ウチ</t>
    </rPh>
    <phoneticPr fontId="1"/>
  </si>
  <si>
    <t>機械装置・システム構築費
（リース料を含む）</t>
    <rPh sb="17" eb="18">
      <t>リョウ</t>
    </rPh>
    <rPh sb="19" eb="20">
      <t>フク</t>
    </rPh>
    <phoneticPr fontId="1"/>
  </si>
  <si>
    <t>運搬費※２</t>
    <phoneticPr fontId="1"/>
  </si>
  <si>
    <t>※１ 一時移転経費は建物費の内数とします。</t>
    <phoneticPr fontId="1"/>
  </si>
  <si>
    <t>※２ 購入する機械装置の運搬料については、機械装置・システム費に含めることとします。</t>
    <phoneticPr fontId="1"/>
  </si>
  <si>
    <t>免税・簡易課税事業者である</t>
    <rPh sb="0" eb="2">
      <t>メンゼイ</t>
    </rPh>
    <rPh sb="3" eb="5">
      <t>カンイ</t>
    </rPh>
    <rPh sb="5" eb="7">
      <t>カゼイ</t>
    </rPh>
    <rPh sb="7" eb="10">
      <t>ジギョウシャ</t>
    </rPh>
    <phoneticPr fontId="1"/>
  </si>
  <si>
    <t>建物の新築に要する
経費計上がある</t>
    <rPh sb="0" eb="2">
      <t>タテモノ</t>
    </rPh>
    <rPh sb="3" eb="5">
      <t>シンチク</t>
    </rPh>
    <rPh sb="6" eb="7">
      <t>ヨウ</t>
    </rPh>
    <rPh sb="10" eb="12">
      <t>ケイヒ</t>
    </rPh>
    <rPh sb="12" eb="14">
      <t>ケイジョウ</t>
    </rPh>
    <phoneticPr fontId="1"/>
  </si>
  <si>
    <t>建物の新築に要する
経費計上がない</t>
    <rPh sb="0" eb="2">
      <t>タテモノ</t>
    </rPh>
    <rPh sb="3" eb="5">
      <t>シンチク</t>
    </rPh>
    <rPh sb="6" eb="7">
      <t>ヨウ</t>
    </rPh>
    <rPh sb="10" eb="12">
      <t>ケイヒ</t>
    </rPh>
    <rPh sb="12" eb="14">
      <t>ケイジョウ</t>
    </rPh>
    <phoneticPr fontId="1"/>
  </si>
  <si>
    <t>主要な設備の変更がある</t>
    <rPh sb="0" eb="2">
      <t>シュヨウ</t>
    </rPh>
    <rPh sb="3" eb="5">
      <t>セツビ</t>
    </rPh>
    <rPh sb="6" eb="8">
      <t>ヘンコウ</t>
    </rPh>
    <phoneticPr fontId="1"/>
  </si>
  <si>
    <t>主要な設備の変更がない</t>
    <rPh sb="0" eb="2">
      <t>シュヨウ</t>
    </rPh>
    <rPh sb="3" eb="5">
      <t>セツビ</t>
    </rPh>
    <rPh sb="6" eb="8">
      <t>ヘンコウ</t>
    </rPh>
    <phoneticPr fontId="1"/>
  </si>
  <si>
    <t>＜補助事業全体に要する経費調達一覧＞</t>
    <phoneticPr fontId="1"/>
  </si>
  <si>
    <t>＜補助金を受けるまでの資金＞</t>
    <phoneticPr fontId="1"/>
  </si>
  <si>
    <t>区　分</t>
    <phoneticPr fontId="1"/>
  </si>
  <si>
    <t>事業に要する経費(円)</t>
    <phoneticPr fontId="1"/>
  </si>
  <si>
    <t>資金の調達先</t>
    <phoneticPr fontId="1"/>
  </si>
  <si>
    <t>自己資金</t>
    <phoneticPr fontId="1"/>
  </si>
  <si>
    <t>補助金交付申請額</t>
    <phoneticPr fontId="1"/>
  </si>
  <si>
    <t>（Ｃ）</t>
    <phoneticPr fontId="1"/>
  </si>
  <si>
    <t>借入金</t>
    <phoneticPr fontId="1"/>
  </si>
  <si>
    <t>合計額</t>
    <phoneticPr fontId="1"/>
  </si>
  <si>
    <t>（Ａ）</t>
    <phoneticPr fontId="1"/>
  </si>
  <si>
    <t>システム開発費（調査・設計）　４５，３４０，０００円
システム開発費（実装）　９６，７０５，０００円</t>
  </si>
  <si>
    <t>（Ａ）、（Ｂ）、（Ｅ）の項目は
必ず各費目別明細書シートから
明細を入力してください。</t>
    <phoneticPr fontId="1"/>
  </si>
  <si>
    <t>費目別明細表
へ
リンク</t>
    <rPh sb="0" eb="2">
      <t>ヒモク</t>
    </rPh>
    <rPh sb="2" eb="3">
      <t>ベツ</t>
    </rPh>
    <rPh sb="3" eb="6">
      <t>メイサイヒョウ</t>
    </rPh>
    <phoneticPr fontId="1"/>
  </si>
  <si>
    <t>リース会社と共同申請するに場合は、リースに該当する補助金交付申請額をこちらより記入してください。</t>
    <rPh sb="13" eb="15">
      <t>バアイ</t>
    </rPh>
    <rPh sb="21" eb="23">
      <t>ガイトウ</t>
    </rPh>
    <rPh sb="25" eb="28">
      <t>ホジョキン</t>
    </rPh>
    <rPh sb="28" eb="33">
      <t>コウフシンセイガク</t>
    </rPh>
    <rPh sb="39" eb="41">
      <t>キニュウ</t>
    </rPh>
    <phoneticPr fontId="1"/>
  </si>
  <si>
    <t>(C)補助金交付申請額が6000万円を超える部分は補助率が２分の１となるように入力してください。</t>
    <phoneticPr fontId="1"/>
  </si>
  <si>
    <t>リース補助金交付申請額</t>
    <rPh sb="3" eb="11">
      <t>ホジョキンコウフシンセイガク</t>
    </rPh>
    <phoneticPr fontId="1"/>
  </si>
  <si>
    <t>（C)補助金交付申請額が補助金額範囲外です。</t>
    <phoneticPr fontId="1"/>
  </si>
  <si>
    <t>（C)補助金交付申請額と事業に要する経費（円）が異なっています。</t>
    <phoneticPr fontId="1"/>
  </si>
  <si>
    <t>経費明細表の『（Ａ）事業に要する経費』の合計額と資金調達内訳の『事業に要する経費（円）』の合計額が異なっています。</t>
    <phoneticPr fontId="1"/>
  </si>
  <si>
    <t>（C)補助金交付申請額を入力する場合は（Ｅ）積算基礎も入力してください。</t>
    <phoneticPr fontId="1"/>
  </si>
  <si>
    <t>数式が入力されている項目があります。</t>
    <phoneticPr fontId="1"/>
  </si>
  <si>
    <t>一時移転経費は補助対象経費総額の1/2以下になるように入力してください。</t>
    <phoneticPr fontId="1"/>
  </si>
  <si>
    <t>※ 中小企業の通常枠での申請の場合、補助金交付申請額（C）が6000万円を超える部分は補助率が２分の１となります。</t>
    <rPh sb="2" eb="4">
      <t>チュウショウ</t>
    </rPh>
    <rPh sb="7" eb="9">
      <t>ツウジョウ</t>
    </rPh>
    <rPh sb="9" eb="10">
      <t>ワク</t>
    </rPh>
    <phoneticPr fontId="1"/>
  </si>
  <si>
    <t>研修費は補助対象経費総額の1/3以下になるように入力してください。</t>
    <rPh sb="0" eb="2">
      <t>ケンシュウ</t>
    </rPh>
    <phoneticPr fontId="1"/>
  </si>
  <si>
    <t>リース会社共同申請が機械装置・システム構築費の（C）補助金交付申請額を超えています。</t>
    <rPh sb="3" eb="9">
      <t>ガイシャキョウドウシンセイ</t>
    </rPh>
    <rPh sb="26" eb="29">
      <t>ホジョキン</t>
    </rPh>
    <rPh sb="29" eb="31">
      <t>コウフ</t>
    </rPh>
    <rPh sb="31" eb="33">
      <t>シンセイ</t>
    </rPh>
    <rPh sb="33" eb="34">
      <t>ガク</t>
    </rPh>
    <rPh sb="35" eb="36">
      <t>コ</t>
    </rPh>
    <phoneticPr fontId="1"/>
  </si>
  <si>
    <t>２／３</t>
  </si>
  <si>
    <t>代表取締役　　徳岡　臣紀</t>
  </si>
  <si>
    <t>システム開発</t>
    <rPh sb="4" eb="6">
      <t>カイハツ</t>
    </rPh>
    <phoneticPr fontId="1"/>
  </si>
  <si>
    <t>式</t>
    <rPh sb="0" eb="1">
      <t>シキ</t>
    </rPh>
    <phoneticPr fontId="1"/>
  </si>
  <si>
    <t>税込み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</si>
</sst>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Red]&quot;¥&quot;\-#,##0"/>
    <numFmt numFmtId="176" formatCode="#,##0.0_ "/>
    <numFmt numFmtId="177" formatCode="#,##0.00_ "/>
    <numFmt numFmtId="178" formatCode="#,##0&quot;人&quot;"/>
    <numFmt numFmtId="179" formatCode="#,##0&quot;円&quot;"/>
    <numFmt numFmtId="180" formatCode="0.00&quot;%&quot;"/>
    <numFmt numFmtId="181" formatCode="yyyy\-mm\-dd;@"/>
    <numFmt numFmtId="182" formatCode="#,##0&quot;か月&quot;"/>
    <numFmt numFmtId="183" formatCode="#,##0&quot;万円&quot;"/>
    <numFmt numFmtId="184" formatCode=";;;"/>
    <numFmt numFmtId="185" formatCode="yyyy&quot;年&quot;m&quot;月&quot;d&quot;日&quot;;@"/>
    <numFmt numFmtId="186" formatCode="#,##0.000;[Red]\-#,##0.000"/>
    <numFmt numFmtId="187" formatCode="#,##0.000_ ;[Red]\-#,##0.000\ "/>
    <numFmt numFmtId="188" formatCode="0_);[Red]\(0\)"/>
    <numFmt numFmtId="189" formatCode="#,##0_ "/>
    <numFmt numFmtId="190" formatCode="yyyy&quot;年度&quot;m&quot;月期&quot;;@"/>
    <numFmt numFmtId="191" formatCode="0.0_ ;[Red]\-0.0\ "/>
    <numFmt numFmtId="192" formatCode="#,##0_ ;[Red]\-#,##0\ "/>
  </numFmts>
  <fonts count="329">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0"/>
      <color theme="1"/>
      <name val="ＭＳ ゴシック"/>
      <family val="3"/>
      <charset val="128"/>
    </font>
    <font>
      <b/>
      <sz val="9"/>
      <color indexed="81"/>
      <name val="MS P ゴシック"/>
      <family val="3"/>
      <charset val="128"/>
    </font>
    <font>
      <sz val="10"/>
      <color theme="0"/>
      <name val="ＭＳ ゴシック"/>
      <family val="3"/>
      <charset val="128"/>
    </font>
    <font>
      <sz val="9"/>
      <color theme="0"/>
      <name val="ＭＳ ゴシック"/>
      <family val="3"/>
      <charset val="128"/>
    </font>
    <font>
      <sz val="10"/>
      <name val="ＭＳ ゴシック"/>
      <family val="3"/>
      <charset val="128"/>
    </font>
    <font>
      <sz val="9"/>
      <color theme="1"/>
      <name val="游ゴシック"/>
      <family val="2"/>
      <charset val="128"/>
      <scheme val="minor"/>
    </font>
    <font>
      <sz val="9"/>
      <color theme="1"/>
      <name val="游ゴシック"/>
      <family val="3"/>
      <charset val="128"/>
      <scheme val="minor"/>
    </font>
    <font>
      <sz val="10"/>
      <color theme="1"/>
      <name val="游ゴシック"/>
      <family val="3"/>
      <charset val="128"/>
      <scheme val="minor"/>
    </font>
    <font>
      <b/>
      <sz val="16"/>
      <color rgb="FFFF0000"/>
      <name val="ＭＳ ゴシック"/>
      <family val="3"/>
      <charset val="128"/>
    </font>
    <font>
      <sz val="10"/>
      <color rgb="FFFF0000"/>
      <name val="ＭＳ ゴシック"/>
      <family val="3"/>
      <charset val="128"/>
    </font>
    <font>
      <b/>
      <sz val="10"/>
      <color rgb="FF808080"/>
      <name val="ＭＳ ゴシック"/>
      <family val="3"/>
      <charset val="128"/>
    </font>
    <font>
      <sz val="10"/>
      <color rgb="FF000000"/>
      <name val="ＭＳ ゴシック"/>
      <family val="3"/>
      <charset val="128"/>
    </font>
    <font>
      <sz val="8"/>
      <color theme="0"/>
      <name val="ＭＳ ゴシック"/>
      <family val="3"/>
      <charset val="128"/>
    </font>
    <font>
      <u/>
      <sz val="11"/>
      <color theme="10"/>
      <name val="游ゴシック"/>
      <family val="2"/>
      <charset val="128"/>
      <scheme val="minor"/>
    </font>
    <font>
      <sz val="10"/>
      <color theme="0"/>
      <name val="游ゴシック"/>
      <family val="3"/>
      <charset val="128"/>
      <scheme val="minor"/>
    </font>
    <font>
      <sz val="11"/>
      <color theme="1"/>
      <name val="ＭＳ Ｐゴシック"/>
      <family val="3"/>
      <charset val="128"/>
    </font>
    <font>
      <sz val="11"/>
      <name val="ＭＳ Ｐゴシック"/>
      <family val="3"/>
      <charset val="128"/>
    </font>
    <font>
      <sz val="11"/>
      <color theme="0" tint="-0.499984740745262"/>
      <name val="ＭＳ Ｐゴシック"/>
      <family val="3"/>
      <charset val="128"/>
    </font>
    <font>
      <sz val="11"/>
      <color theme="0"/>
      <name val="ＭＳ Ｐゴシック"/>
      <family val="3"/>
      <charset val="128"/>
    </font>
    <font>
      <sz val="8"/>
      <color theme="0"/>
      <name val="ＭＳ Ｐゴシック"/>
      <family val="3"/>
      <charset val="128"/>
    </font>
    <font>
      <u/>
      <sz val="11"/>
      <color theme="4"/>
      <name val="游ゴシック"/>
      <family val="2"/>
      <charset val="128"/>
      <scheme val="minor"/>
    </font>
    <font>
      <b/>
      <sz val="11"/>
      <name val="ＭＳ Ｐゴシック"/>
      <family val="3"/>
      <charset val="128"/>
    </font>
    <font>
      <sz val="11"/>
      <color theme="0"/>
      <name val="游ゴシック"/>
      <family val="2"/>
      <charset val="128"/>
      <scheme val="minor"/>
    </font>
    <font>
      <sz val="16"/>
      <color theme="1"/>
      <name val="ＭＳ 明朝"/>
      <family val="1"/>
      <charset val="128"/>
    </font>
    <font>
      <sz val="14"/>
      <color theme="1"/>
      <name val="ＭＳ 明朝"/>
      <family val="1"/>
      <charset val="128"/>
    </font>
    <font>
      <sz val="16"/>
      <name val="ＭＳ 明朝"/>
      <family val="1"/>
      <charset val="128"/>
    </font>
    <font>
      <sz val="16"/>
      <color rgb="FF0033CC"/>
      <name val="ＭＳ 明朝"/>
      <family val="1"/>
      <charset val="128"/>
    </font>
    <font>
      <sz val="14"/>
      <name val="ＭＳ 明朝"/>
      <family val="1"/>
      <charset val="128"/>
    </font>
    <font>
      <sz val="11"/>
      <color theme="0"/>
      <name val="ＭＳ ゴシック"/>
      <family val="3"/>
      <charset val="128"/>
    </font>
    <font>
      <sz val="1"/>
      <color theme="1"/>
      <name val="ＭＳ ゴシック"/>
      <family val="3"/>
      <charset val="128"/>
    </font>
    <font>
      <sz val="11"/>
      <color rgb="FF000000"/>
      <name val="ＭＳ Ｐゴシック"/>
      <family val="3"/>
      <charset val="128"/>
    </font>
    <font>
      <u/>
      <sz val="9"/>
      <color theme="10"/>
      <name val="ＭＳ ゴシック"/>
      <family val="3"/>
      <charset val="128"/>
    </font>
    <font>
      <u/>
      <sz val="11"/>
      <color rgb="FF0070C0"/>
      <name val="ＭＳ Ｐゴシック"/>
      <family val="3"/>
      <charset val="128"/>
    </font>
    <font>
      <sz val="6"/>
      <name val="Meiryo UI"/>
      <family val="2"/>
      <charset val="128"/>
    </font>
    <font>
      <u/>
      <sz val="11"/>
      <color theme="1"/>
      <name val="HGP創英角ｺﾞｼｯｸUB"/>
      <family val="3"/>
      <charset val="128"/>
    </font>
    <font>
      <u/>
      <sz val="12"/>
      <color theme="1"/>
      <name val="ＭＳ Ｐゴシック"/>
      <family val="3"/>
      <charset val="128"/>
    </font>
    <font>
      <sz val="10"/>
      <color theme="1"/>
      <name val="Meiryo UI"/>
      <family val="2"/>
      <charset val="128"/>
    </font>
    <font>
      <u/>
      <sz val="11"/>
      <color theme="10"/>
      <name val="ＭＳ Ｐゴシック"/>
      <family val="3"/>
      <charset val="128"/>
    </font>
    <font>
      <b/>
      <sz val="14"/>
      <color rgb="FFFFFFFF"/>
      <name val="ＭＳ ゴシック"/>
      <family val="3"/>
      <charset val="128"/>
    </font>
    <font>
      <sz val="14"/>
      <color theme="0"/>
      <name val="ＭＳ 明朝"/>
      <family val="1"/>
      <charset val="128"/>
    </font>
    <font>
      <u/>
      <sz val="14"/>
      <color theme="4"/>
      <name val="游ゴシック"/>
      <family val="2"/>
      <charset val="128"/>
      <scheme val="minor"/>
    </font>
    <font>
      <b/>
      <sz val="14"/>
      <color indexed="81"/>
      <name val="MS P ゴシック"/>
      <family val="3"/>
      <charset val="128"/>
    </font>
    <font>
      <b/>
      <sz val="11"/>
      <color theme="1"/>
      <name val="游ゴシック"/>
      <family val="3"/>
      <charset val="128"/>
      <scheme val="minor"/>
    </font>
    <font>
      <u/>
      <sz val="11"/>
      <color rgb="FFFF0000"/>
      <name val="ＭＳ Ｐゴシック"/>
      <family val="3"/>
      <charset val="128"/>
    </font>
    <font>
      <sz val="12"/>
      <color theme="1"/>
      <name val="ＭＳ Ｐゴシック"/>
      <family val="3"/>
      <charset val="128"/>
    </font>
    <font>
      <sz val="11"/>
      <color theme="1"/>
      <name val="游ゴシック"/>
      <family val="3"/>
      <charset val="128"/>
      <scheme val="minor"/>
    </font>
    <font>
      <sz val="11"/>
      <color theme="1"/>
      <name val="ＭＳ ゴシック"/>
      <family val="3"/>
      <charset val="128"/>
    </font>
    <font>
      <sz val="11"/>
      <color theme="1"/>
      <name val="ＭＳ 明朝"/>
      <family val="1"/>
      <charset val="128"/>
    </font>
    <font>
      <sz val="12"/>
      <color theme="1"/>
      <name val="ＭＳ 明朝"/>
      <family val="1"/>
      <charset val="128"/>
    </font>
    <font>
      <b/>
      <sz val="10"/>
      <color rgb="FF7E7E7E"/>
      <name val="ＭＳ ゴシック"/>
      <family val="3"/>
      <charset val="128"/>
    </font>
    <font>
      <sz val="10"/>
      <color rgb="FF808080"/>
      <name val="ＭＳ ゴシック"/>
      <family val="3"/>
      <charset val="128"/>
    </font>
    <font>
      <u/>
      <sz val="11"/>
      <color rgb="FF4472C4"/>
      <name val="游ゴシック"/>
      <family val="2"/>
      <charset val="128"/>
      <scheme val="minor"/>
    </font>
    <font>
      <u/>
      <sz val="14"/>
      <color rgb="FF4472C4"/>
      <name val="游ゴシック"/>
      <family val="2"/>
      <charset val="128"/>
      <scheme val="minor"/>
    </font>
    <font>
      <u/>
      <sz val="10"/>
      <color theme="10"/>
      <name val="ＭＳ ゴシック"/>
      <family val="3"/>
      <charset val="128"/>
    </font>
    <font>
      <b/>
      <sz val="11"/>
      <color rgb="FF808080"/>
      <name val="ＭＳ ゴシック"/>
      <family val="3"/>
      <charset val="128"/>
    </font>
    <font>
      <b/>
      <sz val="11"/>
      <color rgb="FF808080"/>
      <name val="游ゴシック"/>
      <family val="3"/>
      <charset val="128"/>
      <scheme val="minor"/>
    </font>
    <font>
      <b/>
      <u/>
      <sz val="22"/>
      <color theme="10"/>
      <name val="游ゴシック"/>
      <family val="3"/>
      <charset val="128"/>
      <scheme val="minor"/>
    </font>
    <font>
      <sz val="6"/>
      <color theme="0"/>
      <name val="ＭＳ ゴシック"/>
      <family val="3"/>
      <charset val="128"/>
    </font>
    <font>
      <b/>
      <sz val="10"/>
      <color rgb="FFA6A6A6"/>
      <name val="ＭＳ ゴシック"/>
      <family val="3"/>
      <charset val="128"/>
    </font>
    <font>
      <sz val="11"/>
      <color rgb="FFFF0000"/>
      <name val="ＭＳ Ｐゴシック"/>
      <family val="3"/>
      <charset val="128"/>
    </font>
    <font>
      <b/>
      <sz val="10"/>
      <color theme="0" tint="-0.34998626667073579"/>
      <name val="ＭＳ ゴシック"/>
      <family val="3"/>
      <charset val="128"/>
    </font>
    <font>
      <sz val="11"/>
      <color theme="0"/>
      <name val="游ゴシック"/>
      <family val="3"/>
      <charset val="128"/>
      <scheme val="minor"/>
    </font>
    <font>
      <sz val="9"/>
      <color theme="1"/>
      <name val="ＭＳ ゴシック"/>
      <family val="3"/>
      <charset val="128"/>
    </font>
    <font>
      <sz val="9"/>
      <color rgb="FFFF0000"/>
      <name val="ＭＳ ゴシック"/>
      <family val="3"/>
      <charset val="128"/>
    </font>
    <font>
      <u/>
      <sz val="8"/>
      <color theme="10"/>
      <name val="游ゴシック"/>
      <family val="3"/>
      <charset val="128"/>
      <scheme val="minor"/>
    </font>
    <font>
      <u/>
      <sz val="11"/>
      <color rgb="FF0457BC"/>
      <name val="ＭＳ Ｐゴシック"/>
      <family val="3"/>
      <charset val="128"/>
    </font>
    <font>
      <sz val="11"/>
      <name val="游ゴシック"/>
      <family val="3"/>
      <charset val="128"/>
      <scheme val="minor"/>
    </font>
    <font>
      <sz val="9"/>
      <name val="ＭＳ ゴシック"/>
      <family val="3"/>
      <charset val="128"/>
    </font>
    <font>
      <sz val="16"/>
      <color theme="0"/>
      <name val="ＭＳ ゴシック"/>
      <family val="3"/>
      <charset val="128"/>
    </font>
    <font>
      <sz val="11"/>
      <color rgb="FFFFFFCC"/>
      <name val="ＭＳ ゴシック"/>
      <family val="3"/>
      <charset val="128"/>
    </font>
    <font>
      <b/>
      <sz val="10"/>
      <name val="ＭＳ ゴシック"/>
      <family val="3"/>
      <charset val="128"/>
    </font>
    <font>
      <sz val="20"/>
      <color theme="1"/>
      <name val="ＭＳ ゴシック"/>
      <family val="3"/>
      <charset val="128"/>
    </font>
    <font>
      <b/>
      <sz val="11"/>
      <name val="游ゴシック"/>
      <family val="3"/>
      <charset val="128"/>
      <scheme val="minor"/>
    </font>
    <font>
      <b/>
      <u/>
      <sz val="11"/>
      <color theme="1"/>
      <name val="游ゴシック"/>
      <family val="3"/>
      <charset val="128"/>
      <scheme val="minor"/>
    </font>
    <font>
      <b/>
      <sz val="10"/>
      <color theme="0"/>
      <name val="ＭＳ ゴシック"/>
      <family val="3"/>
      <charset val="128"/>
    </font>
    <font>
      <b/>
      <u/>
      <sz val="10"/>
      <color theme="0"/>
      <name val="ＭＳ ゴシック"/>
      <family val="3"/>
      <charset val="128"/>
    </font>
    <font>
      <sz val="10"/>
      <color rgb="FFFF0000"/>
      <name val="メイリオ"/>
      <family val="3"/>
      <charset val="128"/>
    </font>
    <font>
      <sz val="10"/>
      <color theme="0"/>
      <name val="メイリオ"/>
      <family val="3"/>
      <charset val="128"/>
    </font>
    <font>
      <sz val="10"/>
      <color theme="0"/>
      <name val="ＭＳ Ｐゴシック"/>
      <family val="3"/>
      <charset val="128"/>
    </font>
    <font>
      <b/>
      <sz val="10"/>
      <color rgb="FF808080"/>
      <name val="ＭＳ Ｐゴシック"/>
      <family val="3"/>
      <charset val="128"/>
    </font>
    <font>
      <sz val="10"/>
      <color theme="1"/>
      <name val="游ゴシック"/>
      <family val="2"/>
      <charset val="128"/>
      <scheme val="minor"/>
    </font>
    <font>
      <sz val="10"/>
      <color theme="1"/>
      <name val="ＭＳ Ｐゴシック"/>
      <family val="3"/>
      <charset val="128"/>
    </font>
    <font>
      <sz val="10"/>
      <color theme="1"/>
      <name val="メイリオ"/>
      <family val="3"/>
      <charset val="128"/>
    </font>
    <font>
      <sz val="10"/>
      <color theme="1"/>
      <name val="ＭＳ Ｐゴシック"/>
      <family val="3"/>
      <charset val="128"/>
    </font>
    <font>
      <sz val="10"/>
      <color theme="0"/>
      <name val="ＭＳ Ｐゴシック"/>
      <family val="3"/>
      <charset val="128"/>
    </font>
    <font>
      <sz val="10"/>
      <color theme="0"/>
      <name val="ＭＳ Ｐゴシック"/>
      <family val="3"/>
      <charset val="128"/>
    </font>
    <font>
      <sz val="10"/>
      <color theme="0"/>
      <name val="ＭＳ Ｐゴシック"/>
      <family val="3"/>
      <charset val="128"/>
    </font>
    <font>
      <sz val="10"/>
      <color theme="0"/>
      <name val="ＭＳ Ｐゴシック"/>
      <family val="3"/>
      <charset val="128"/>
    </font>
    <font>
      <sz val="10"/>
      <color theme="0"/>
      <name val="ＭＳ Ｐゴシック"/>
      <family val="3"/>
      <charset val="128"/>
    </font>
    <font>
      <b/>
      <sz val="10"/>
      <color rgb="FF808080"/>
      <name val="ＭＳ Ｐゴシック"/>
      <family val="3"/>
      <charset val="128"/>
    </font>
    <font>
      <sz val="10"/>
      <color theme="0"/>
      <name val="ＭＳ Ｐゴシック"/>
      <family val="3"/>
      <charset val="128"/>
    </font>
    <font>
      <b/>
      <sz val="10"/>
      <color rgb="FF808080"/>
      <name val="ＭＳ Ｐゴシック"/>
      <family val="3"/>
      <charset val="128"/>
    </font>
    <font>
      <sz val="10"/>
      <color theme="1"/>
      <name val="ＭＳ Ｐゴシック"/>
      <family val="3"/>
      <charset val="128"/>
    </font>
    <font>
      <b/>
      <sz val="10"/>
      <color rgb="FF808080"/>
      <name val="ＭＳ Ｐゴシック"/>
      <family val="3"/>
      <charset val="128"/>
    </font>
    <font>
      <b/>
      <sz val="10"/>
      <color rgb="FF808080"/>
      <name val="ＭＳ Ｐゴシック"/>
      <family val="3"/>
      <charset val="128"/>
    </font>
    <font>
      <sz val="10"/>
      <color theme="0"/>
      <name val="メイリオ"/>
      <family val="3"/>
      <charset val="128"/>
    </font>
    <font>
      <sz val="10"/>
      <color theme="0"/>
      <name val="ＭＳ Ｐゴシック"/>
      <family val="3"/>
      <charset val="128"/>
    </font>
    <font>
      <sz val="10"/>
      <color theme="0"/>
      <name val="ＭＳ Ｐゴシック"/>
      <family val="3"/>
      <charset val="128"/>
    </font>
    <font>
      <b/>
      <sz val="10"/>
      <color rgb="FF808080"/>
      <name val="ＭＳ Ｐゴシック"/>
      <family val="3"/>
      <charset val="128"/>
    </font>
    <font>
      <sz val="10"/>
      <color theme="1"/>
      <name val="ＭＳ Ｐゴシック"/>
      <family val="3"/>
      <charset val="128"/>
    </font>
    <font>
      <sz val="10"/>
      <color theme="1"/>
      <name val="ＭＳ Ｐゴシック"/>
      <family val="3"/>
      <charset val="128"/>
    </font>
    <font>
      <sz val="10"/>
      <color theme="1"/>
      <name val="ＭＳ Ｐゴシック"/>
      <family val="3"/>
      <charset val="128"/>
    </font>
    <font>
      <sz val="10"/>
      <color theme="1"/>
      <name val="ＭＳ Ｐゴシック"/>
      <family val="3"/>
      <charset val="128"/>
    </font>
    <font>
      <b/>
      <sz val="10"/>
      <color rgb="FF808080"/>
      <name val="ＭＳ Ｐゴシック"/>
      <family val="3"/>
      <charset val="128"/>
    </font>
    <font>
      <sz val="10"/>
      <color theme="0"/>
      <name val="メイリオ"/>
      <family val="3"/>
      <charset val="128"/>
    </font>
    <font>
      <sz val="10"/>
      <color theme="1"/>
      <name val="ＭＳ Ｐゴシック"/>
      <family val="3"/>
      <charset val="128"/>
    </font>
    <font>
      <sz val="10"/>
      <color theme="0"/>
      <name val="游ゴシック"/>
      <family val="2"/>
      <charset val="128"/>
      <scheme val="minor"/>
    </font>
    <font>
      <sz val="11"/>
      <color theme="0"/>
      <name val="游ゴシック"/>
      <family val="2"/>
      <charset val="128"/>
      <scheme val="minor"/>
    </font>
    <font>
      <sz val="9"/>
      <color indexed="81"/>
      <name val="MS P ゴシック"/>
      <family val="3"/>
      <charset val="128"/>
    </font>
    <font>
      <sz val="9"/>
      <color indexed="10"/>
      <name val="MS P 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b/>
      <sz val="10"/>
      <color rgb="FF808080"/>
      <name val="ＭＳ Ｐゴシック"/>
      <family val="3"/>
      <charset val="128"/>
    </font>
    <font>
      <sz val="11"/>
      <color theme="0"/>
      <name val="ＭＳ Ｐゴシック"/>
      <family val="3"/>
      <charset val="128"/>
    </font>
    <font>
      <b/>
      <sz val="10"/>
      <color rgb="FF808080"/>
      <name val="ＭＳ Ｐゴシック"/>
      <family val="3"/>
      <charset val="128"/>
    </font>
    <font>
      <sz val="12"/>
      <color theme="1"/>
      <name val="ＭＳ Ｐゴシック"/>
      <family val="3"/>
      <charset val="128"/>
    </font>
    <font>
      <sz val="11"/>
      <color theme="0"/>
      <name val="メイリオ"/>
      <family val="3"/>
      <charset val="128"/>
    </font>
    <font>
      <sz val="11"/>
      <color theme="1"/>
      <name val="游ゴシック"/>
      <family val="2"/>
      <charset val="128"/>
      <scheme val="minor"/>
    </font>
    <font>
      <sz val="11"/>
      <color theme="1"/>
      <name val="メイリオ"/>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b/>
      <sz val="10.5"/>
      <color rgb="FF808080"/>
      <name val="ＭＳ Ｐゴシック"/>
      <family val="3"/>
      <charset val="128"/>
    </font>
    <font>
      <b/>
      <sz val="10.5"/>
      <color rgb="FF808080"/>
      <name val="ＭＳ Ｐゴシック"/>
      <family val="3"/>
      <charset val="128"/>
    </font>
    <font>
      <b/>
      <sz val="11"/>
      <color rgb="FF808080"/>
      <name val="ＭＳ Ｐゴシック"/>
      <family val="3"/>
      <charset val="128"/>
    </font>
    <font>
      <sz val="11"/>
      <color theme="1"/>
      <name val="ＭＳ Ｐゴシック"/>
      <family val="3"/>
      <charset val="128"/>
    </font>
    <font>
      <b/>
      <sz val="16"/>
      <color theme="1"/>
      <name val="メイリオ"/>
      <family val="3"/>
      <charset val="128"/>
    </font>
    <font>
      <sz val="11"/>
      <color theme="1"/>
      <name val="ＭＳ Ｐゴシック"/>
      <family val="3"/>
      <charset val="128"/>
    </font>
    <font>
      <b/>
      <sz val="10"/>
      <color theme="0" tint="-0.249977111117893"/>
      <name val="ＭＳ 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2"/>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b/>
      <sz val="10"/>
      <color rgb="FF808080"/>
      <name val="Century"/>
      <family val="1"/>
    </font>
    <font>
      <b/>
      <sz val="10"/>
      <color rgb="FF808080"/>
      <name val="Century"/>
      <family val="1"/>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5"/>
      <color rgb="FF808080"/>
      <name val="ＭＳ Ｐゴシック"/>
      <family val="3"/>
      <charset val="128"/>
    </font>
    <font>
      <b/>
      <sz val="10.5"/>
      <color rgb="FF808080"/>
      <name val="ＭＳ Ｐゴシック"/>
      <family val="3"/>
      <charset val="128"/>
    </font>
    <font>
      <b/>
      <sz val="10"/>
      <color rgb="FF808080"/>
      <name val="Century"/>
      <family val="1"/>
    </font>
    <font>
      <b/>
      <sz val="10"/>
      <color rgb="FF808080"/>
      <name val="Century"/>
      <family val="1"/>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5"/>
      <color theme="1"/>
      <name val="ＭＳ Ｐゴシック"/>
      <family val="3"/>
      <charset val="128"/>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sz val="10"/>
      <color theme="1"/>
      <name val="Century"/>
      <family val="1"/>
    </font>
    <font>
      <sz val="10"/>
      <color theme="1"/>
      <name val="Century"/>
      <family val="1"/>
    </font>
    <font>
      <sz val="10"/>
      <color theme="1"/>
      <name val="Century"/>
      <family val="1"/>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5"/>
      <color rgb="FF808080"/>
      <name val="ＭＳ Ｐゴシック"/>
      <family val="3"/>
      <charset val="128"/>
    </font>
    <font>
      <sz val="10"/>
      <color theme="1"/>
      <name val="Century"/>
      <family val="1"/>
    </font>
    <font>
      <sz val="10"/>
      <color theme="1"/>
      <name val="Century"/>
      <family val="1"/>
    </font>
    <font>
      <sz val="10"/>
      <color theme="1"/>
      <name val="Century"/>
      <family val="1"/>
    </font>
    <font>
      <sz val="10"/>
      <color theme="1"/>
      <name val="Century"/>
      <family val="1"/>
    </font>
    <font>
      <sz val="10"/>
      <color theme="1"/>
      <name val="Century"/>
      <family val="1"/>
    </font>
    <font>
      <b/>
      <sz val="18"/>
      <color rgb="FFFF505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b/>
      <sz val="10"/>
      <color rgb="FF808080"/>
      <name val="ＭＳ Ｐゴシック"/>
      <family val="3"/>
      <charset val="128"/>
    </font>
    <font>
      <sz val="11"/>
      <color theme="0"/>
      <name val="ＭＳ Ｐゴシック"/>
      <family val="3"/>
      <charset val="128"/>
    </font>
    <font>
      <b/>
      <sz val="10"/>
      <color rgb="FF808080"/>
      <name val="ＭＳ Ｐゴシック"/>
      <family val="3"/>
      <charset val="128"/>
    </font>
    <font>
      <sz val="11"/>
      <color theme="0"/>
      <name val="メイリオ"/>
      <family val="3"/>
      <charset val="128"/>
    </font>
    <font>
      <sz val="12"/>
      <color theme="1"/>
      <name val="ＭＳ Ｐゴシック"/>
      <family val="3"/>
      <charset val="128"/>
    </font>
    <font>
      <sz val="11"/>
      <color theme="1"/>
      <name val="メイリオ"/>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u/>
      <sz val="11"/>
      <color theme="4"/>
      <name val="ＭＳ Ｐゴシック"/>
      <family val="3"/>
      <charset val="128"/>
    </font>
    <font>
      <u/>
      <sz val="11"/>
      <color rgb="FF4472C4"/>
      <name val="游ゴシック"/>
      <family val="2"/>
      <charset val="128"/>
      <scheme val="minor"/>
    </font>
    <font>
      <u/>
      <sz val="11"/>
      <color rgb="FF4472C4"/>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u/>
      <sz val="11"/>
      <color theme="4"/>
      <name val="ＭＳ Ｐゴシック"/>
      <family val="3"/>
      <charset val="128"/>
    </font>
    <font>
      <u/>
      <sz val="11"/>
      <color rgb="FF4472C4"/>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u/>
      <sz val="11"/>
      <color theme="4"/>
      <name val="ＭＳ Ｐゴシック"/>
      <family val="3"/>
      <charset val="128"/>
    </font>
    <font>
      <u/>
      <sz val="11"/>
      <color theme="10"/>
      <name val="游ゴシック"/>
      <family val="2"/>
      <charset val="128"/>
      <scheme val="minor"/>
    </font>
    <font>
      <u/>
      <sz val="11"/>
      <color theme="10"/>
      <name val="游ゴシック"/>
      <family val="2"/>
      <charset val="128"/>
      <scheme val="minor"/>
    </font>
    <font>
      <u/>
      <sz val="11"/>
      <color theme="4"/>
      <name val="ＭＳ Ｐゴシック"/>
      <family val="3"/>
      <charset val="128"/>
    </font>
    <font>
      <sz val="11"/>
      <color theme="0"/>
      <name val="ＭＳ Ｐゴシック"/>
      <family val="3"/>
      <charset val="128"/>
    </font>
    <font>
      <sz val="11"/>
      <color theme="0"/>
      <name val="ＭＳ Ｐゴシック"/>
      <family val="3"/>
      <charset val="128"/>
    </font>
    <font>
      <sz val="11"/>
      <color theme="0"/>
      <name val="游ゴシック"/>
      <family val="2"/>
      <charset val="128"/>
      <scheme val="minor"/>
    </font>
    <font>
      <sz val="11"/>
      <color theme="0"/>
      <name val="游ゴシック"/>
      <family val="2"/>
      <charset val="128"/>
      <scheme val="minor"/>
    </font>
    <font>
      <sz val="11"/>
      <color rgb="FFFFFFCC"/>
      <name val="ＭＳ Ｐゴシック"/>
      <family val="3"/>
      <charset val="128"/>
    </font>
    <font>
      <sz val="11"/>
      <color theme="0"/>
      <name val="游ゴシック"/>
      <family val="3"/>
      <charset val="128"/>
      <scheme val="minor"/>
    </font>
    <font>
      <b/>
      <sz val="10.5"/>
      <color rgb="FF808080"/>
      <name val="ＭＳ Ｐゴシック"/>
      <family val="3"/>
      <charset val="128"/>
    </font>
    <font>
      <b/>
      <sz val="10.5"/>
      <color rgb="FF808080"/>
      <name val="ＭＳ Ｐゴシック"/>
      <family val="3"/>
      <charset val="128"/>
    </font>
    <font>
      <b/>
      <sz val="11"/>
      <color rgb="FF808080"/>
      <name val="ＭＳ Ｐゴシック"/>
      <family val="3"/>
      <charset val="128"/>
    </font>
    <font>
      <u/>
      <sz val="11"/>
      <color theme="4"/>
      <name val="ＭＳ Ｐゴシック"/>
      <family val="3"/>
      <charset val="128"/>
    </font>
    <font>
      <sz val="11"/>
      <color rgb="FFFFFFCC"/>
      <name val="ＭＳ Ｐゴシック"/>
      <family val="3"/>
      <charset val="128"/>
    </font>
    <font>
      <sz val="11"/>
      <color rgb="FFFFFFCC"/>
      <name val="ＭＳ Ｐゴシック"/>
      <family val="3"/>
      <charset val="128"/>
    </font>
    <font>
      <sz val="11"/>
      <color rgb="FFFFFFCC"/>
      <name val="ＭＳ Ｐゴシック"/>
      <family val="3"/>
      <charset val="128"/>
    </font>
    <font>
      <sz val="11"/>
      <color theme="1"/>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b/>
      <sz val="16"/>
      <color theme="1"/>
      <name val="メイリオ"/>
      <family val="3"/>
      <charset val="128"/>
    </font>
    <font>
      <b/>
      <sz val="10"/>
      <color theme="0" tint="-0.249977111117893"/>
      <name val="ＭＳ 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b/>
      <sz val="11"/>
      <color rgb="FFFF0000"/>
      <name val="ＭＳ Ｐゴシック"/>
      <family val="3"/>
      <charset val="128"/>
    </font>
    <font>
      <sz val="11"/>
      <color theme="1"/>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b/>
      <sz val="10"/>
      <color rgb="FF808080"/>
      <name val="Century"/>
      <family val="1"/>
    </font>
    <font>
      <b/>
      <sz val="10"/>
      <color rgb="FF808080"/>
      <name val="Century"/>
      <family val="1"/>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5"/>
      <color rgb="FF808080"/>
      <name val="ＭＳ Ｐゴシック"/>
      <family val="3"/>
      <charset val="128"/>
    </font>
    <font>
      <b/>
      <sz val="10.5"/>
      <color rgb="FF808080"/>
      <name val="ＭＳ Ｐゴシック"/>
      <family val="3"/>
      <charset val="128"/>
    </font>
    <font>
      <b/>
      <sz val="10"/>
      <color rgb="FF808080"/>
      <name val="Century"/>
      <family val="1"/>
    </font>
    <font>
      <b/>
      <sz val="10"/>
      <color rgb="FF808080"/>
      <name val="Century"/>
      <family val="1"/>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5"/>
      <color theme="1"/>
      <name val="ＭＳ Ｐゴシック"/>
      <family val="3"/>
      <charset val="128"/>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sz val="10"/>
      <color theme="1"/>
      <name val="Century"/>
      <family val="1"/>
    </font>
    <font>
      <sz val="10"/>
      <color theme="1"/>
      <name val="Century"/>
      <family val="1"/>
    </font>
    <font>
      <sz val="10"/>
      <color theme="1"/>
      <name val="Century"/>
      <family val="1"/>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5"/>
      <color rgb="FF808080"/>
      <name val="ＭＳ Ｐゴシック"/>
      <family val="3"/>
      <charset val="128"/>
    </font>
    <font>
      <sz val="10"/>
      <color theme="1"/>
      <name val="Century"/>
      <family val="1"/>
    </font>
    <font>
      <sz val="10"/>
      <color theme="1"/>
      <name val="Century"/>
      <family val="1"/>
    </font>
    <font>
      <sz val="10"/>
      <color theme="1"/>
      <name val="Century"/>
      <family val="1"/>
    </font>
    <font>
      <sz val="10"/>
      <color theme="1"/>
      <name val="Century"/>
      <family val="1"/>
    </font>
    <font>
      <sz val="10"/>
      <color theme="1"/>
      <name val="Century"/>
      <family val="1"/>
    </font>
  </fonts>
  <fills count="22">
    <fill>
      <patternFill patternType="none"/>
    </fill>
    <fill>
      <patternFill patternType="gray125"/>
    </fill>
    <fill>
      <patternFill patternType="solid">
        <fgColor rgb="FFFFFFCC"/>
      </patternFill>
    </fill>
    <fill>
      <patternFill patternType="solid">
        <fgColor rgb="FF0070C0"/>
        <bgColor indexed="64"/>
      </patternFill>
    </fill>
    <fill>
      <patternFill patternType="solid">
        <fgColor rgb="FFCCFFFF"/>
        <bgColor indexed="64"/>
      </patternFill>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rgb="FF000000"/>
      </patternFill>
    </fill>
    <fill>
      <patternFill patternType="solid">
        <fgColor theme="4" tint="0.79995117038483843"/>
        <bgColor indexed="64"/>
      </patternFill>
    </fill>
    <fill>
      <patternFill patternType="solid">
        <fgColor theme="0" tint="-0.249977111117893"/>
        <bgColor indexed="64"/>
      </patternFill>
    </fill>
    <fill>
      <patternFill patternType="solid">
        <fgColor rgb="FF009900"/>
        <bgColor indexed="64"/>
      </patternFill>
    </fill>
    <fill>
      <patternFill patternType="solid">
        <fgColor theme="6" tint="0.39994506668294322"/>
        <bgColor indexed="64"/>
      </patternFill>
    </fill>
    <fill>
      <patternFill patternType="solid">
        <fgColor rgb="FF00B050"/>
        <bgColor indexed="64"/>
      </patternFill>
    </fill>
    <fill>
      <patternFill patternType="solid">
        <fgColor rgb="FFA6A6A6"/>
        <bgColor indexed="64"/>
      </patternFill>
    </fill>
    <fill>
      <patternFill patternType="solid">
        <fgColor rgb="FFFCE4D6"/>
        <bgColor indexed="64"/>
      </patternFill>
    </fill>
    <fill>
      <patternFill patternType="solid">
        <fgColor theme="7" tint="0.79995117038483843"/>
        <bgColor indexed="64"/>
      </patternFill>
    </fill>
    <fill>
      <patternFill patternType="solid">
        <fgColor rgb="FFFFFFCC"/>
        <bgColor indexed="64"/>
      </patternFill>
    </fill>
    <fill>
      <patternFill patternType="solid">
        <fgColor rgb="FFFF0000"/>
        <bgColor indexed="64"/>
      </patternFill>
    </fill>
    <fill>
      <patternFill patternType="solid">
        <fgColor theme="0" tint="-0.499984740745262"/>
        <bgColor indexed="64"/>
      </patternFill>
    </fill>
    <fill>
      <patternFill patternType="solid">
        <fgColor theme="9"/>
        <bgColor indexed="64"/>
      </patternFill>
    </fill>
    <fill>
      <patternFill patternType="solid">
        <fgColor theme="5" tint="0.79995117038483843"/>
        <bgColor indexed="64"/>
      </patternFill>
    </fill>
  </fills>
  <borders count="1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style="thin">
        <color auto="1"/>
      </top>
      <bottom style="thin">
        <color indexed="64"/>
      </bottom>
      <diagonal/>
    </border>
    <border>
      <left style="thin">
        <color rgb="FFB2B2B2"/>
      </left>
      <right style="thin">
        <color indexed="64"/>
      </right>
      <top style="thin">
        <color auto="1"/>
      </top>
      <bottom style="thin">
        <color auto="1"/>
      </bottom>
      <diagonal/>
    </border>
    <border>
      <left style="thin">
        <color indexed="64"/>
      </left>
      <right style="thin">
        <color indexed="64"/>
      </right>
      <top/>
      <bottom/>
      <diagonal/>
    </border>
    <border>
      <left style="thin">
        <color indexed="64"/>
      </left>
      <right style="thin">
        <color rgb="FFB2B2B2"/>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hair">
        <color theme="0" tint="-0.499984740745262"/>
      </bottom>
      <diagonal/>
    </border>
    <border>
      <left/>
      <right style="thin">
        <color indexed="64"/>
      </right>
      <top/>
      <bottom style="hair">
        <color theme="0" tint="-0.499984740745262"/>
      </bottom>
      <diagonal/>
    </border>
    <border>
      <left/>
      <right/>
      <top style="hair">
        <color theme="0" tint="-0.499984740745262"/>
      </top>
      <bottom/>
      <diagonal/>
    </border>
    <border>
      <left/>
      <right style="thin">
        <color indexed="64"/>
      </right>
      <top style="hair">
        <color theme="0" tint="-0.499984740745262"/>
      </top>
      <bottom/>
      <diagonal/>
    </border>
    <border>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thin">
        <color theme="0"/>
      </bottom>
      <diagonal/>
    </border>
    <border>
      <left/>
      <right style="thin">
        <color indexed="64"/>
      </right>
      <top/>
      <bottom style="thin">
        <color theme="0"/>
      </bottom>
      <diagonal/>
    </border>
    <border>
      <left style="thin">
        <color auto="1"/>
      </left>
      <right/>
      <top style="thin">
        <color theme="0"/>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bottom style="thin">
        <color theme="0"/>
      </bottom>
      <diagonal/>
    </border>
    <border diagonalUp="1">
      <left style="thin">
        <color indexed="64"/>
      </left>
      <right/>
      <top style="thin">
        <color theme="0"/>
      </top>
      <bottom style="hair">
        <color indexed="64"/>
      </bottom>
      <diagonal style="thin">
        <color theme="0"/>
      </diagonal>
    </border>
    <border diagonalUp="1">
      <left/>
      <right/>
      <top style="thin">
        <color theme="0"/>
      </top>
      <bottom style="hair">
        <color indexed="64"/>
      </bottom>
      <diagonal style="thin">
        <color theme="0"/>
      </diagonal>
    </border>
    <border diagonalUp="1">
      <left/>
      <right style="thin">
        <color indexed="64"/>
      </right>
      <top style="thin">
        <color theme="0"/>
      </top>
      <bottom style="hair">
        <color indexed="64"/>
      </bottom>
      <diagonal style="thin">
        <color theme="0"/>
      </diagonal>
    </border>
    <border>
      <left/>
      <right/>
      <top style="thin">
        <color theme="0"/>
      </top>
      <bottom/>
      <diagonal/>
    </border>
    <border>
      <left/>
      <right style="thin">
        <color auto="1"/>
      </right>
      <top style="thin">
        <color theme="0"/>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theme="0" tint="-0.499984740745262"/>
      </left>
      <right style="thin">
        <color indexed="64"/>
      </right>
      <top style="double">
        <color theme="0" tint="-0.499984740745262"/>
      </top>
      <bottom style="hair">
        <color theme="0" tint="-0.499984740745262"/>
      </bottom>
      <diagonal/>
    </border>
    <border>
      <left style="thin">
        <color indexed="64"/>
      </left>
      <right style="thin">
        <color indexed="64"/>
      </right>
      <top style="double">
        <color theme="0" tint="-0.499984740745262"/>
      </top>
      <bottom style="hair">
        <color theme="0" tint="-0.499984740745262"/>
      </bottom>
      <diagonal/>
    </border>
    <border>
      <left style="thin">
        <color indexed="64"/>
      </left>
      <right style="thin">
        <color theme="0" tint="-0.499984740745262"/>
      </right>
      <top style="double">
        <color theme="0" tint="-0.499984740745262"/>
      </top>
      <bottom style="hair">
        <color theme="0" tint="-0.499984740745262"/>
      </bottom>
      <diagonal/>
    </border>
    <border>
      <left style="thin">
        <color theme="0" tint="-0.499984740745262"/>
      </left>
      <right style="thin">
        <color indexed="64"/>
      </right>
      <top style="hair">
        <color theme="0" tint="-0.499984740745262"/>
      </top>
      <bottom style="hair">
        <color theme="0" tint="-0.499984740745262"/>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theme="0" tint="-0.499984740745262"/>
      </right>
      <top style="hair">
        <color theme="0" tint="-0.499984740745262"/>
      </top>
      <bottom style="hair">
        <color theme="0" tint="-0.499984740745262"/>
      </bottom>
      <diagonal/>
    </border>
    <border>
      <left style="thin">
        <color theme="0" tint="-0.499984740745262"/>
      </left>
      <right style="thin">
        <color indexed="64"/>
      </right>
      <top style="hair">
        <color theme="0" tint="-0.499984740745262"/>
      </top>
      <bottom/>
      <diagonal/>
    </border>
    <border>
      <left style="thin">
        <color theme="0" tint="-0.499984740745262"/>
      </left>
      <right style="thin">
        <color indexed="64"/>
      </right>
      <top/>
      <bottom style="thin">
        <color theme="0" tint="-0.499984740745262"/>
      </bottom>
      <diagonal/>
    </border>
    <border>
      <left style="thin">
        <color indexed="64"/>
      </left>
      <right style="thin">
        <color indexed="64"/>
      </right>
      <top style="hair">
        <color theme="0" tint="-0.499984740745262"/>
      </top>
      <bottom style="thin">
        <color theme="0" tint="-0.499984740745262"/>
      </bottom>
      <diagonal/>
    </border>
    <border>
      <left style="thin">
        <color indexed="64"/>
      </left>
      <right style="thin">
        <color theme="0" tint="-0.499984740745262"/>
      </right>
      <top style="hair">
        <color theme="0" tint="-0.499984740745262"/>
      </top>
      <bottom style="thin">
        <color theme="0" tint="-0.499984740745262"/>
      </bottom>
      <diagonal/>
    </border>
    <border>
      <left style="thin">
        <color theme="0"/>
      </left>
      <right style="thin">
        <color theme="0"/>
      </right>
      <top style="thin">
        <color indexed="64"/>
      </top>
      <bottom style="thin">
        <color indexed="64"/>
      </bottom>
      <diagonal/>
    </border>
    <border>
      <left style="thin">
        <color theme="0"/>
      </left>
      <right style="thin">
        <color auto="1"/>
      </right>
      <top style="thin">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thin">
        <color indexed="64"/>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top style="thin">
        <color indexed="64"/>
      </top>
      <bottom style="medium">
        <color indexed="64"/>
      </bottom>
      <diagonal/>
    </border>
    <border diagonalDown="1">
      <left style="thin">
        <color indexed="64"/>
      </left>
      <right style="thin">
        <color indexed="64"/>
      </right>
      <top style="medium">
        <color indexed="64"/>
      </top>
      <bottom/>
      <diagonal style="thin">
        <color indexed="64"/>
      </diagonal>
    </border>
    <border diagonalDown="1">
      <left style="thin">
        <color indexed="64"/>
      </left>
      <right/>
      <top style="medium">
        <color indexed="64"/>
      </top>
      <bottom style="thin">
        <color indexed="64"/>
      </bottom>
      <diagonal style="thin">
        <color indexed="64"/>
      </diagonal>
    </border>
    <border diagonalDown="1">
      <left/>
      <right/>
      <top style="medium">
        <color indexed="64"/>
      </top>
      <bottom style="thin">
        <color indexed="64"/>
      </bottom>
      <diagonal style="thin">
        <color indexed="64"/>
      </diagonal>
    </border>
    <border diagonalDown="1">
      <left/>
      <right style="thin">
        <color indexed="64"/>
      </right>
      <top style="medium">
        <color indexed="64"/>
      </top>
      <bottom style="thin">
        <color indexed="64"/>
      </bottom>
      <diagonal style="thin">
        <color indexed="64"/>
      </diagonal>
    </border>
    <border>
      <left/>
      <right style="medium">
        <color rgb="FFFF0066"/>
      </right>
      <top style="thin">
        <color indexed="64"/>
      </top>
      <bottom/>
      <diagonal/>
    </border>
    <border>
      <left style="medium">
        <color rgb="FFFF0066"/>
      </left>
      <right/>
      <top style="medium">
        <color rgb="FFFF0066"/>
      </top>
      <bottom/>
      <diagonal/>
    </border>
    <border>
      <left/>
      <right/>
      <top style="medium">
        <color rgb="FFFF0066"/>
      </top>
      <bottom/>
      <diagonal/>
    </border>
    <border>
      <left/>
      <right style="thin">
        <color indexed="64"/>
      </right>
      <top style="medium">
        <color rgb="FFFF0066"/>
      </top>
      <bottom/>
      <diagonal/>
    </border>
    <border>
      <left style="thin">
        <color indexed="64"/>
      </left>
      <right style="thin">
        <color indexed="64"/>
      </right>
      <top style="medium">
        <color rgb="FFFF0066"/>
      </top>
      <bottom style="thin">
        <color indexed="64"/>
      </bottom>
      <diagonal/>
    </border>
    <border>
      <left style="thin">
        <color indexed="64"/>
      </left>
      <right style="medium">
        <color rgb="FFFF0066"/>
      </right>
      <top style="medium">
        <color rgb="FFFF0066"/>
      </top>
      <bottom style="thin">
        <color indexed="64"/>
      </bottom>
      <diagonal/>
    </border>
    <border>
      <left/>
      <right style="medium">
        <color rgb="FFFF0066"/>
      </right>
      <top/>
      <bottom style="thin">
        <color indexed="64"/>
      </bottom>
      <diagonal/>
    </border>
    <border>
      <left style="medium">
        <color rgb="FFFF0066"/>
      </left>
      <right style="thin">
        <color indexed="64"/>
      </right>
      <top/>
      <bottom style="medium">
        <color rgb="FFFF0066"/>
      </bottom>
      <diagonal/>
    </border>
    <border>
      <left style="thin">
        <color indexed="64"/>
      </left>
      <right style="thin">
        <color indexed="64"/>
      </right>
      <top/>
      <bottom style="medium">
        <color rgb="FFFF0066"/>
      </bottom>
      <diagonal/>
    </border>
    <border>
      <left style="thin">
        <color indexed="64"/>
      </left>
      <right style="thin">
        <color indexed="64"/>
      </right>
      <top style="thin">
        <color indexed="64"/>
      </top>
      <bottom style="medium">
        <color rgb="FFFF0066"/>
      </bottom>
      <diagonal/>
    </border>
    <border>
      <left style="thin">
        <color indexed="64"/>
      </left>
      <right style="medium">
        <color rgb="FFFF0066"/>
      </right>
      <top style="thin">
        <color indexed="64"/>
      </top>
      <bottom style="medium">
        <color rgb="FFFF0066"/>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auto="1"/>
      </top>
      <bottom/>
      <diagonal/>
    </border>
    <border diagonalDown="1">
      <left style="thin">
        <color indexed="64"/>
      </left>
      <right/>
      <top style="medium">
        <color indexed="64"/>
      </top>
      <bottom/>
      <diagonal style="thin">
        <color rgb="FF000000"/>
      </diagonal>
    </border>
    <border diagonalDown="1">
      <left/>
      <right/>
      <top style="medium">
        <color indexed="64"/>
      </top>
      <bottom/>
      <diagonal style="thin">
        <color rgb="FF000000"/>
      </diagonal>
    </border>
    <border diagonalDown="1">
      <left/>
      <right style="thin">
        <color indexed="64"/>
      </right>
      <top style="medium">
        <color indexed="64"/>
      </top>
      <bottom/>
      <diagonal style="thin">
        <color rgb="FF000000"/>
      </diagonal>
    </border>
    <border diagonalDown="1">
      <left style="thin">
        <color indexed="64"/>
      </left>
      <right/>
      <top/>
      <bottom style="thin">
        <color indexed="64"/>
      </bottom>
      <diagonal style="thin">
        <color rgb="FF000000"/>
      </diagonal>
    </border>
    <border diagonalDown="1">
      <left/>
      <right/>
      <top/>
      <bottom style="thin">
        <color indexed="64"/>
      </bottom>
      <diagonal style="thin">
        <color rgb="FF000000"/>
      </diagonal>
    </border>
    <border diagonalDown="1">
      <left/>
      <right style="thin">
        <color indexed="64"/>
      </right>
      <top/>
      <bottom style="thin">
        <color indexed="64"/>
      </bottom>
      <diagonal style="thin">
        <color rgb="FF000000"/>
      </diagonal>
    </border>
    <border diagonalDown="1">
      <left style="thin">
        <color indexed="64"/>
      </left>
      <right style="thin">
        <color indexed="64"/>
      </right>
      <top style="medium">
        <color indexed="64"/>
      </top>
      <bottom style="thin">
        <color indexed="64"/>
      </bottom>
      <diagonal style="thin">
        <color rgb="FF000000"/>
      </diagonal>
    </border>
    <border diagonalDown="1">
      <left style="thin">
        <color indexed="64"/>
      </left>
      <right style="thin">
        <color indexed="64"/>
      </right>
      <top style="thin">
        <color indexed="64"/>
      </top>
      <bottom style="thin">
        <color indexed="64"/>
      </bottom>
      <diagonal style="thin">
        <color rgb="FF000000"/>
      </diagonal>
    </border>
  </borders>
  <cellStyleXfs count="10">
    <xf numFmtId="0" fontId="0" fillId="0" borderId="0">
      <alignment vertical="center"/>
    </xf>
    <xf numFmtId="0" fontId="2" fillId="0" borderId="0">
      <alignment vertical="center"/>
    </xf>
    <xf numFmtId="0" fontId="2" fillId="2" borderId="15">
      <alignment vertical="center"/>
    </xf>
    <xf numFmtId="0" fontId="16" fillId="0" borderId="0">
      <alignment vertical="center"/>
    </xf>
    <xf numFmtId="6" fontId="2" fillId="0" borderId="0">
      <alignment vertical="center"/>
    </xf>
    <xf numFmtId="0" fontId="2" fillId="0" borderId="0">
      <alignment vertical="center"/>
    </xf>
    <xf numFmtId="0" fontId="39" fillId="0" borderId="0">
      <alignment vertical="center"/>
    </xf>
    <xf numFmtId="0" fontId="2" fillId="0" borderId="0">
      <alignment vertical="center"/>
    </xf>
    <xf numFmtId="38" fontId="2" fillId="0" borderId="0">
      <alignment vertical="center"/>
    </xf>
    <xf numFmtId="9" fontId="2" fillId="0" borderId="0">
      <alignment vertical="center"/>
    </xf>
  </cellStyleXfs>
  <cellXfs count="1153">
    <xf numFmtId="0" fontId="0" fillId="0" borderId="0" xfId="0">
      <alignment vertical="center"/>
    </xf>
    <xf numFmtId="0" fontId="59" fillId="0" borderId="0" xfId="3" applyFont="1" applyAlignment="1">
      <alignment horizontal="left" vertical="center"/>
    </xf>
    <xf numFmtId="0" fontId="68" fillId="6" borderId="6" xfId="3" applyFont="1" applyFill="1" applyBorder="1" applyAlignment="1">
      <alignment horizontal="right" vertical="center"/>
    </xf>
    <xf numFmtId="49" fontId="8" fillId="0" borderId="1" xfId="0" applyNumberFormat="1" applyFont="1" applyBorder="1">
      <alignment vertical="center"/>
    </xf>
    <xf numFmtId="49" fontId="8" fillId="0" borderId="0" xfId="0" applyNumberFormat="1" applyFont="1">
      <alignment vertical="center"/>
    </xf>
    <xf numFmtId="49" fontId="9" fillId="0" borderId="1" xfId="0" applyNumberFormat="1" applyFont="1" applyBorder="1">
      <alignment vertical="center"/>
    </xf>
    <xf numFmtId="49" fontId="8" fillId="0" borderId="2" xfId="0" applyNumberFormat="1" applyFont="1" applyBorder="1">
      <alignment vertical="center"/>
    </xf>
    <xf numFmtId="49" fontId="8" fillId="0" borderId="19" xfId="0" applyNumberFormat="1" applyFont="1" applyBorder="1">
      <alignment vertical="center"/>
    </xf>
    <xf numFmtId="49" fontId="8" fillId="0" borderId="14" xfId="0" applyNumberFormat="1" applyFont="1" applyBorder="1">
      <alignment vertical="center"/>
    </xf>
    <xf numFmtId="49" fontId="8" fillId="4" borderId="1" xfId="0" applyNumberFormat="1" applyFont="1" applyFill="1" applyBorder="1">
      <alignment vertical="center"/>
    </xf>
    <xf numFmtId="49" fontId="10" fillId="0" borderId="1" xfId="0" applyNumberFormat="1" applyFont="1" applyBorder="1">
      <alignment vertical="center"/>
    </xf>
    <xf numFmtId="49" fontId="10" fillId="0" borderId="0" xfId="0" applyNumberFormat="1" applyFont="1">
      <alignment vertical="center"/>
    </xf>
    <xf numFmtId="0" fontId="8" fillId="0" borderId="1" xfId="0" applyFont="1" applyBorder="1">
      <alignment vertical="center"/>
    </xf>
    <xf numFmtId="49" fontId="8" fillId="0" borderId="6" xfId="0" applyNumberFormat="1" applyFont="1" applyBorder="1">
      <alignment vertical="center"/>
    </xf>
    <xf numFmtId="49" fontId="9" fillId="0" borderId="6" xfId="0" applyNumberFormat="1" applyFont="1" applyBorder="1">
      <alignment vertical="center"/>
    </xf>
    <xf numFmtId="0" fontId="8" fillId="0" borderId="0" xfId="0" applyFont="1">
      <alignment vertical="center"/>
    </xf>
    <xf numFmtId="49" fontId="3" fillId="6" borderId="0" xfId="0" applyNumberFormat="1" applyFont="1" applyFill="1">
      <alignment vertical="center"/>
    </xf>
    <xf numFmtId="49" fontId="3" fillId="6" borderId="0" xfId="0" applyNumberFormat="1" applyFont="1" applyFill="1" applyAlignment="1">
      <alignment horizontal="right" vertical="center"/>
    </xf>
    <xf numFmtId="49" fontId="11" fillId="6" borderId="0" xfId="0" applyNumberFormat="1" applyFont="1" applyFill="1">
      <alignment vertical="center"/>
    </xf>
    <xf numFmtId="0" fontId="12" fillId="6" borderId="0" xfId="0" applyFont="1" applyFill="1">
      <alignment vertical="center"/>
    </xf>
    <xf numFmtId="49" fontId="3" fillId="4" borderId="5" xfId="0" applyNumberFormat="1" applyFont="1" applyFill="1" applyBorder="1">
      <alignment vertical="center"/>
    </xf>
    <xf numFmtId="49" fontId="3" fillId="4" borderId="4" xfId="0" applyNumberFormat="1" applyFont="1" applyFill="1" applyBorder="1">
      <alignment vertical="center"/>
    </xf>
    <xf numFmtId="49" fontId="3" fillId="4" borderId="3" xfId="0" applyNumberFormat="1" applyFont="1" applyFill="1" applyBorder="1" applyAlignment="1" applyProtection="1">
      <alignment horizontal="right" vertical="center"/>
      <protection locked="0"/>
    </xf>
    <xf numFmtId="49" fontId="3" fillId="4" borderId="5" xfId="0" applyNumberFormat="1" applyFont="1" applyFill="1" applyBorder="1" applyAlignment="1" applyProtection="1">
      <alignment horizontal="right" vertical="center"/>
      <protection locked="0"/>
    </xf>
    <xf numFmtId="49" fontId="3" fillId="7" borderId="1" xfId="0" applyNumberFormat="1" applyFont="1" applyFill="1" applyBorder="1" applyAlignment="1" applyProtection="1">
      <alignment horizontal="center" vertical="center"/>
      <protection locked="0"/>
    </xf>
    <xf numFmtId="49" fontId="5" fillId="6" borderId="0" xfId="0" applyNumberFormat="1" applyFont="1" applyFill="1">
      <alignment vertical="center"/>
    </xf>
    <xf numFmtId="49" fontId="5" fillId="6" borderId="0" xfId="0" applyNumberFormat="1" applyFont="1" applyFill="1" applyAlignment="1">
      <alignment horizontal="right" vertical="center"/>
    </xf>
    <xf numFmtId="0" fontId="17" fillId="0" borderId="0" xfId="0" applyFont="1">
      <alignment vertical="center"/>
    </xf>
    <xf numFmtId="49" fontId="17" fillId="0" borderId="0" xfId="0" applyNumberFormat="1" applyFont="1">
      <alignment vertical="center"/>
    </xf>
    <xf numFmtId="0" fontId="5" fillId="6" borderId="0" xfId="0" applyFont="1" applyFill="1">
      <alignment vertical="center"/>
    </xf>
    <xf numFmtId="0" fontId="0" fillId="0" borderId="0" xfId="0" applyAlignment="1">
      <alignment horizontal="center" vertical="center"/>
    </xf>
    <xf numFmtId="0" fontId="18" fillId="0" borderId="1" xfId="0" applyFont="1" applyBorder="1" applyAlignment="1" applyProtection="1">
      <alignment horizontal="center" vertical="center"/>
      <protection locked="0"/>
    </xf>
    <xf numFmtId="0" fontId="18" fillId="0" borderId="1" xfId="0" applyFont="1" applyBorder="1" applyProtection="1">
      <alignment vertical="center"/>
      <protection locked="0"/>
    </xf>
    <xf numFmtId="0" fontId="18" fillId="0" borderId="1" xfId="0" applyFont="1" applyBorder="1">
      <alignment vertical="center"/>
    </xf>
    <xf numFmtId="0" fontId="18" fillId="9" borderId="1" xfId="0" applyFont="1" applyFill="1" applyBorder="1" applyAlignment="1">
      <alignment horizontal="center" vertical="center" wrapText="1"/>
    </xf>
    <xf numFmtId="0" fontId="21" fillId="3" borderId="14" xfId="0" applyFont="1" applyFill="1" applyBorder="1" applyAlignment="1">
      <alignment vertical="center" wrapText="1"/>
    </xf>
    <xf numFmtId="0" fontId="23" fillId="0" borderId="0" xfId="0" applyFont="1" applyAlignment="1">
      <alignment horizontal="right" vertical="center"/>
    </xf>
    <xf numFmtId="0" fontId="18" fillId="0" borderId="0" xfId="0" applyFont="1">
      <alignment vertical="center"/>
    </xf>
    <xf numFmtId="0" fontId="18" fillId="0" borderId="0" xfId="0" applyFont="1" applyAlignment="1">
      <alignment horizontal="center" vertical="center"/>
    </xf>
    <xf numFmtId="0" fontId="24" fillId="0" borderId="0" xfId="0" applyFont="1">
      <alignment vertical="center"/>
    </xf>
    <xf numFmtId="0" fontId="25" fillId="0" borderId="0" xfId="0" applyFont="1">
      <alignment vertical="center"/>
    </xf>
    <xf numFmtId="0" fontId="21" fillId="3" borderId="1" xfId="0" applyFont="1" applyFill="1" applyBorder="1" applyAlignment="1">
      <alignment horizontal="center" vertical="center" wrapText="1"/>
    </xf>
    <xf numFmtId="0" fontId="21" fillId="3" borderId="1" xfId="0" applyFont="1" applyFill="1" applyBorder="1" applyAlignment="1">
      <alignment horizontal="center" vertical="center"/>
    </xf>
    <xf numFmtId="0" fontId="21" fillId="3" borderId="5" xfId="5" applyFont="1" applyFill="1" applyBorder="1">
      <alignment vertical="center"/>
    </xf>
    <xf numFmtId="0" fontId="18" fillId="6" borderId="0" xfId="5" applyFont="1" applyFill="1">
      <alignment vertical="center"/>
    </xf>
    <xf numFmtId="0" fontId="35" fillId="6" borderId="6" xfId="5" applyFont="1" applyFill="1" applyBorder="1">
      <alignment vertical="center"/>
    </xf>
    <xf numFmtId="0" fontId="18" fillId="6" borderId="0" xfId="5" applyFont="1" applyFill="1" applyAlignment="1">
      <alignment vertical="center" wrapText="1"/>
    </xf>
    <xf numFmtId="0" fontId="18" fillId="6" borderId="11" xfId="5" applyFont="1" applyFill="1" applyBorder="1" applyAlignment="1">
      <alignment vertical="center" wrapText="1"/>
    </xf>
    <xf numFmtId="0" fontId="18" fillId="6" borderId="6" xfId="5" applyFont="1" applyFill="1" applyBorder="1" applyAlignment="1">
      <alignment vertical="center" wrapText="1"/>
    </xf>
    <xf numFmtId="0" fontId="37" fillId="6" borderId="0" xfId="5" applyFont="1" applyFill="1" applyAlignment="1">
      <alignment horizontal="left" vertical="center"/>
    </xf>
    <xf numFmtId="0" fontId="35" fillId="6" borderId="12" xfId="5" applyFont="1" applyFill="1" applyBorder="1">
      <alignment vertical="center"/>
    </xf>
    <xf numFmtId="0" fontId="18" fillId="6" borderId="7" xfId="5" applyFont="1" applyFill="1" applyBorder="1">
      <alignment vertical="center"/>
    </xf>
    <xf numFmtId="0" fontId="18" fillId="6" borderId="7" xfId="5" applyFont="1" applyFill="1" applyBorder="1" applyAlignment="1">
      <alignment vertical="center" wrapText="1"/>
    </xf>
    <xf numFmtId="0" fontId="18" fillId="6" borderId="12" xfId="5" applyFont="1" applyFill="1" applyBorder="1" applyAlignment="1">
      <alignment vertical="center" wrapText="1"/>
    </xf>
    <xf numFmtId="0" fontId="38" fillId="6" borderId="7" xfId="5" applyFont="1" applyFill="1" applyBorder="1" applyAlignment="1">
      <alignment horizontal="left" vertical="center"/>
    </xf>
    <xf numFmtId="0" fontId="18" fillId="6" borderId="13" xfId="5" applyFont="1" applyFill="1" applyBorder="1" applyAlignment="1">
      <alignment vertical="center" wrapText="1"/>
    </xf>
    <xf numFmtId="0" fontId="18" fillId="6" borderId="12" xfId="5" applyFont="1" applyFill="1" applyBorder="1" applyAlignment="1">
      <alignment horizontal="left" vertical="center"/>
    </xf>
    <xf numFmtId="0" fontId="18" fillId="6" borderId="10" xfId="5" applyFont="1" applyFill="1" applyBorder="1" applyAlignment="1">
      <alignment vertical="center" wrapText="1"/>
    </xf>
    <xf numFmtId="0" fontId="18" fillId="6" borderId="8" xfId="5" applyFont="1" applyFill="1" applyBorder="1" applyAlignment="1">
      <alignment vertical="center" wrapText="1"/>
    </xf>
    <xf numFmtId="0" fontId="18" fillId="6" borderId="7" xfId="5" applyFont="1" applyFill="1" applyBorder="1" applyAlignment="1">
      <alignment horizontal="left" vertical="center"/>
    </xf>
    <xf numFmtId="0" fontId="18" fillId="6" borderId="26" xfId="5" applyFont="1" applyFill="1" applyBorder="1">
      <alignment vertical="center"/>
    </xf>
    <xf numFmtId="0" fontId="18" fillId="6" borderId="26" xfId="5" applyFont="1" applyFill="1" applyBorder="1" applyAlignment="1">
      <alignment vertical="center" wrapText="1"/>
    </xf>
    <xf numFmtId="0" fontId="18" fillId="6" borderId="28" xfId="5" applyFont="1" applyFill="1" applyBorder="1" applyAlignment="1">
      <alignment vertical="center" wrapText="1"/>
    </xf>
    <xf numFmtId="0" fontId="18" fillId="6" borderId="29" xfId="5" applyFont="1" applyFill="1" applyBorder="1">
      <alignment vertical="center"/>
    </xf>
    <xf numFmtId="0" fontId="18" fillId="6" borderId="29" xfId="5" applyFont="1" applyFill="1" applyBorder="1" applyAlignment="1">
      <alignment vertical="center" wrapText="1"/>
    </xf>
    <xf numFmtId="0" fontId="18" fillId="6" borderId="30" xfId="5" applyFont="1" applyFill="1" applyBorder="1" applyAlignment="1">
      <alignment horizontal="left" vertical="center"/>
    </xf>
    <xf numFmtId="0" fontId="18" fillId="6" borderId="29" xfId="5" applyFont="1" applyFill="1" applyBorder="1" applyAlignment="1">
      <alignment horizontal="left" vertical="center"/>
    </xf>
    <xf numFmtId="0" fontId="18" fillId="6" borderId="31" xfId="5" applyFont="1" applyFill="1" applyBorder="1" applyAlignment="1">
      <alignment horizontal="left" vertical="center"/>
    </xf>
    <xf numFmtId="0" fontId="18" fillId="6" borderId="31" xfId="5" applyFont="1" applyFill="1" applyBorder="1" applyAlignment="1">
      <alignment vertical="center" wrapText="1"/>
    </xf>
    <xf numFmtId="0" fontId="18" fillId="6" borderId="27" xfId="5" applyFont="1" applyFill="1" applyBorder="1">
      <alignment vertical="center"/>
    </xf>
    <xf numFmtId="0" fontId="18" fillId="6" borderId="6" xfId="5" applyFont="1" applyFill="1" applyBorder="1">
      <alignment vertical="center"/>
    </xf>
    <xf numFmtId="0" fontId="18" fillId="6" borderId="28" xfId="5" applyFont="1" applyFill="1" applyBorder="1">
      <alignment vertical="center"/>
    </xf>
    <xf numFmtId="0" fontId="18" fillId="6" borderId="9" xfId="5" applyFont="1" applyFill="1" applyBorder="1">
      <alignment vertical="center"/>
    </xf>
    <xf numFmtId="0" fontId="18" fillId="6" borderId="7" xfId="5" applyFont="1" applyFill="1" applyBorder="1" applyAlignment="1">
      <alignment horizontal="left" vertical="center" wrapText="1"/>
    </xf>
    <xf numFmtId="0" fontId="18" fillId="6" borderId="13" xfId="5" applyFont="1" applyFill="1" applyBorder="1" applyAlignment="1">
      <alignment horizontal="left" vertical="center" wrapText="1"/>
    </xf>
    <xf numFmtId="0" fontId="18" fillId="6" borderId="9" xfId="5" applyFont="1" applyFill="1" applyBorder="1" applyAlignment="1">
      <alignment vertical="center" wrapText="1"/>
    </xf>
    <xf numFmtId="0" fontId="18" fillId="6" borderId="12" xfId="5" applyFont="1" applyFill="1" applyBorder="1" applyAlignment="1">
      <alignment horizontal="left" vertical="center" wrapText="1"/>
    </xf>
    <xf numFmtId="0" fontId="18" fillId="6" borderId="13" xfId="5" applyFont="1" applyFill="1" applyBorder="1" applyAlignment="1">
      <alignment horizontal="right" vertical="center"/>
    </xf>
    <xf numFmtId="0" fontId="18" fillId="6" borderId="8" xfId="5" applyFont="1" applyFill="1" applyBorder="1" applyAlignment="1">
      <alignment horizontal="right" vertical="center"/>
    </xf>
    <xf numFmtId="0" fontId="18" fillId="6" borderId="26" xfId="5" applyFont="1" applyFill="1" applyBorder="1" applyAlignment="1">
      <alignment horizontal="left" vertical="center" wrapText="1"/>
    </xf>
    <xf numFmtId="0" fontId="18" fillId="6" borderId="26" xfId="5" applyFont="1" applyFill="1" applyBorder="1" applyAlignment="1">
      <alignment horizontal="right" vertical="center"/>
    </xf>
    <xf numFmtId="0" fontId="18" fillId="6" borderId="27" xfId="5" applyFont="1" applyFill="1" applyBorder="1" applyAlignment="1">
      <alignment vertical="center" wrapText="1"/>
    </xf>
    <xf numFmtId="0" fontId="18" fillId="6" borderId="0" xfId="5" applyFont="1" applyFill="1" applyAlignment="1">
      <alignment horizontal="right" vertical="center"/>
    </xf>
    <xf numFmtId="0" fontId="18" fillId="6" borderId="11" xfId="5" applyFont="1" applyFill="1" applyBorder="1">
      <alignment vertical="center"/>
    </xf>
    <xf numFmtId="0" fontId="18" fillId="6" borderId="30" xfId="5" applyFont="1" applyFill="1" applyBorder="1" applyAlignment="1">
      <alignment vertical="center" wrapText="1"/>
    </xf>
    <xf numFmtId="0" fontId="18" fillId="6" borderId="12" xfId="5" applyFont="1" applyFill="1" applyBorder="1">
      <alignment vertical="center"/>
    </xf>
    <xf numFmtId="0" fontId="18" fillId="6" borderId="7" xfId="5" applyFont="1" applyFill="1" applyBorder="1" applyAlignment="1">
      <alignment horizontal="right" vertical="center"/>
    </xf>
    <xf numFmtId="0" fontId="18" fillId="6" borderId="13" xfId="5" applyFont="1" applyFill="1" applyBorder="1">
      <alignment vertical="center"/>
    </xf>
    <xf numFmtId="0" fontId="38" fillId="6" borderId="6" xfId="5" applyFont="1" applyFill="1" applyBorder="1" applyAlignment="1">
      <alignment horizontal="left" vertical="center"/>
    </xf>
    <xf numFmtId="0" fontId="35" fillId="6" borderId="6" xfId="5" applyFont="1" applyFill="1" applyBorder="1" applyAlignment="1">
      <alignment vertical="center" wrapText="1"/>
    </xf>
    <xf numFmtId="0" fontId="35" fillId="6" borderId="0" xfId="5" applyFont="1" applyFill="1">
      <alignment vertical="center"/>
    </xf>
    <xf numFmtId="0" fontId="2" fillId="0" borderId="0" xfId="7">
      <alignment vertical="center"/>
    </xf>
    <xf numFmtId="0" fontId="2" fillId="6" borderId="7" xfId="5" applyFill="1" applyBorder="1">
      <alignment vertical="center"/>
    </xf>
    <xf numFmtId="0" fontId="2" fillId="6" borderId="7" xfId="5" applyFill="1" applyBorder="1" applyAlignment="1">
      <alignment vertical="center" wrapText="1"/>
    </xf>
    <xf numFmtId="0" fontId="18" fillId="6" borderId="6" xfId="5" applyFont="1" applyFill="1" applyBorder="1" applyAlignment="1">
      <alignment horizontal="left" vertical="center"/>
    </xf>
    <xf numFmtId="0" fontId="18" fillId="6" borderId="0" xfId="5" applyFont="1" applyFill="1" applyAlignment="1">
      <alignment horizontal="left" vertical="center"/>
    </xf>
    <xf numFmtId="0" fontId="18" fillId="6" borderId="11" xfId="5" applyFont="1" applyFill="1" applyBorder="1" applyAlignment="1">
      <alignment horizontal="left" vertical="center"/>
    </xf>
    <xf numFmtId="0" fontId="18" fillId="6" borderId="0" xfId="5" applyFont="1" applyFill="1" applyAlignment="1">
      <alignment horizontal="left" vertical="center" wrapText="1"/>
    </xf>
    <xf numFmtId="0" fontId="18" fillId="6" borderId="11" xfId="5" applyFont="1" applyFill="1" applyBorder="1" applyAlignment="1">
      <alignment horizontal="left" vertical="center" wrapText="1"/>
    </xf>
    <xf numFmtId="0" fontId="18" fillId="6" borderId="9" xfId="5" applyFont="1" applyFill="1" applyBorder="1" applyAlignment="1">
      <alignment horizontal="left" vertical="center"/>
    </xf>
    <xf numFmtId="0" fontId="18" fillId="6" borderId="9" xfId="5" applyFont="1" applyFill="1" applyBorder="1" applyAlignment="1">
      <alignment horizontal="left" vertical="center" wrapText="1"/>
    </xf>
    <xf numFmtId="0" fontId="18" fillId="6" borderId="10" xfId="5" applyFont="1" applyFill="1" applyBorder="1" applyAlignment="1">
      <alignment horizontal="left" vertical="center" wrapText="1"/>
    </xf>
    <xf numFmtId="0" fontId="18" fillId="6" borderId="8" xfId="5" applyFont="1" applyFill="1" applyBorder="1" applyAlignment="1">
      <alignment horizontal="left" vertical="center" wrapText="1"/>
    </xf>
    <xf numFmtId="0" fontId="18" fillId="6" borderId="27" xfId="5" applyFont="1" applyFill="1" applyBorder="1" applyAlignment="1">
      <alignment horizontal="left" vertical="center"/>
    </xf>
    <xf numFmtId="0" fontId="18" fillId="6" borderId="26" xfId="5" applyFont="1" applyFill="1" applyBorder="1" applyAlignment="1">
      <alignment horizontal="left" vertical="center"/>
    </xf>
    <xf numFmtId="0" fontId="35" fillId="3" borderId="3" xfId="5" applyFont="1" applyFill="1" applyBorder="1">
      <alignment vertical="center"/>
    </xf>
    <xf numFmtId="0" fontId="39" fillId="6" borderId="0" xfId="6" applyFill="1">
      <alignment vertical="center"/>
    </xf>
    <xf numFmtId="186" fontId="18" fillId="0" borderId="1" xfId="4" applyNumberFormat="1" applyFont="1" applyBorder="1" applyProtection="1">
      <alignment vertical="center"/>
      <protection locked="0"/>
    </xf>
    <xf numFmtId="186" fontId="19" fillId="0" borderId="1" xfId="4" applyNumberFormat="1" applyFont="1" applyBorder="1" applyProtection="1">
      <alignment vertical="center"/>
      <protection locked="0"/>
    </xf>
    <xf numFmtId="186" fontId="20" fillId="0" borderId="1" xfId="4" applyNumberFormat="1" applyFont="1" applyBorder="1">
      <alignment vertical="center"/>
    </xf>
    <xf numFmtId="187" fontId="18" fillId="0" borderId="1" xfId="0" applyNumberFormat="1" applyFont="1" applyBorder="1" applyProtection="1">
      <alignment vertical="center"/>
      <protection locked="0"/>
    </xf>
    <xf numFmtId="49" fontId="12" fillId="6" borderId="0" xfId="0" applyNumberFormat="1" applyFont="1" applyFill="1">
      <alignment vertical="center"/>
    </xf>
    <xf numFmtId="49" fontId="8" fillId="0" borderId="9" xfId="0" applyNumberFormat="1" applyFont="1" applyBorder="1">
      <alignment vertical="center"/>
    </xf>
    <xf numFmtId="49" fontId="8" fillId="0" borderId="12" xfId="0" applyNumberFormat="1" applyFont="1" applyBorder="1">
      <alignment vertical="center"/>
    </xf>
    <xf numFmtId="186" fontId="20" fillId="0" borderId="1" xfId="0" applyNumberFormat="1" applyFont="1" applyBorder="1">
      <alignment vertical="center"/>
    </xf>
    <xf numFmtId="0" fontId="45" fillId="0" borderId="1" xfId="0" applyFont="1" applyBorder="1" applyAlignment="1" applyProtection="1">
      <alignment horizontal="center" vertical="center"/>
      <protection locked="0"/>
    </xf>
    <xf numFmtId="0" fontId="40" fillId="6" borderId="6" xfId="0" applyFont="1" applyFill="1" applyBorder="1" applyAlignment="1">
      <alignment vertical="center" wrapText="1"/>
    </xf>
    <xf numFmtId="0" fontId="46" fillId="6" borderId="11" xfId="0" applyFont="1" applyFill="1" applyBorder="1" applyAlignment="1">
      <alignment vertical="center" wrapText="1"/>
    </xf>
    <xf numFmtId="0" fontId="40" fillId="6" borderId="34" xfId="0" applyFont="1" applyFill="1" applyBorder="1" applyAlignment="1">
      <alignment vertical="center" wrapText="1"/>
    </xf>
    <xf numFmtId="0" fontId="46" fillId="6" borderId="35" xfId="0" applyFont="1" applyFill="1" applyBorder="1" applyAlignment="1">
      <alignment vertical="center" wrapText="1"/>
    </xf>
    <xf numFmtId="0" fontId="46" fillId="6" borderId="36" xfId="0" applyFont="1" applyFill="1" applyBorder="1" applyAlignment="1">
      <alignment vertical="center" wrapText="1"/>
    </xf>
    <xf numFmtId="0" fontId="47" fillId="6" borderId="38" xfId="5" applyFont="1" applyFill="1" applyBorder="1" applyAlignment="1">
      <alignment horizontal="left" vertical="center"/>
    </xf>
    <xf numFmtId="0" fontId="18" fillId="6" borderId="39" xfId="5" applyFont="1" applyFill="1" applyBorder="1" applyAlignment="1">
      <alignment vertical="center" wrapText="1"/>
    </xf>
    <xf numFmtId="0" fontId="40" fillId="6" borderId="40" xfId="0" applyFont="1" applyFill="1" applyBorder="1" applyAlignment="1">
      <alignment horizontal="right" vertical="center"/>
    </xf>
    <xf numFmtId="0" fontId="40" fillId="6" borderId="41" xfId="0" applyFont="1" applyFill="1" applyBorder="1" applyAlignment="1">
      <alignment vertical="center" wrapText="1"/>
    </xf>
    <xf numFmtId="0" fontId="40" fillId="6" borderId="42" xfId="0" applyFont="1" applyFill="1" applyBorder="1" applyAlignment="1">
      <alignment vertical="center" wrapText="1"/>
    </xf>
    <xf numFmtId="0" fontId="40" fillId="6" borderId="37" xfId="0" applyFont="1" applyFill="1" applyBorder="1" applyAlignment="1">
      <alignment vertical="center" wrapText="1"/>
    </xf>
    <xf numFmtId="0" fontId="46" fillId="6" borderId="32" xfId="0" applyFont="1" applyFill="1" applyBorder="1" applyAlignment="1">
      <alignment vertical="center" wrapText="1"/>
    </xf>
    <xf numFmtId="0" fontId="46" fillId="6" borderId="33" xfId="0" applyFont="1" applyFill="1" applyBorder="1" applyAlignment="1">
      <alignment vertical="center" wrapText="1"/>
    </xf>
    <xf numFmtId="0" fontId="19" fillId="6" borderId="26" xfId="5" applyFont="1" applyFill="1" applyBorder="1">
      <alignment vertical="center"/>
    </xf>
    <xf numFmtId="0" fontId="19" fillId="6" borderId="26" xfId="5" applyFont="1" applyFill="1" applyBorder="1" applyAlignment="1">
      <alignment vertical="center" wrapText="1"/>
    </xf>
    <xf numFmtId="0" fontId="19" fillId="6" borderId="29" xfId="5" applyFont="1" applyFill="1" applyBorder="1" applyAlignment="1">
      <alignment vertical="center" wrapText="1"/>
    </xf>
    <xf numFmtId="0" fontId="21" fillId="3" borderId="1" xfId="0" applyFont="1" applyFill="1" applyBorder="1">
      <alignment vertical="center"/>
    </xf>
    <xf numFmtId="0" fontId="0" fillId="6" borderId="0" xfId="0" applyFill="1">
      <alignment vertical="center"/>
    </xf>
    <xf numFmtId="0" fontId="3" fillId="6" borderId="0" xfId="0" applyFont="1" applyFill="1">
      <alignment vertical="center"/>
    </xf>
    <xf numFmtId="49" fontId="8" fillId="0" borderId="13" xfId="0" applyNumberFormat="1" applyFont="1" applyBorder="1">
      <alignment vertical="center"/>
    </xf>
    <xf numFmtId="49" fontId="8" fillId="0" borderId="1" xfId="0" applyNumberFormat="1" applyFont="1" applyBorder="1" applyAlignment="1">
      <alignment vertical="center" wrapText="1"/>
    </xf>
    <xf numFmtId="38" fontId="0" fillId="0" borderId="1" xfId="8" applyFont="1" applyBorder="1">
      <alignment vertical="center"/>
    </xf>
    <xf numFmtId="0" fontId="49" fillId="6" borderId="0" xfId="0" applyFont="1" applyFill="1">
      <alignment vertical="center"/>
    </xf>
    <xf numFmtId="0" fontId="25" fillId="6" borderId="0" xfId="0" applyFont="1" applyFill="1">
      <alignment vertical="center"/>
    </xf>
    <xf numFmtId="49" fontId="25" fillId="6" borderId="0" xfId="0" applyNumberFormat="1" applyFont="1" applyFill="1">
      <alignment vertical="center"/>
    </xf>
    <xf numFmtId="38" fontId="57" fillId="6" borderId="4" xfId="8" applyFont="1" applyFill="1" applyBorder="1">
      <alignment vertical="center"/>
    </xf>
    <xf numFmtId="38" fontId="57" fillId="6" borderId="50" xfId="8" applyFont="1" applyFill="1" applyBorder="1">
      <alignment vertical="center"/>
    </xf>
    <xf numFmtId="0" fontId="58" fillId="6" borderId="1" xfId="0" applyFont="1" applyFill="1" applyBorder="1" applyAlignment="1">
      <alignment horizontal="center" vertical="center"/>
    </xf>
    <xf numFmtId="0" fontId="35" fillId="6" borderId="6" xfId="5" applyFont="1" applyFill="1" applyBorder="1" applyAlignment="1">
      <alignment horizontal="left" vertical="center"/>
    </xf>
    <xf numFmtId="0" fontId="35" fillId="6" borderId="0" xfId="5" applyFont="1" applyFill="1" applyAlignment="1">
      <alignment horizontal="left" vertical="center"/>
    </xf>
    <xf numFmtId="0" fontId="18" fillId="6" borderId="11" xfId="5" applyFont="1" applyFill="1" applyBorder="1" applyAlignment="1">
      <alignment horizontal="right" vertical="center"/>
    </xf>
    <xf numFmtId="0" fontId="46" fillId="6" borderId="0" xfId="0" applyFont="1" applyFill="1" applyAlignment="1">
      <alignment vertical="center" wrapText="1"/>
    </xf>
    <xf numFmtId="0" fontId="19" fillId="6" borderId="6" xfId="5" applyFont="1" applyFill="1" applyBorder="1" applyAlignment="1">
      <alignment horizontal="left" vertical="center" wrapText="1"/>
    </xf>
    <xf numFmtId="0" fontId="19" fillId="6" borderId="0" xfId="5" applyFont="1" applyFill="1" applyAlignment="1">
      <alignment horizontal="left" vertical="center" wrapText="1"/>
    </xf>
    <xf numFmtId="0" fontId="19" fillId="6" borderId="11" xfId="5" applyFont="1" applyFill="1" applyBorder="1" applyAlignment="1">
      <alignment horizontal="left" vertical="center" wrapText="1"/>
    </xf>
    <xf numFmtId="0" fontId="19" fillId="6" borderId="26" xfId="5" applyFont="1" applyFill="1" applyBorder="1" applyAlignment="1">
      <alignment horizontal="left" vertical="center"/>
    </xf>
    <xf numFmtId="0" fontId="35" fillId="6" borderId="26" xfId="5" applyFont="1" applyFill="1" applyBorder="1" applyAlignment="1">
      <alignment horizontal="left" vertical="center"/>
    </xf>
    <xf numFmtId="0" fontId="35" fillId="6" borderId="28" xfId="5" applyFont="1" applyFill="1" applyBorder="1" applyAlignment="1">
      <alignment horizontal="left" vertical="center"/>
    </xf>
    <xf numFmtId="0" fontId="18" fillId="6" borderId="28" xfId="5" applyFont="1" applyFill="1" applyBorder="1" applyAlignment="1">
      <alignment horizontal="right" vertical="center"/>
    </xf>
    <xf numFmtId="49" fontId="5" fillId="6" borderId="0" xfId="0" applyNumberFormat="1" applyFont="1" applyFill="1" applyAlignment="1">
      <alignment vertical="center" wrapText="1"/>
    </xf>
    <xf numFmtId="0" fontId="0" fillId="6" borderId="0" xfId="0" applyFill="1" applyAlignment="1">
      <alignment horizontal="right" vertical="center"/>
    </xf>
    <xf numFmtId="0" fontId="58" fillId="6" borderId="9" xfId="0" applyFont="1" applyFill="1" applyBorder="1" applyAlignment="1">
      <alignment horizontal="center" vertical="center"/>
    </xf>
    <xf numFmtId="0" fontId="58" fillId="6" borderId="3" xfId="0" applyFont="1" applyFill="1" applyBorder="1" applyAlignment="1">
      <alignment horizontal="center" vertical="center"/>
    </xf>
    <xf numFmtId="0" fontId="40" fillId="6" borderId="6" xfId="3" applyFont="1" applyFill="1" applyBorder="1" applyAlignment="1">
      <alignment horizontal="left" vertical="center"/>
    </xf>
    <xf numFmtId="0" fontId="40" fillId="6" borderId="0" xfId="3" applyFont="1" applyFill="1" applyAlignment="1">
      <alignment horizontal="left" vertical="center"/>
    </xf>
    <xf numFmtId="0" fontId="19" fillId="6" borderId="27" xfId="5" applyFont="1" applyFill="1" applyBorder="1">
      <alignment vertical="center"/>
    </xf>
    <xf numFmtId="0" fontId="62" fillId="6" borderId="26" xfId="5" applyFont="1" applyFill="1" applyBorder="1" applyAlignment="1">
      <alignment vertical="center" wrapText="1"/>
    </xf>
    <xf numFmtId="0" fontId="62" fillId="6" borderId="28" xfId="5" applyFont="1" applyFill="1" applyBorder="1" applyAlignment="1">
      <alignment vertical="center" wrapText="1"/>
    </xf>
    <xf numFmtId="0" fontId="19" fillId="6" borderId="29" xfId="5" applyFont="1" applyFill="1" applyBorder="1">
      <alignment vertical="center"/>
    </xf>
    <xf numFmtId="0" fontId="19" fillId="6" borderId="30" xfId="5" applyFont="1" applyFill="1" applyBorder="1" applyAlignment="1">
      <alignment horizontal="left" vertical="center"/>
    </xf>
    <xf numFmtId="0" fontId="19" fillId="6" borderId="29" xfId="5" applyFont="1" applyFill="1" applyBorder="1" applyAlignment="1">
      <alignment horizontal="left" vertical="center"/>
    </xf>
    <xf numFmtId="0" fontId="62" fillId="6" borderId="29" xfId="5" applyFont="1" applyFill="1" applyBorder="1" applyAlignment="1">
      <alignment horizontal="left" vertical="center"/>
    </xf>
    <xf numFmtId="0" fontId="62" fillId="6" borderId="31" xfId="5" applyFont="1" applyFill="1" applyBorder="1" applyAlignment="1">
      <alignment horizontal="left" vertical="center"/>
    </xf>
    <xf numFmtId="0" fontId="19" fillId="6" borderId="6" xfId="5" applyFont="1" applyFill="1" applyBorder="1" applyAlignment="1">
      <alignment horizontal="left" vertical="center"/>
    </xf>
    <xf numFmtId="0" fontId="37" fillId="6" borderId="0" xfId="5" applyFont="1" applyFill="1">
      <alignment vertical="center"/>
    </xf>
    <xf numFmtId="0" fontId="18" fillId="6" borderId="31" xfId="5" applyFont="1" applyFill="1" applyBorder="1">
      <alignment vertical="center"/>
    </xf>
    <xf numFmtId="0" fontId="18" fillId="6" borderId="10" xfId="5" applyFont="1" applyFill="1" applyBorder="1">
      <alignment vertical="center"/>
    </xf>
    <xf numFmtId="0" fontId="18" fillId="6" borderId="8" xfId="5" applyFont="1" applyFill="1" applyBorder="1">
      <alignment vertical="center"/>
    </xf>
    <xf numFmtId="0" fontId="19" fillId="6" borderId="0" xfId="5" applyFont="1" applyFill="1">
      <alignment vertical="center"/>
    </xf>
    <xf numFmtId="0" fontId="19" fillId="6" borderId="0" xfId="5" applyFont="1" applyFill="1" applyAlignment="1">
      <alignment vertical="center" wrapText="1"/>
    </xf>
    <xf numFmtId="0" fontId="19" fillId="6" borderId="0" xfId="5" applyFont="1" applyFill="1" applyAlignment="1">
      <alignment horizontal="left" vertical="center"/>
    </xf>
    <xf numFmtId="0" fontId="19" fillId="6" borderId="11" xfId="5" applyFont="1" applyFill="1" applyBorder="1" applyAlignment="1">
      <alignment horizontal="left" vertical="center"/>
    </xf>
    <xf numFmtId="0" fontId="19" fillId="6" borderId="31" xfId="5" applyFont="1" applyFill="1" applyBorder="1" applyAlignment="1">
      <alignment horizontal="left" vertical="center"/>
    </xf>
    <xf numFmtId="0" fontId="18" fillId="6" borderId="76" xfId="5" applyFont="1" applyFill="1" applyBorder="1" applyAlignment="1">
      <alignment horizontal="left" vertical="center"/>
    </xf>
    <xf numFmtId="0" fontId="18" fillId="6" borderId="77" xfId="5" applyFont="1" applyFill="1" applyBorder="1" applyAlignment="1">
      <alignment horizontal="left" vertical="center"/>
    </xf>
    <xf numFmtId="0" fontId="18" fillId="6" borderId="78" xfId="5" applyFont="1" applyFill="1" applyBorder="1" applyAlignment="1">
      <alignment horizontal="right" vertical="center"/>
    </xf>
    <xf numFmtId="0" fontId="18" fillId="6" borderId="13" xfId="5" applyFont="1" applyFill="1" applyBorder="1" applyAlignment="1">
      <alignment horizontal="left" vertical="center"/>
    </xf>
    <xf numFmtId="0" fontId="64" fillId="6" borderId="0" xfId="0" applyFont="1" applyFill="1">
      <alignment vertical="center"/>
    </xf>
    <xf numFmtId="0" fontId="69" fillId="6" borderId="0" xfId="0" applyFont="1" applyFill="1">
      <alignment vertical="center"/>
    </xf>
    <xf numFmtId="49" fontId="69" fillId="6" borderId="0" xfId="0" applyNumberFormat="1" applyFont="1" applyFill="1">
      <alignment vertical="center"/>
    </xf>
    <xf numFmtId="38" fontId="69" fillId="6" borderId="0" xfId="8" applyFont="1" applyFill="1">
      <alignment vertical="center"/>
    </xf>
    <xf numFmtId="49" fontId="8" fillId="0" borderId="8" xfId="0" applyNumberFormat="1" applyFont="1" applyBorder="1">
      <alignment vertical="center"/>
    </xf>
    <xf numFmtId="38" fontId="7" fillId="7" borderId="1" xfId="8" applyFont="1" applyFill="1" applyBorder="1" applyAlignment="1">
      <alignment horizontal="center" vertical="center"/>
    </xf>
    <xf numFmtId="0" fontId="7" fillId="7" borderId="1" xfId="0" applyFont="1" applyFill="1" applyBorder="1" applyAlignment="1">
      <alignment horizontal="center" vertical="center"/>
    </xf>
    <xf numFmtId="188" fontId="0" fillId="0" borderId="0" xfId="0" applyNumberFormat="1">
      <alignment vertical="center"/>
    </xf>
    <xf numFmtId="0" fontId="25" fillId="0" borderId="0" xfId="0" applyFont="1" applyAlignment="1">
      <alignment horizontal="right" vertical="center"/>
    </xf>
    <xf numFmtId="0" fontId="64" fillId="0" borderId="0" xfId="0" applyFont="1">
      <alignment vertical="center"/>
    </xf>
    <xf numFmtId="0" fontId="0" fillId="0" borderId="0" xfId="0" quotePrefix="1">
      <alignment vertical="center"/>
    </xf>
    <xf numFmtId="49" fontId="13" fillId="6" borderId="3" xfId="2" applyNumberFormat="1" applyFont="1" applyFill="1" applyBorder="1" applyAlignment="1">
      <alignment horizontal="center" vertical="center"/>
    </xf>
    <xf numFmtId="49" fontId="73" fillId="7" borderId="3" xfId="2" applyNumberFormat="1" applyFont="1" applyFill="1" applyBorder="1" applyAlignment="1" applyProtection="1">
      <alignment horizontal="center" vertical="center"/>
      <protection locked="0"/>
    </xf>
    <xf numFmtId="49" fontId="5" fillId="3" borderId="3" xfId="0" applyNumberFormat="1" applyFont="1" applyFill="1" applyBorder="1">
      <alignment vertical="center"/>
    </xf>
    <xf numFmtId="49" fontId="5" fillId="3" borderId="5" xfId="0" applyNumberFormat="1" applyFont="1" applyFill="1" applyBorder="1">
      <alignment vertical="center"/>
    </xf>
    <xf numFmtId="49" fontId="5" fillId="3" borderId="1"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49" fontId="3" fillId="4" borderId="10" xfId="0" applyNumberFormat="1" applyFont="1" applyFill="1" applyBorder="1">
      <alignment vertical="center"/>
    </xf>
    <xf numFmtId="49" fontId="3" fillId="4" borderId="8" xfId="0" applyNumberFormat="1" applyFont="1" applyFill="1" applyBorder="1">
      <alignment vertical="center"/>
    </xf>
    <xf numFmtId="49" fontId="3" fillId="4" borderId="0" xfId="0" applyNumberFormat="1" applyFont="1" applyFill="1">
      <alignment vertical="center"/>
    </xf>
    <xf numFmtId="49" fontId="3" fillId="4" borderId="11" xfId="0" applyNumberFormat="1" applyFont="1" applyFill="1" applyBorder="1">
      <alignment vertical="center"/>
    </xf>
    <xf numFmtId="49" fontId="3" fillId="4" borderId="7" xfId="0" applyNumberFormat="1" applyFont="1" applyFill="1" applyBorder="1">
      <alignment vertical="center"/>
    </xf>
    <xf numFmtId="49" fontId="3" fillId="4" borderId="13" xfId="0" applyNumberFormat="1" applyFont="1" applyFill="1" applyBorder="1">
      <alignment vertical="center"/>
    </xf>
    <xf numFmtId="49" fontId="3" fillId="6" borderId="1" xfId="0" applyNumberFormat="1" applyFont="1" applyFill="1" applyBorder="1" applyAlignment="1">
      <alignment horizontal="center" vertical="center"/>
    </xf>
    <xf numFmtId="49" fontId="3" fillId="6" borderId="0" xfId="0" applyNumberFormat="1" applyFont="1" applyFill="1" applyAlignment="1">
      <alignment horizontal="center" vertical="center"/>
    </xf>
    <xf numFmtId="49" fontId="14" fillId="8" borderId="0" xfId="0" applyNumberFormat="1" applyFont="1" applyFill="1">
      <alignment vertical="center"/>
    </xf>
    <xf numFmtId="49" fontId="3" fillId="7" borderId="1" xfId="0" applyNumberFormat="1" applyFont="1" applyFill="1" applyBorder="1" applyAlignment="1">
      <alignment horizontal="center" vertical="center"/>
    </xf>
    <xf numFmtId="49" fontId="5" fillId="3" borderId="2" xfId="0" applyNumberFormat="1" applyFont="1" applyFill="1" applyBorder="1" applyAlignment="1">
      <alignment horizontal="center" vertical="center"/>
    </xf>
    <xf numFmtId="49" fontId="13" fillId="6" borderId="16" xfId="2" applyNumberFormat="1" applyFont="1" applyFill="1" applyBorder="1" applyAlignment="1">
      <alignment horizontal="right" vertical="center"/>
    </xf>
    <xf numFmtId="0" fontId="3" fillId="7" borderId="2" xfId="0" applyFont="1" applyFill="1" applyBorder="1">
      <alignment vertical="center"/>
    </xf>
    <xf numFmtId="49" fontId="13" fillId="6" borderId="1" xfId="2" applyNumberFormat="1" applyFont="1" applyFill="1" applyBorder="1" applyAlignment="1">
      <alignment horizontal="right" vertical="center"/>
    </xf>
    <xf numFmtId="49" fontId="3" fillId="4" borderId="9" xfId="0" applyNumberFormat="1" applyFont="1" applyFill="1" applyBorder="1" applyAlignment="1">
      <alignment horizontal="right" vertical="center"/>
    </xf>
    <xf numFmtId="49" fontId="3" fillId="4" borderId="12" xfId="0" applyNumberFormat="1" applyFont="1" applyFill="1" applyBorder="1" applyAlignment="1">
      <alignment horizontal="right" vertical="center"/>
    </xf>
    <xf numFmtId="49" fontId="5" fillId="3" borderId="4" xfId="0" applyNumberFormat="1" applyFont="1" applyFill="1" applyBorder="1">
      <alignment vertical="center"/>
    </xf>
    <xf numFmtId="49" fontId="53" fillId="6" borderId="0" xfId="0" applyNumberFormat="1" applyFont="1" applyFill="1" applyAlignment="1">
      <alignment horizontal="right" vertical="center"/>
    </xf>
    <xf numFmtId="49" fontId="3" fillId="4" borderId="6" xfId="0" applyNumberFormat="1" applyFont="1" applyFill="1" applyBorder="1" applyAlignment="1">
      <alignment horizontal="right" vertical="center"/>
    </xf>
    <xf numFmtId="49" fontId="3" fillId="4" borderId="3" xfId="0" applyNumberFormat="1" applyFont="1" applyFill="1" applyBorder="1" applyAlignment="1">
      <alignment horizontal="center" vertical="center"/>
    </xf>
    <xf numFmtId="49" fontId="13" fillId="6" borderId="17" xfId="2" applyNumberFormat="1" applyFont="1" applyFill="1" applyBorder="1" applyAlignment="1">
      <alignment horizontal="center" vertical="center"/>
    </xf>
    <xf numFmtId="49" fontId="3" fillId="4" borderId="5" xfId="0" applyNumberFormat="1" applyFont="1" applyFill="1" applyBorder="1" applyAlignment="1">
      <alignment horizontal="center" vertical="center"/>
    </xf>
    <xf numFmtId="49" fontId="13" fillId="6" borderId="18" xfId="2" applyNumberFormat="1" applyFont="1" applyFill="1" applyBorder="1" applyAlignment="1">
      <alignment horizontal="center" vertical="center"/>
    </xf>
    <xf numFmtId="0" fontId="60" fillId="6" borderId="0" xfId="0" applyFont="1" applyFill="1">
      <alignment vertical="center"/>
    </xf>
    <xf numFmtId="0" fontId="5" fillId="6" borderId="0" xfId="9" applyNumberFormat="1" applyFont="1" applyFill="1">
      <alignment vertical="center"/>
    </xf>
    <xf numFmtId="0" fontId="3" fillId="4" borderId="0" xfId="0" applyFont="1" applyFill="1" applyAlignment="1">
      <alignment horizontal="center" vertical="center"/>
    </xf>
    <xf numFmtId="10" fontId="3" fillId="6" borderId="0" xfId="0" applyNumberFormat="1" applyFont="1" applyFill="1">
      <alignment vertical="center"/>
    </xf>
    <xf numFmtId="49" fontId="3" fillId="4" borderId="6" xfId="0" applyNumberFormat="1" applyFont="1" applyFill="1" applyBorder="1" applyAlignment="1">
      <alignment vertical="top"/>
    </xf>
    <xf numFmtId="49" fontId="3" fillId="4" borderId="12" xfId="0" applyNumberFormat="1" applyFont="1" applyFill="1" applyBorder="1" applyAlignment="1">
      <alignment vertical="top"/>
    </xf>
    <xf numFmtId="49" fontId="3" fillId="4" borderId="10" xfId="0" applyNumberFormat="1" applyFont="1" applyFill="1" applyBorder="1" applyAlignment="1">
      <alignment horizontal="center" vertical="center"/>
    </xf>
    <xf numFmtId="49" fontId="3" fillId="4" borderId="8" xfId="0" applyNumberFormat="1" applyFont="1" applyFill="1" applyBorder="1" applyAlignment="1">
      <alignment horizontal="center" vertical="center"/>
    </xf>
    <xf numFmtId="49" fontId="41" fillId="6" borderId="0" xfId="0" applyNumberFormat="1" applyFont="1" applyFill="1">
      <alignment vertical="center"/>
    </xf>
    <xf numFmtId="0" fontId="3" fillId="0" borderId="0" xfId="0" applyFont="1">
      <alignment vertical="center"/>
    </xf>
    <xf numFmtId="49" fontId="65" fillId="6" borderId="76" xfId="0" applyNumberFormat="1" applyFont="1" applyFill="1" applyBorder="1">
      <alignment vertical="center"/>
    </xf>
    <xf numFmtId="49" fontId="65" fillId="6" borderId="77" xfId="0" applyNumberFormat="1" applyFont="1" applyFill="1" applyBorder="1">
      <alignment vertical="center"/>
    </xf>
    <xf numFmtId="49" fontId="65" fillId="6" borderId="78" xfId="0" applyNumberFormat="1" applyFont="1" applyFill="1" applyBorder="1">
      <alignment vertical="center"/>
    </xf>
    <xf numFmtId="49" fontId="65" fillId="6" borderId="46" xfId="0" applyNumberFormat="1" applyFont="1" applyFill="1" applyBorder="1">
      <alignment vertical="center"/>
    </xf>
    <xf numFmtId="49" fontId="65" fillId="6" borderId="47" xfId="0" applyNumberFormat="1" applyFont="1" applyFill="1" applyBorder="1">
      <alignment vertical="center"/>
    </xf>
    <xf numFmtId="49" fontId="65" fillId="6" borderId="48" xfId="0" applyNumberFormat="1" applyFont="1" applyFill="1" applyBorder="1">
      <alignment vertical="center"/>
    </xf>
    <xf numFmtId="0" fontId="3" fillId="7" borderId="1" xfId="0" applyFont="1" applyFill="1" applyBorder="1">
      <alignment vertical="center"/>
    </xf>
    <xf numFmtId="49" fontId="7" fillId="6" borderId="0" xfId="0" applyNumberFormat="1" applyFont="1" applyFill="1" applyAlignment="1">
      <alignment horizontal="right" vertical="center"/>
    </xf>
    <xf numFmtId="49" fontId="3" fillId="6" borderId="46" xfId="0" applyNumberFormat="1" applyFont="1" applyFill="1" applyBorder="1">
      <alignment vertical="center"/>
    </xf>
    <xf numFmtId="49" fontId="3" fillId="6" borderId="47" xfId="0" applyNumberFormat="1" applyFont="1" applyFill="1" applyBorder="1">
      <alignment vertical="center"/>
    </xf>
    <xf numFmtId="49" fontId="3" fillId="6" borderId="48" xfId="0" applyNumberFormat="1" applyFont="1" applyFill="1" applyBorder="1">
      <alignment vertical="center"/>
    </xf>
    <xf numFmtId="0" fontId="7" fillId="6" borderId="46" xfId="0" applyFont="1" applyFill="1" applyBorder="1">
      <alignment vertical="center"/>
    </xf>
    <xf numFmtId="0" fontId="5" fillId="6" borderId="47" xfId="0" applyFont="1" applyFill="1" applyBorder="1">
      <alignment vertical="center"/>
    </xf>
    <xf numFmtId="0" fontId="5" fillId="6" borderId="48" xfId="0" applyFont="1" applyFill="1" applyBorder="1">
      <alignment vertical="center"/>
    </xf>
    <xf numFmtId="49" fontId="61" fillId="6" borderId="9" xfId="0" applyNumberFormat="1" applyFont="1" applyFill="1" applyBorder="1" applyAlignment="1">
      <alignment horizontal="right" vertical="center"/>
    </xf>
    <xf numFmtId="49" fontId="61" fillId="6" borderId="10" xfId="0" applyNumberFormat="1" applyFont="1" applyFill="1" applyBorder="1">
      <alignment vertical="center"/>
    </xf>
    <xf numFmtId="49" fontId="61" fillId="6" borderId="8" xfId="0" applyNumberFormat="1" applyFont="1" applyFill="1" applyBorder="1">
      <alignment vertical="center"/>
    </xf>
    <xf numFmtId="49" fontId="61" fillId="6" borderId="6" xfId="0" applyNumberFormat="1" applyFont="1" applyFill="1" applyBorder="1" applyAlignment="1">
      <alignment horizontal="right" vertical="center"/>
    </xf>
    <xf numFmtId="49" fontId="61" fillId="6" borderId="0" xfId="0" applyNumberFormat="1" applyFont="1" applyFill="1">
      <alignment vertical="center"/>
    </xf>
    <xf numFmtId="49" fontId="61" fillId="6" borderId="11" xfId="0" applyNumberFormat="1" applyFont="1" applyFill="1" applyBorder="1">
      <alignment vertical="center"/>
    </xf>
    <xf numFmtId="49" fontId="61" fillId="6" borderId="12" xfId="0" applyNumberFormat="1" applyFont="1" applyFill="1" applyBorder="1" applyAlignment="1">
      <alignment horizontal="right" vertical="center"/>
    </xf>
    <xf numFmtId="49" fontId="61" fillId="6" borderId="7" xfId="0" applyNumberFormat="1" applyFont="1" applyFill="1" applyBorder="1">
      <alignment vertical="center"/>
    </xf>
    <xf numFmtId="49" fontId="61" fillId="6" borderId="13" xfId="0" applyNumberFormat="1" applyFont="1" applyFill="1" applyBorder="1">
      <alignment vertical="center"/>
    </xf>
    <xf numFmtId="49" fontId="7" fillId="6" borderId="46" xfId="0" applyNumberFormat="1" applyFont="1" applyFill="1" applyBorder="1">
      <alignment vertical="center"/>
    </xf>
    <xf numFmtId="49" fontId="0" fillId="6" borderId="0" xfId="0" applyNumberFormat="1" applyFill="1">
      <alignment vertical="center"/>
    </xf>
    <xf numFmtId="49" fontId="48" fillId="6" borderId="0" xfId="0" applyNumberFormat="1" applyFont="1" applyFill="1">
      <alignment vertical="center"/>
    </xf>
    <xf numFmtId="49" fontId="64" fillId="6" borderId="0" xfId="0" applyNumberFormat="1" applyFont="1" applyFill="1">
      <alignment vertical="center"/>
    </xf>
    <xf numFmtId="49" fontId="3" fillId="6" borderId="43" xfId="0" applyNumberFormat="1" applyFont="1" applyFill="1" applyBorder="1">
      <alignment vertical="center"/>
    </xf>
    <xf numFmtId="49" fontId="3" fillId="6" borderId="44" xfId="0" applyNumberFormat="1" applyFont="1" applyFill="1" applyBorder="1">
      <alignment vertical="center"/>
    </xf>
    <xf numFmtId="49" fontId="3" fillId="6" borderId="45" xfId="0" applyNumberFormat="1" applyFont="1" applyFill="1" applyBorder="1">
      <alignment vertical="center"/>
    </xf>
    <xf numFmtId="49" fontId="3" fillId="6" borderId="0" xfId="0" applyNumberFormat="1" applyFont="1" applyFill="1" applyAlignment="1">
      <alignment horizontal="right" vertical="center" wrapText="1"/>
    </xf>
    <xf numFmtId="49" fontId="3" fillId="4" borderId="7" xfId="0" applyNumberFormat="1" applyFont="1" applyFill="1" applyBorder="1" applyAlignment="1">
      <alignment horizontal="right" vertical="center"/>
    </xf>
    <xf numFmtId="49" fontId="3" fillId="0" borderId="0" xfId="0" applyNumberFormat="1" applyFont="1">
      <alignment vertical="center"/>
    </xf>
    <xf numFmtId="49" fontId="3" fillId="4" borderId="10" xfId="0" applyNumberFormat="1" applyFont="1" applyFill="1" applyBorder="1" applyAlignment="1">
      <alignment horizontal="right" vertical="center"/>
    </xf>
    <xf numFmtId="49" fontId="3" fillId="4" borderId="0" xfId="0" applyNumberFormat="1" applyFont="1" applyFill="1" applyAlignment="1">
      <alignment horizontal="right" vertical="center"/>
    </xf>
    <xf numFmtId="49" fontId="3" fillId="4" borderId="3" xfId="0" applyNumberFormat="1" applyFont="1" applyFill="1" applyBorder="1" applyAlignment="1">
      <alignment horizontal="right" vertical="center"/>
    </xf>
    <xf numFmtId="49" fontId="3" fillId="4" borderId="5" xfId="0" applyNumberFormat="1" applyFont="1" applyFill="1" applyBorder="1" applyAlignment="1">
      <alignment horizontal="right" vertical="center"/>
    </xf>
    <xf numFmtId="49" fontId="5" fillId="6" borderId="0" xfId="0" applyNumberFormat="1" applyFont="1" applyFill="1" applyAlignment="1">
      <alignment horizontal="left" vertical="center"/>
    </xf>
    <xf numFmtId="49" fontId="52" fillId="6" borderId="3" xfId="0" applyNumberFormat="1" applyFont="1" applyFill="1" applyBorder="1" applyAlignment="1">
      <alignment horizontal="right" vertical="center"/>
    </xf>
    <xf numFmtId="49" fontId="52" fillId="6" borderId="5" xfId="0" applyNumberFormat="1" applyFont="1" applyFill="1" applyBorder="1">
      <alignment vertical="center"/>
    </xf>
    <xf numFmtId="49" fontId="3" fillId="6" borderId="5" xfId="0" applyNumberFormat="1" applyFont="1" applyFill="1" applyBorder="1">
      <alignment vertical="center"/>
    </xf>
    <xf numFmtId="49" fontId="52" fillId="6" borderId="5" xfId="0" applyNumberFormat="1" applyFont="1" applyFill="1" applyBorder="1" applyAlignment="1">
      <alignment horizontal="right" vertical="center"/>
    </xf>
    <xf numFmtId="49" fontId="3" fillId="6" borderId="4" xfId="0" applyNumberFormat="1" applyFont="1" applyFill="1" applyBorder="1">
      <alignment vertical="center"/>
    </xf>
    <xf numFmtId="49" fontId="12" fillId="6" borderId="0" xfId="0" applyNumberFormat="1" applyFont="1" applyFill="1" applyAlignment="1">
      <alignment horizontal="right" vertical="center"/>
    </xf>
    <xf numFmtId="49" fontId="52" fillId="6" borderId="3" xfId="0" applyNumberFormat="1" applyFont="1" applyFill="1" applyBorder="1" applyAlignment="1">
      <alignment horizontal="center" vertical="center"/>
    </xf>
    <xf numFmtId="49" fontId="7" fillId="6" borderId="1" xfId="0" applyNumberFormat="1" applyFont="1" applyFill="1" applyBorder="1">
      <alignment vertical="center"/>
    </xf>
    <xf numFmtId="188" fontId="5" fillId="6" borderId="0" xfId="0" applyNumberFormat="1" applyFont="1" applyFill="1">
      <alignment vertical="center"/>
    </xf>
    <xf numFmtId="49" fontId="3" fillId="6" borderId="8" xfId="0" applyNumberFormat="1" applyFont="1" applyFill="1" applyBorder="1">
      <alignment vertical="center"/>
    </xf>
    <xf numFmtId="184" fontId="26" fillId="0" borderId="0" xfId="0" applyNumberFormat="1" applyFont="1">
      <alignment vertical="center"/>
    </xf>
    <xf numFmtId="0" fontId="26" fillId="0" borderId="0" xfId="0" applyFont="1">
      <alignment vertical="center"/>
    </xf>
    <xf numFmtId="0" fontId="27" fillId="0" borderId="0" xfId="0" applyFont="1">
      <alignment vertical="center"/>
    </xf>
    <xf numFmtId="0" fontId="27" fillId="0" borderId="0" xfId="0" applyFont="1" applyAlignment="1">
      <alignment horizontal="left" vertical="center"/>
    </xf>
    <xf numFmtId="185" fontId="26" fillId="0" borderId="0" xfId="0" applyNumberFormat="1" applyFont="1" applyAlignment="1">
      <alignment horizontal="right" vertical="center"/>
    </xf>
    <xf numFmtId="0" fontId="28" fillId="0" borderId="0" xfId="0" applyFont="1" applyAlignment="1">
      <alignment horizontal="left" vertical="center"/>
    </xf>
    <xf numFmtId="0" fontId="29" fillId="0" borderId="0" xfId="0" applyFont="1" applyAlignment="1">
      <alignment horizontal="right" vertical="center"/>
    </xf>
    <xf numFmtId="0" fontId="30" fillId="0" borderId="0" xfId="0" applyFont="1" applyAlignment="1">
      <alignment horizontal="left" vertical="center"/>
    </xf>
    <xf numFmtId="0" fontId="28" fillId="0" borderId="0" xfId="0" applyFont="1" applyAlignment="1">
      <alignment horizontal="right" vertical="center"/>
    </xf>
    <xf numFmtId="0" fontId="27" fillId="0" borderId="0" xfId="0" applyFont="1" applyAlignment="1">
      <alignment horizontal="right" vertical="center"/>
    </xf>
    <xf numFmtId="0" fontId="27" fillId="0" borderId="0" xfId="0" applyFont="1" applyAlignment="1">
      <alignment horizontal="right" vertical="top"/>
    </xf>
    <xf numFmtId="0" fontId="50" fillId="0" borderId="0" xfId="0" applyFont="1">
      <alignment vertical="center"/>
    </xf>
    <xf numFmtId="0" fontId="55" fillId="0" borderId="0" xfId="3" applyFont="1" applyAlignment="1">
      <alignment horizontal="right" vertical="center"/>
    </xf>
    <xf numFmtId="0" fontId="51" fillId="0" borderId="0" xfId="0" applyFont="1" applyAlignment="1">
      <alignment horizontal="left"/>
    </xf>
    <xf numFmtId="0" fontId="16" fillId="0" borderId="0" xfId="3" applyAlignment="1">
      <alignment wrapText="1"/>
    </xf>
    <xf numFmtId="0" fontId="43" fillId="0" borderId="0" xfId="0" applyFont="1" applyAlignment="1">
      <alignment horizontal="right" vertical="center"/>
    </xf>
    <xf numFmtId="0" fontId="42" fillId="0" borderId="0" xfId="0" applyFont="1">
      <alignment vertical="center"/>
    </xf>
    <xf numFmtId="0" fontId="31" fillId="3" borderId="21" xfId="0" applyFont="1" applyFill="1" applyBorder="1" applyAlignment="1">
      <alignment horizontal="center" vertical="center" wrapText="1"/>
    </xf>
    <xf numFmtId="0" fontId="25" fillId="0" borderId="0" xfId="0" applyFont="1" applyAlignment="1">
      <alignment horizontal="center" vertical="center"/>
    </xf>
    <xf numFmtId="0" fontId="31" fillId="13" borderId="21" xfId="0" applyFont="1" applyFill="1" applyBorder="1" applyAlignment="1">
      <alignment horizontal="center" vertical="center" wrapText="1"/>
    </xf>
    <xf numFmtId="0" fontId="31" fillId="13" borderId="21" xfId="0" applyFont="1" applyFill="1" applyBorder="1" applyAlignment="1">
      <alignment vertical="center" wrapText="1"/>
    </xf>
    <xf numFmtId="0" fontId="18" fillId="0" borderId="0" xfId="0" applyFont="1" applyAlignment="1">
      <alignment vertical="top"/>
    </xf>
    <xf numFmtId="0" fontId="18" fillId="0" borderId="21" xfId="0" applyFont="1" applyBorder="1" applyAlignment="1">
      <alignment horizontal="center" vertical="center"/>
    </xf>
    <xf numFmtId="0" fontId="33" fillId="0" borderId="21" xfId="0" applyFont="1" applyBorder="1" applyAlignment="1">
      <alignment horizontal="center" vertical="top" wrapText="1"/>
    </xf>
    <xf numFmtId="0" fontId="18" fillId="0" borderId="21" xfId="0" applyFont="1" applyBorder="1" applyAlignment="1">
      <alignment vertical="top" wrapText="1"/>
    </xf>
    <xf numFmtId="0" fontId="18" fillId="0" borderId="59" xfId="0" applyFont="1" applyBorder="1" applyAlignment="1">
      <alignment vertical="top" wrapText="1"/>
    </xf>
    <xf numFmtId="0" fontId="21" fillId="0" borderId="0" xfId="0" applyFont="1" applyAlignment="1">
      <alignment vertical="top"/>
    </xf>
    <xf numFmtId="0" fontId="18" fillId="0" borderId="60" xfId="0" applyFont="1" applyBorder="1" applyAlignment="1">
      <alignment horizontal="left" vertical="top" wrapText="1"/>
    </xf>
    <xf numFmtId="0" fontId="18" fillId="0" borderId="61" xfId="0" applyFont="1" applyBorder="1" applyAlignment="1">
      <alignment vertical="top" wrapText="1"/>
    </xf>
    <xf numFmtId="0" fontId="18" fillId="0" borderId="62" xfId="0" applyFont="1" applyBorder="1" applyAlignment="1">
      <alignment vertical="top" wrapText="1"/>
    </xf>
    <xf numFmtId="0" fontId="18" fillId="0" borderId="63" xfId="0" applyFont="1" applyBorder="1" applyAlignment="1">
      <alignment horizontal="left" vertical="top" wrapText="1"/>
    </xf>
    <xf numFmtId="0" fontId="18" fillId="0" borderId="64" xfId="0" applyFont="1" applyBorder="1" applyAlignment="1">
      <alignment vertical="top" wrapText="1"/>
    </xf>
    <xf numFmtId="0" fontId="18" fillId="14" borderId="65" xfId="0" applyFont="1" applyFill="1" applyBorder="1" applyAlignment="1">
      <alignment vertical="top" wrapText="1"/>
    </xf>
    <xf numFmtId="0" fontId="18" fillId="14" borderId="66" xfId="0" applyFont="1" applyFill="1" applyBorder="1" applyAlignment="1">
      <alignment vertical="top" wrapText="1"/>
    </xf>
    <xf numFmtId="0" fontId="18" fillId="0" borderId="67" xfId="0" applyFont="1" applyBorder="1" applyAlignment="1">
      <alignment horizontal="left" vertical="top" wrapText="1"/>
    </xf>
    <xf numFmtId="0" fontId="18" fillId="14" borderId="68" xfId="0" applyFont="1" applyFill="1" applyBorder="1" applyAlignment="1">
      <alignment vertical="top" wrapText="1"/>
    </xf>
    <xf numFmtId="0" fontId="75" fillId="6" borderId="0" xfId="7" applyFont="1" applyFill="1" applyAlignment="1">
      <alignment horizontal="center" vertical="center"/>
    </xf>
    <xf numFmtId="49" fontId="7" fillId="6" borderId="0" xfId="0" applyNumberFormat="1" applyFont="1" applyFill="1">
      <alignment vertical="center"/>
    </xf>
    <xf numFmtId="49" fontId="63" fillId="6" borderId="12" xfId="0" applyNumberFormat="1" applyFont="1" applyFill="1" applyBorder="1" applyAlignment="1">
      <alignment horizontal="center" vertical="center"/>
    </xf>
    <xf numFmtId="49" fontId="63" fillId="6" borderId="7" xfId="0" applyNumberFormat="1" applyFont="1" applyFill="1" applyBorder="1">
      <alignment vertical="center"/>
    </xf>
    <xf numFmtId="49" fontId="63" fillId="6" borderId="13" xfId="0" applyNumberFormat="1" applyFont="1" applyFill="1" applyBorder="1">
      <alignment vertical="center"/>
    </xf>
    <xf numFmtId="49" fontId="16" fillId="6" borderId="0" xfId="3" applyNumberFormat="1" applyFill="1">
      <alignment vertical="center"/>
    </xf>
    <xf numFmtId="49" fontId="78" fillId="18" borderId="0" xfId="0" applyNumberFormat="1" applyFont="1" applyFill="1">
      <alignment vertical="center"/>
    </xf>
    <xf numFmtId="49" fontId="5" fillId="18" borderId="0" xfId="0" applyNumberFormat="1" applyFont="1" applyFill="1">
      <alignment vertical="center"/>
    </xf>
    <xf numFmtId="49" fontId="3" fillId="18" borderId="0" xfId="0" applyNumberFormat="1" applyFont="1" applyFill="1">
      <alignment vertical="center"/>
    </xf>
    <xf numFmtId="0" fontId="0" fillId="0" borderId="0" xfId="7" applyFont="1">
      <alignment vertical="center"/>
    </xf>
    <xf numFmtId="189" fontId="79" fillId="6" borderId="0" xfId="0" applyNumberFormat="1" applyFont="1" applyFill="1">
      <alignment vertical="center"/>
    </xf>
    <xf numFmtId="189" fontId="80" fillId="6" borderId="0" xfId="0" applyNumberFormat="1" applyFont="1" applyFill="1">
      <alignment vertical="center"/>
    </xf>
    <xf numFmtId="0" fontId="81" fillId="5" borderId="1" xfId="0" applyFont="1" applyFill="1" applyBorder="1" applyAlignment="1">
      <alignment horizontal="center" vertical="center"/>
    </xf>
    <xf numFmtId="0" fontId="82" fillId="6" borderId="1" xfId="1" applyFont="1" applyFill="1" applyBorder="1" applyAlignment="1">
      <alignment horizontal="left" vertical="center"/>
    </xf>
    <xf numFmtId="0" fontId="83" fillId="6" borderId="0" xfId="0" applyFont="1" applyFill="1">
      <alignment vertical="center"/>
    </xf>
    <xf numFmtId="0" fontId="84" fillId="6" borderId="0" xfId="0" applyFont="1" applyFill="1">
      <alignment vertical="center"/>
    </xf>
    <xf numFmtId="0" fontId="85" fillId="6" borderId="0" xfId="0" applyFont="1" applyFill="1">
      <alignment vertical="center"/>
    </xf>
    <xf numFmtId="0" fontId="86" fillId="0" borderId="0" xfId="0" applyFont="1" applyAlignment="1">
      <alignment horizontal="right" vertical="center"/>
    </xf>
    <xf numFmtId="0" fontId="88" fillId="5" borderId="2" xfId="0" applyFont="1" applyFill="1" applyBorder="1" applyAlignment="1">
      <alignment horizontal="center" vertical="center" wrapText="1"/>
    </xf>
    <xf numFmtId="190" fontId="90" fillId="5" borderId="14" xfId="0" applyNumberFormat="1" applyFont="1" applyFill="1" applyBorder="1" applyAlignment="1">
      <alignment horizontal="center" vertical="center" wrapText="1"/>
    </xf>
    <xf numFmtId="0" fontId="91" fillId="5" borderId="3" xfId="0" applyFont="1" applyFill="1" applyBorder="1" applyAlignment="1">
      <alignment vertical="center" wrapText="1"/>
    </xf>
    <xf numFmtId="38" fontId="92" fillId="6" borderId="1" xfId="1" applyNumberFormat="1" applyFont="1" applyFill="1" applyBorder="1" applyAlignment="1">
      <alignment vertical="center" wrapText="1"/>
    </xf>
    <xf numFmtId="0" fontId="93" fillId="5" borderId="3" xfId="0" applyFont="1" applyFill="1" applyBorder="1">
      <alignment vertical="center"/>
    </xf>
    <xf numFmtId="38" fontId="94" fillId="6" borderId="1" xfId="1" applyNumberFormat="1" applyFont="1" applyFill="1" applyBorder="1" applyAlignment="1">
      <alignment horizontal="right" vertical="center" wrapText="1"/>
    </xf>
    <xf numFmtId="38" fontId="95" fillId="10" borderId="49" xfId="2" applyNumberFormat="1" applyFont="1" applyFill="1" applyBorder="1" applyAlignment="1">
      <alignment horizontal="right" vertical="center" wrapText="1"/>
    </xf>
    <xf numFmtId="191" fontId="96" fillId="6" borderId="1" xfId="1" applyNumberFormat="1" applyFont="1" applyFill="1" applyBorder="1" applyAlignment="1">
      <alignment horizontal="right" vertical="center" wrapText="1"/>
    </xf>
    <xf numFmtId="192" fontId="97" fillId="6" borderId="1" xfId="1" applyNumberFormat="1" applyFont="1" applyFill="1" applyBorder="1" applyAlignment="1">
      <alignment horizontal="right" vertical="center" wrapText="1"/>
    </xf>
    <xf numFmtId="189" fontId="98" fillId="6" borderId="0" xfId="0" applyNumberFormat="1" applyFont="1" applyFill="1" applyAlignment="1">
      <alignment horizontal="center" vertical="top"/>
    </xf>
    <xf numFmtId="0" fontId="99" fillId="5" borderId="3" xfId="0" applyFont="1" applyFill="1" applyBorder="1" applyAlignment="1">
      <alignment horizontal="center" vertical="top"/>
    </xf>
    <xf numFmtId="0" fontId="100" fillId="5" borderId="2" xfId="0" applyFont="1" applyFill="1" applyBorder="1" applyAlignment="1">
      <alignment horizontal="center" vertical="top" wrapText="1"/>
    </xf>
    <xf numFmtId="191" fontId="101" fillId="6" borderId="0" xfId="1" applyNumberFormat="1" applyFont="1" applyFill="1" applyAlignment="1">
      <alignment horizontal="right" vertical="center" wrapText="1"/>
    </xf>
    <xf numFmtId="0" fontId="102" fillId="0" borderId="0" xfId="0" applyFont="1">
      <alignment vertical="center"/>
    </xf>
    <xf numFmtId="190" fontId="103" fillId="6" borderId="14" xfId="0" applyNumberFormat="1" applyFont="1" applyFill="1" applyBorder="1" applyAlignment="1">
      <alignment horizontal="center" vertical="center" wrapText="1"/>
    </xf>
    <xf numFmtId="38" fontId="104" fillId="6" borderId="1" xfId="2" applyNumberFormat="1" applyFont="1" applyFill="1" applyBorder="1" applyAlignment="1">
      <alignment horizontal="right" vertical="center" wrapText="1"/>
    </xf>
    <xf numFmtId="38" fontId="105" fillId="6" borderId="4" xfId="2" applyNumberFormat="1" applyFont="1" applyFill="1" applyBorder="1" applyAlignment="1">
      <alignment horizontal="right" vertical="center" wrapText="1"/>
    </xf>
    <xf numFmtId="191" fontId="106" fillId="6" borderId="1" xfId="1" applyNumberFormat="1" applyFont="1" applyFill="1" applyBorder="1" applyAlignment="1">
      <alignment horizontal="right" vertical="center"/>
    </xf>
    <xf numFmtId="0" fontId="107" fillId="6" borderId="0" xfId="0" applyFont="1" applyFill="1">
      <alignment vertical="center"/>
    </xf>
    <xf numFmtId="0" fontId="108" fillId="6" borderId="0" xfId="0" applyFont="1" applyFill="1" applyAlignment="1">
      <alignment horizontal="right" vertical="center"/>
    </xf>
    <xf numFmtId="0" fontId="109" fillId="6" borderId="1" xfId="0" applyFont="1" applyFill="1" applyBorder="1" applyAlignment="1">
      <alignment horizontal="center" vertical="center"/>
    </xf>
    <xf numFmtId="192" fontId="110" fillId="6" borderId="0" xfId="0" applyNumberFormat="1" applyFont="1" applyFill="1">
      <alignment vertical="center"/>
    </xf>
    <xf numFmtId="0" fontId="117" fillId="3" borderId="1" xfId="0" applyFont="1" applyFill="1" applyBorder="1">
      <alignment vertical="center"/>
    </xf>
    <xf numFmtId="0" fontId="119" fillId="0" borderId="0" xfId="0" applyFont="1" applyAlignment="1">
      <alignment horizontal="center" vertical="center"/>
    </xf>
    <xf numFmtId="189" fontId="120" fillId="0" borderId="0" xfId="0" applyNumberFormat="1" applyFont="1">
      <alignment vertical="center"/>
    </xf>
    <xf numFmtId="0" fontId="121" fillId="0" borderId="0" xfId="0" applyFont="1">
      <alignment vertical="center"/>
    </xf>
    <xf numFmtId="0" fontId="122" fillId="0" borderId="0" xfId="0" applyFont="1">
      <alignment vertical="center"/>
    </xf>
    <xf numFmtId="0" fontId="123" fillId="0" borderId="0" xfId="0" applyFont="1" applyAlignment="1">
      <alignment horizontal="right" vertical="center"/>
    </xf>
    <xf numFmtId="38" fontId="137" fillId="6" borderId="1" xfId="0" applyNumberFormat="1" applyFont="1" applyFill="1" applyBorder="1" applyAlignment="1">
      <alignment horizontal="center" vertical="center" wrapText="1"/>
    </xf>
    <xf numFmtId="0" fontId="149" fillId="0" borderId="0" xfId="0" applyFont="1">
      <alignment vertical="center"/>
    </xf>
    <xf numFmtId="0" fontId="150" fillId="0" borderId="0" xfId="0" applyFont="1" applyAlignment="1">
      <alignment vertical="center" wrapText="1"/>
    </xf>
    <xf numFmtId="0" fontId="151" fillId="0" borderId="0" xfId="0" applyFont="1">
      <alignment vertical="center"/>
    </xf>
    <xf numFmtId="189" fontId="152" fillId="6" borderId="1" xfId="0" applyNumberFormat="1" applyFont="1" applyFill="1" applyBorder="1" applyAlignment="1">
      <alignment horizontal="center" vertical="center"/>
    </xf>
    <xf numFmtId="0" fontId="156" fillId="0" borderId="0" xfId="0" applyFont="1">
      <alignment vertical="center"/>
    </xf>
    <xf numFmtId="0" fontId="212" fillId="3" borderId="1" xfId="0" applyFont="1" applyFill="1" applyBorder="1">
      <alignment vertical="center"/>
    </xf>
    <xf numFmtId="189" fontId="214" fillId="0" borderId="0" xfId="0" applyNumberFormat="1" applyFont="1">
      <alignment vertical="center"/>
    </xf>
    <xf numFmtId="0" fontId="215" fillId="0" borderId="0" xfId="0" applyFont="1">
      <alignment vertical="center"/>
    </xf>
    <xf numFmtId="0" fontId="216" fillId="0" borderId="0" xfId="0" applyFont="1">
      <alignment vertical="center"/>
    </xf>
    <xf numFmtId="0" fontId="217" fillId="0" borderId="0" xfId="0" applyFont="1" applyAlignment="1">
      <alignment horizontal="right" vertical="center"/>
    </xf>
    <xf numFmtId="0" fontId="221" fillId="0" borderId="0" xfId="0" applyFont="1">
      <alignment vertical="center"/>
    </xf>
    <xf numFmtId="0" fontId="232" fillId="0" borderId="6" xfId="0" applyFont="1" applyBorder="1">
      <alignment vertical="center"/>
    </xf>
    <xf numFmtId="0" fontId="233" fillId="0" borderId="0" xfId="0" applyFont="1">
      <alignment vertical="center"/>
    </xf>
    <xf numFmtId="38" fontId="238" fillId="0" borderId="1" xfId="0" applyNumberFormat="1" applyFont="1" applyBorder="1" applyAlignment="1">
      <alignment horizontal="center" vertical="center" wrapText="1"/>
    </xf>
    <xf numFmtId="0" fontId="245" fillId="0" borderId="0" xfId="0" applyFont="1">
      <alignment vertical="center"/>
    </xf>
    <xf numFmtId="0" fontId="249" fillId="0" borderId="1" xfId="0" applyFont="1" applyBorder="1" applyAlignment="1">
      <alignment vertical="center" wrapText="1"/>
    </xf>
    <xf numFmtId="0" fontId="252" fillId="0" borderId="1" xfId="0" applyFont="1" applyBorder="1">
      <alignment vertical="center"/>
    </xf>
    <xf numFmtId="0" fontId="253" fillId="3" borderId="3" xfId="0" applyFont="1" applyFill="1" applyBorder="1">
      <alignment vertical="center"/>
    </xf>
    <xf numFmtId="0" fontId="254" fillId="3" borderId="5" xfId="0" applyFont="1" applyFill="1" applyBorder="1">
      <alignment vertical="center"/>
    </xf>
    <xf numFmtId="0" fontId="255" fillId="3" borderId="5" xfId="0" applyFont="1" applyFill="1" applyBorder="1">
      <alignment vertical="center"/>
    </xf>
    <xf numFmtId="0" fontId="256" fillId="3" borderId="4" xfId="0" applyFont="1" applyFill="1" applyBorder="1">
      <alignment vertical="center"/>
    </xf>
    <xf numFmtId="0" fontId="258" fillId="0" borderId="0" xfId="0" applyFont="1">
      <alignment vertical="center"/>
    </xf>
    <xf numFmtId="0" fontId="262" fillId="0" borderId="0" xfId="0" applyFont="1">
      <alignment vertical="center"/>
    </xf>
    <xf numFmtId="0" fontId="266" fillId="0" borderId="0" xfId="0" applyFont="1">
      <alignment vertical="center"/>
    </xf>
    <xf numFmtId="0" fontId="267" fillId="0" borderId="10" xfId="0" applyFont="1" applyBorder="1" applyAlignment="1">
      <alignment horizontal="left" vertical="center" wrapText="1"/>
    </xf>
    <xf numFmtId="38" fontId="268" fillId="0" borderId="10" xfId="0" applyNumberFormat="1" applyFont="1" applyBorder="1" applyAlignment="1">
      <alignment horizontal="right" vertical="center" wrapText="1"/>
    </xf>
    <xf numFmtId="38" fontId="269" fillId="0" borderId="10" xfId="0" applyNumberFormat="1" applyFont="1" applyBorder="1" applyAlignment="1" applyProtection="1">
      <alignment horizontal="right" vertical="center" wrapText="1"/>
      <protection locked="0"/>
    </xf>
    <xf numFmtId="38" fontId="270" fillId="0" borderId="10" xfId="0" applyNumberFormat="1" applyFont="1" applyBorder="1" applyAlignment="1">
      <alignment horizontal="left" vertical="center" wrapText="1"/>
    </xf>
    <xf numFmtId="0" fontId="271" fillId="0" borderId="0" xfId="0" applyFont="1">
      <alignment vertical="center"/>
    </xf>
    <xf numFmtId="0" fontId="272" fillId="0" borderId="0" xfId="0" applyFont="1" applyAlignment="1">
      <alignment vertical="center" wrapText="1"/>
    </xf>
    <xf numFmtId="189" fontId="273" fillId="6" borderId="1" xfId="0" applyNumberFormat="1" applyFont="1" applyFill="1" applyBorder="1" applyAlignment="1">
      <alignment horizontal="center" vertical="center"/>
    </xf>
    <xf numFmtId="0" fontId="277" fillId="0" borderId="0" xfId="0" applyFont="1">
      <alignment vertical="center"/>
    </xf>
    <xf numFmtId="0" fontId="278" fillId="0" borderId="0" xfId="0" applyFont="1">
      <alignment vertical="center"/>
    </xf>
    <xf numFmtId="0" fontId="68" fillId="6" borderId="0" xfId="3" applyFont="1" applyFill="1" applyAlignment="1">
      <alignment horizontal="right" vertical="center"/>
    </xf>
    <xf numFmtId="0" fontId="68" fillId="6" borderId="11" xfId="3" applyFont="1" applyFill="1" applyBorder="1" applyAlignment="1">
      <alignment horizontal="right" vertical="center"/>
    </xf>
    <xf numFmtId="0" fontId="35" fillId="6" borderId="9" xfId="5" applyFont="1" applyFill="1" applyBorder="1" applyAlignment="1">
      <alignment horizontal="left" vertical="center" wrapText="1"/>
    </xf>
    <xf numFmtId="0" fontId="35" fillId="6" borderId="10" xfId="5" applyFont="1" applyFill="1" applyBorder="1" applyAlignment="1">
      <alignment horizontal="left" vertical="center" wrapText="1"/>
    </xf>
    <xf numFmtId="0" fontId="35" fillId="6" borderId="8" xfId="5" applyFont="1" applyFill="1" applyBorder="1" applyAlignment="1">
      <alignment horizontal="left" vertical="center" wrapText="1"/>
    </xf>
    <xf numFmtId="0" fontId="18" fillId="6" borderId="9" xfId="5" applyFont="1" applyFill="1" applyBorder="1" applyAlignment="1">
      <alignment horizontal="left" vertical="top" wrapText="1"/>
    </xf>
    <xf numFmtId="0" fontId="18" fillId="6" borderId="10" xfId="5" applyFont="1" applyFill="1" applyBorder="1" applyAlignment="1">
      <alignment horizontal="left" vertical="top" wrapText="1"/>
    </xf>
    <xf numFmtId="0" fontId="18" fillId="6" borderId="8" xfId="5" applyFont="1" applyFill="1" applyBorder="1" applyAlignment="1">
      <alignment horizontal="left" vertical="top" wrapText="1"/>
    </xf>
    <xf numFmtId="0" fontId="18" fillId="6" borderId="6" xfId="5" applyFont="1" applyFill="1" applyBorder="1" applyAlignment="1">
      <alignment horizontal="left" vertical="top" wrapText="1"/>
    </xf>
    <xf numFmtId="0" fontId="18" fillId="6" borderId="0" xfId="5" applyFont="1" applyFill="1" applyAlignment="1">
      <alignment horizontal="left" vertical="top" wrapText="1"/>
    </xf>
    <xf numFmtId="0" fontId="18" fillId="6" borderId="11" xfId="5" applyFont="1" applyFill="1" applyBorder="1" applyAlignment="1">
      <alignment horizontal="left" vertical="top" wrapText="1"/>
    </xf>
    <xf numFmtId="0" fontId="40" fillId="6" borderId="46" xfId="0" applyFont="1" applyFill="1" applyBorder="1" applyAlignment="1">
      <alignment vertical="center" wrapText="1"/>
    </xf>
    <xf numFmtId="0" fontId="40" fillId="6" borderId="47" xfId="0" applyFont="1" applyFill="1" applyBorder="1" applyAlignment="1">
      <alignment vertical="center" wrapText="1"/>
    </xf>
    <xf numFmtId="0" fontId="40" fillId="6" borderId="48" xfId="0" applyFont="1" applyFill="1" applyBorder="1" applyAlignment="1">
      <alignment vertical="center" wrapText="1"/>
    </xf>
    <xf numFmtId="0" fontId="18" fillId="6" borderId="6" xfId="5" applyFont="1" applyFill="1" applyBorder="1" applyAlignment="1">
      <alignment horizontal="left" vertical="center" wrapText="1"/>
    </xf>
    <xf numFmtId="0" fontId="18" fillId="6" borderId="0" xfId="5" applyFont="1" applyFill="1" applyAlignment="1">
      <alignment horizontal="left" vertical="center" wrapText="1"/>
    </xf>
    <xf numFmtId="0" fontId="18" fillId="6" borderId="11" xfId="5" applyFont="1" applyFill="1" applyBorder="1" applyAlignment="1">
      <alignment horizontal="left" vertical="center" wrapText="1"/>
    </xf>
    <xf numFmtId="0" fontId="40" fillId="6" borderId="27" xfId="3" applyFont="1" applyFill="1" applyBorder="1" applyAlignment="1">
      <alignment horizontal="right" vertical="center"/>
    </xf>
    <xf numFmtId="0" fontId="40" fillId="6" borderId="26" xfId="3" applyFont="1" applyFill="1" applyBorder="1" applyAlignment="1">
      <alignment horizontal="right" vertical="center"/>
    </xf>
    <xf numFmtId="0" fontId="40" fillId="6" borderId="28" xfId="3" applyFont="1" applyFill="1" applyBorder="1" applyAlignment="1">
      <alignment horizontal="right" vertical="center"/>
    </xf>
    <xf numFmtId="0" fontId="40" fillId="6" borderId="9" xfId="3" applyFont="1" applyFill="1" applyBorder="1" applyAlignment="1">
      <alignment vertical="center" wrapText="1"/>
    </xf>
    <xf numFmtId="0" fontId="40" fillId="6" borderId="10" xfId="3" applyFont="1" applyFill="1" applyBorder="1" applyAlignment="1">
      <alignment vertical="center" wrapText="1"/>
    </xf>
    <xf numFmtId="0" fontId="40" fillId="6" borderId="76" xfId="3" applyFont="1" applyFill="1" applyBorder="1" applyAlignment="1">
      <alignment horizontal="right" vertical="center"/>
    </xf>
    <xf numFmtId="0" fontId="40" fillId="6" borderId="77" xfId="3" applyFont="1" applyFill="1" applyBorder="1" applyAlignment="1">
      <alignment horizontal="right" vertical="center"/>
    </xf>
    <xf numFmtId="0" fontId="40" fillId="6" borderId="78" xfId="3" applyFont="1" applyFill="1" applyBorder="1" applyAlignment="1">
      <alignment horizontal="right" vertical="center"/>
    </xf>
    <xf numFmtId="0" fontId="19" fillId="6" borderId="26" xfId="0" applyFont="1" applyFill="1" applyBorder="1" applyAlignment="1">
      <alignment horizontal="left" vertical="center" wrapText="1"/>
    </xf>
    <xf numFmtId="0" fontId="19" fillId="6" borderId="28" xfId="0" applyFont="1" applyFill="1" applyBorder="1" applyAlignment="1">
      <alignment horizontal="left" vertical="center" wrapText="1"/>
    </xf>
    <xf numFmtId="0" fontId="19" fillId="6" borderId="27" xfId="5" applyFont="1" applyFill="1" applyBorder="1" applyAlignment="1">
      <alignment horizontal="left" vertical="center" wrapText="1"/>
    </xf>
    <xf numFmtId="0" fontId="19" fillId="6" borderId="26" xfId="5" applyFont="1" applyFill="1" applyBorder="1" applyAlignment="1">
      <alignment horizontal="left" vertical="center" wrapText="1"/>
    </xf>
    <xf numFmtId="0" fontId="19" fillId="6" borderId="28" xfId="5" applyFont="1" applyFill="1" applyBorder="1" applyAlignment="1">
      <alignment horizontal="left" vertical="center" wrapText="1"/>
    </xf>
    <xf numFmtId="0" fontId="19" fillId="6" borderId="6" xfId="5" applyFont="1" applyFill="1" applyBorder="1" applyAlignment="1">
      <alignment horizontal="left" vertical="center" wrapText="1"/>
    </xf>
    <xf numFmtId="0" fontId="19" fillId="6" borderId="0" xfId="5" applyFont="1" applyFill="1" applyAlignment="1">
      <alignment horizontal="left" vertical="center" wrapText="1"/>
    </xf>
    <xf numFmtId="0" fontId="19" fillId="6" borderId="11" xfId="5" applyFont="1" applyFill="1" applyBorder="1" applyAlignment="1">
      <alignment horizontal="left" vertical="center" wrapText="1"/>
    </xf>
    <xf numFmtId="0" fontId="19" fillId="6" borderId="37" xfId="5" applyFont="1" applyFill="1" applyBorder="1" applyAlignment="1">
      <alignment horizontal="left" vertical="center" wrapText="1"/>
    </xf>
    <xf numFmtId="0" fontId="19" fillId="6" borderId="32" xfId="5" applyFont="1" applyFill="1" applyBorder="1" applyAlignment="1">
      <alignment horizontal="left" vertical="center" wrapText="1"/>
    </xf>
    <xf numFmtId="0" fontId="19" fillId="6" borderId="33" xfId="5" applyFont="1" applyFill="1" applyBorder="1" applyAlignment="1">
      <alignment horizontal="left" vertical="center" wrapText="1"/>
    </xf>
    <xf numFmtId="0" fontId="40" fillId="6" borderId="43" xfId="0" applyFont="1" applyFill="1" applyBorder="1" applyAlignment="1">
      <alignment vertical="center" wrapText="1"/>
    </xf>
    <xf numFmtId="0" fontId="40" fillId="6" borderId="44" xfId="0" applyFont="1" applyFill="1" applyBorder="1" applyAlignment="1">
      <alignment vertical="center" wrapText="1"/>
    </xf>
    <xf numFmtId="0" fontId="40" fillId="6" borderId="45" xfId="0" applyFont="1" applyFill="1" applyBorder="1" applyAlignment="1">
      <alignment vertical="center" wrapText="1"/>
    </xf>
    <xf numFmtId="0" fontId="35" fillId="6" borderId="9" xfId="5" applyFont="1" applyFill="1" applyBorder="1" applyAlignment="1">
      <alignment horizontal="left" vertical="center"/>
    </xf>
    <xf numFmtId="0" fontId="35" fillId="6" borderId="10" xfId="5" applyFont="1" applyFill="1" applyBorder="1" applyAlignment="1">
      <alignment horizontal="left" vertical="center"/>
    </xf>
    <xf numFmtId="0" fontId="35" fillId="6" borderId="8" xfId="5" applyFont="1" applyFill="1" applyBorder="1" applyAlignment="1">
      <alignment horizontal="left" vertical="center"/>
    </xf>
    <xf numFmtId="0" fontId="40" fillId="6" borderId="9" xfId="3" applyFont="1" applyFill="1" applyBorder="1" applyAlignment="1">
      <alignment horizontal="left" vertical="center"/>
    </xf>
    <xf numFmtId="0" fontId="40" fillId="6" borderId="10" xfId="3" applyFont="1" applyFill="1" applyBorder="1" applyAlignment="1">
      <alignment horizontal="left" vertical="center"/>
    </xf>
    <xf numFmtId="0" fontId="40" fillId="6" borderId="8" xfId="3" applyFont="1" applyFill="1" applyBorder="1" applyAlignment="1">
      <alignment horizontal="left" vertical="center"/>
    </xf>
    <xf numFmtId="0" fontId="40" fillId="6" borderId="9" xfId="0" applyFont="1" applyFill="1" applyBorder="1" applyAlignment="1">
      <alignment vertical="center" wrapText="1"/>
    </xf>
    <xf numFmtId="0" fontId="40" fillId="6" borderId="10" xfId="0" applyFont="1" applyFill="1" applyBorder="1" applyAlignment="1">
      <alignment vertical="center" wrapText="1"/>
    </xf>
    <xf numFmtId="0" fontId="40" fillId="6" borderId="12" xfId="3" applyFont="1" applyFill="1" applyBorder="1" applyAlignment="1">
      <alignment horizontal="right" vertical="center"/>
    </xf>
    <xf numFmtId="0" fontId="40" fillId="6" borderId="7" xfId="3" applyFont="1" applyFill="1" applyBorder="1" applyAlignment="1">
      <alignment horizontal="right" vertical="center"/>
    </xf>
    <xf numFmtId="0" fontId="40" fillId="6" borderId="13" xfId="3" applyFont="1" applyFill="1" applyBorder="1" applyAlignment="1">
      <alignment horizontal="right" vertical="center"/>
    </xf>
    <xf numFmtId="0" fontId="40" fillId="6" borderId="6" xfId="3" applyFont="1" applyFill="1" applyBorder="1" applyAlignment="1">
      <alignment horizontal="left" vertical="center"/>
    </xf>
    <xf numFmtId="0" fontId="40" fillId="6" borderId="0" xfId="3" applyFont="1" applyFill="1" applyAlignment="1">
      <alignment horizontal="left" vertical="center"/>
    </xf>
    <xf numFmtId="0" fontId="40" fillId="6" borderId="11" xfId="3" applyFont="1" applyFill="1" applyBorder="1" applyAlignment="1">
      <alignment horizontal="left" vertical="center"/>
    </xf>
    <xf numFmtId="0" fontId="40" fillId="6" borderId="30" xfId="3" applyFont="1" applyFill="1" applyBorder="1" applyAlignment="1">
      <alignment horizontal="right" vertical="center"/>
    </xf>
    <xf numFmtId="0" fontId="40" fillId="6" borderId="29" xfId="3" applyFont="1" applyFill="1" applyBorder="1" applyAlignment="1">
      <alignment horizontal="right" vertical="center"/>
    </xf>
    <xf numFmtId="0" fontId="40" fillId="6" borderId="31" xfId="3" applyFont="1" applyFill="1" applyBorder="1" applyAlignment="1">
      <alignment horizontal="right" vertical="center"/>
    </xf>
    <xf numFmtId="0" fontId="40" fillId="6" borderId="12" xfId="0" applyFont="1" applyFill="1" applyBorder="1" applyAlignment="1">
      <alignment vertical="center" wrapText="1"/>
    </xf>
    <xf numFmtId="0" fontId="40" fillId="6" borderId="7" xfId="0" applyFont="1" applyFill="1" applyBorder="1" applyAlignment="1">
      <alignment vertical="center" wrapText="1"/>
    </xf>
    <xf numFmtId="0" fontId="40" fillId="6" borderId="13" xfId="0" applyFont="1" applyFill="1" applyBorder="1" applyAlignment="1">
      <alignment vertical="center" wrapText="1"/>
    </xf>
    <xf numFmtId="0" fontId="18" fillId="6" borderId="6" xfId="5" applyFont="1" applyFill="1" applyBorder="1" applyAlignment="1">
      <alignment horizontal="left" vertical="center"/>
    </xf>
    <xf numFmtId="0" fontId="18" fillId="6" borderId="0" xfId="5" applyFont="1" applyFill="1" applyAlignment="1">
      <alignment horizontal="left" vertical="center"/>
    </xf>
    <xf numFmtId="0" fontId="18" fillId="6" borderId="11" xfId="5" applyFont="1" applyFill="1" applyBorder="1" applyAlignment="1">
      <alignment horizontal="left" vertical="center"/>
    </xf>
    <xf numFmtId="0" fontId="19" fillId="6" borderId="27" xfId="5" applyFont="1" applyFill="1" applyBorder="1" applyAlignment="1">
      <alignment horizontal="left" vertical="top" wrapText="1"/>
    </xf>
    <xf numFmtId="0" fontId="19" fillId="6" borderId="26" xfId="5" applyFont="1" applyFill="1" applyBorder="1" applyAlignment="1">
      <alignment horizontal="left" vertical="top" wrapText="1"/>
    </xf>
    <xf numFmtId="0" fontId="19" fillId="6" borderId="28" xfId="5" applyFont="1" applyFill="1" applyBorder="1" applyAlignment="1">
      <alignment horizontal="left" vertical="top" wrapText="1"/>
    </xf>
    <xf numFmtId="0" fontId="19" fillId="6" borderId="30" xfId="5" applyFont="1" applyFill="1" applyBorder="1" applyAlignment="1">
      <alignment horizontal="left" vertical="top" wrapText="1"/>
    </xf>
    <xf numFmtId="0" fontId="19" fillId="6" borderId="29" xfId="5" applyFont="1" applyFill="1" applyBorder="1" applyAlignment="1">
      <alignment horizontal="left" vertical="top" wrapText="1"/>
    </xf>
    <xf numFmtId="0" fontId="19" fillId="6" borderId="31" xfId="5" applyFont="1" applyFill="1" applyBorder="1" applyAlignment="1">
      <alignment horizontal="left" vertical="top" wrapText="1"/>
    </xf>
    <xf numFmtId="0" fontId="18" fillId="6" borderId="9" xfId="5" applyFont="1" applyFill="1" applyBorder="1" applyAlignment="1">
      <alignment horizontal="left" vertical="center"/>
    </xf>
    <xf numFmtId="0" fontId="18" fillId="6" borderId="10" xfId="5" applyFont="1" applyFill="1" applyBorder="1" applyAlignment="1">
      <alignment horizontal="left" vertical="center"/>
    </xf>
    <xf numFmtId="0" fontId="18" fillId="6" borderId="8" xfId="5" applyFont="1" applyFill="1" applyBorder="1" applyAlignment="1">
      <alignment horizontal="left" vertical="center"/>
    </xf>
    <xf numFmtId="0" fontId="19" fillId="6" borderId="27" xfId="5" applyFont="1" applyFill="1" applyBorder="1" applyAlignment="1">
      <alignment horizontal="left" vertical="center"/>
    </xf>
    <xf numFmtId="0" fontId="19" fillId="6" borderId="26" xfId="5" applyFont="1" applyFill="1" applyBorder="1" applyAlignment="1">
      <alignment horizontal="left" vertical="center"/>
    </xf>
    <xf numFmtId="0" fontId="19" fillId="6" borderId="28" xfId="5" applyFont="1" applyFill="1" applyBorder="1" applyAlignment="1">
      <alignment horizontal="left" vertical="center"/>
    </xf>
    <xf numFmtId="0" fontId="19" fillId="6" borderId="6" xfId="5" applyFont="1" applyFill="1" applyBorder="1" applyAlignment="1">
      <alignment horizontal="left" vertical="top" wrapText="1"/>
    </xf>
    <xf numFmtId="0" fontId="19" fillId="6" borderId="0" xfId="5" applyFont="1" applyFill="1" applyAlignment="1">
      <alignment horizontal="left" vertical="top" wrapText="1"/>
    </xf>
    <xf numFmtId="0" fontId="19" fillId="6" borderId="11" xfId="5" applyFont="1" applyFill="1" applyBorder="1" applyAlignment="1">
      <alignment horizontal="left" vertical="top" wrapText="1"/>
    </xf>
    <xf numFmtId="0" fontId="18" fillId="6" borderId="9" xfId="5" applyFont="1" applyFill="1" applyBorder="1" applyAlignment="1">
      <alignment horizontal="left" vertical="center" wrapText="1"/>
    </xf>
    <xf numFmtId="0" fontId="18" fillId="6" borderId="10" xfId="5" applyFont="1" applyFill="1" applyBorder="1" applyAlignment="1">
      <alignment horizontal="left" vertical="center" wrapText="1"/>
    </xf>
    <xf numFmtId="0" fontId="18" fillId="6" borderId="8" xfId="5" applyFont="1" applyFill="1" applyBorder="1" applyAlignment="1">
      <alignment horizontal="left" vertical="center" wrapText="1"/>
    </xf>
    <xf numFmtId="0" fontId="21" fillId="6" borderId="3" xfId="5" applyFont="1" applyFill="1" applyBorder="1" applyAlignment="1">
      <alignment horizontal="left" vertical="center"/>
    </xf>
    <xf numFmtId="0" fontId="21" fillId="6" borderId="5" xfId="5" applyFont="1" applyFill="1" applyBorder="1" applyAlignment="1">
      <alignment horizontal="left" vertical="center"/>
    </xf>
    <xf numFmtId="0" fontId="21" fillId="6" borderId="4" xfId="5" applyFont="1" applyFill="1" applyBorder="1" applyAlignment="1">
      <alignment horizontal="left" vertical="center"/>
    </xf>
    <xf numFmtId="0" fontId="37" fillId="6" borderId="0" xfId="5" applyFont="1" applyFill="1" applyAlignment="1">
      <alignment horizontal="left" vertical="center" wrapText="1"/>
    </xf>
    <xf numFmtId="0" fontId="37" fillId="6" borderId="11" xfId="5" applyFont="1" applyFill="1" applyBorder="1" applyAlignment="1">
      <alignment horizontal="left" vertical="center" wrapText="1"/>
    </xf>
    <xf numFmtId="0" fontId="21" fillId="3" borderId="3" xfId="5" applyFont="1" applyFill="1" applyBorder="1" applyAlignment="1">
      <alignment horizontal="left" vertical="center"/>
    </xf>
    <xf numFmtId="0" fontId="21" fillId="3" borderId="5" xfId="5" applyFont="1" applyFill="1" applyBorder="1" applyAlignment="1">
      <alignment horizontal="left" vertical="center"/>
    </xf>
    <xf numFmtId="0" fontId="21" fillId="3" borderId="4" xfId="5" applyFont="1" applyFill="1" applyBorder="1" applyAlignment="1">
      <alignment horizontal="left" vertical="center"/>
    </xf>
    <xf numFmtId="0" fontId="19" fillId="6" borderId="6" xfId="5" applyFont="1" applyFill="1" applyBorder="1" applyAlignment="1">
      <alignment horizontal="left" vertical="center"/>
    </xf>
    <xf numFmtId="0" fontId="19" fillId="6" borderId="0" xfId="5" applyFont="1" applyFill="1" applyAlignment="1">
      <alignment horizontal="left" vertical="center"/>
    </xf>
    <xf numFmtId="0" fontId="19" fillId="6" borderId="11" xfId="5" applyFont="1" applyFill="1" applyBorder="1" applyAlignment="1">
      <alignment horizontal="left" vertical="center"/>
    </xf>
    <xf numFmtId="49" fontId="13" fillId="6" borderId="5" xfId="2" applyNumberFormat="1" applyFont="1" applyFill="1" applyBorder="1" applyAlignment="1">
      <alignment horizontal="left" vertical="center"/>
    </xf>
    <xf numFmtId="49" fontId="13" fillId="6" borderId="4" xfId="2" applyNumberFormat="1" applyFont="1" applyFill="1" applyBorder="1" applyAlignment="1">
      <alignment horizontal="left" vertical="center"/>
    </xf>
    <xf numFmtId="49" fontId="5" fillId="3" borderId="9" xfId="0" applyNumberFormat="1" applyFont="1" applyFill="1" applyBorder="1" applyAlignment="1">
      <alignment horizontal="center" vertical="center" wrapText="1"/>
    </xf>
    <xf numFmtId="49" fontId="5" fillId="3" borderId="10" xfId="0" applyNumberFormat="1" applyFont="1" applyFill="1" applyBorder="1" applyAlignment="1">
      <alignment horizontal="center" vertical="center" wrapText="1"/>
    </xf>
    <xf numFmtId="49" fontId="5" fillId="3" borderId="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5" fillId="3" borderId="0" xfId="0" applyNumberFormat="1" applyFont="1" applyFill="1" applyAlignment="1">
      <alignment horizontal="center" vertical="center" wrapText="1"/>
    </xf>
    <xf numFmtId="49" fontId="5" fillId="3" borderId="11" xfId="0" applyNumberFormat="1" applyFont="1" applyFill="1" applyBorder="1" applyAlignment="1">
      <alignment horizontal="center" vertical="center" wrapText="1"/>
    </xf>
    <xf numFmtId="49" fontId="5" fillId="3" borderId="12" xfId="0" applyNumberFormat="1" applyFont="1" applyFill="1" applyBorder="1" applyAlignment="1">
      <alignment horizontal="center" vertical="center" wrapText="1"/>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49" fontId="5" fillId="3" borderId="3" xfId="0" applyNumberFormat="1" applyFont="1" applyFill="1" applyBorder="1">
      <alignment vertical="center"/>
    </xf>
    <xf numFmtId="49" fontId="5" fillId="3" borderId="5" xfId="0" applyNumberFormat="1" applyFont="1" applyFill="1" applyBorder="1">
      <alignment vertical="center"/>
    </xf>
    <xf numFmtId="49" fontId="3" fillId="7" borderId="3" xfId="0" applyNumberFormat="1" applyFont="1" applyFill="1" applyBorder="1">
      <alignment vertical="center"/>
    </xf>
    <xf numFmtId="49" fontId="3" fillId="7" borderId="5" xfId="0" applyNumberFormat="1" applyFont="1" applyFill="1" applyBorder="1">
      <alignment vertical="center"/>
    </xf>
    <xf numFmtId="49" fontId="3" fillId="7" borderId="4" xfId="0" applyNumberFormat="1" applyFont="1" applyFill="1" applyBorder="1">
      <alignment vertical="center"/>
    </xf>
    <xf numFmtId="49" fontId="13" fillId="6" borderId="20" xfId="2" applyNumberFormat="1" applyFont="1" applyFill="1" applyBorder="1">
      <alignment vertical="center"/>
    </xf>
    <xf numFmtId="49" fontId="13" fillId="6" borderId="17" xfId="2" applyNumberFormat="1" applyFont="1" applyFill="1" applyBorder="1">
      <alignment vertical="center"/>
    </xf>
    <xf numFmtId="49" fontId="13" fillId="6" borderId="18" xfId="2" applyNumberFormat="1" applyFont="1" applyFill="1" applyBorder="1">
      <alignment vertical="center"/>
    </xf>
    <xf numFmtId="49" fontId="5" fillId="3" borderId="1" xfId="0" applyNumberFormat="1" applyFont="1" applyFill="1" applyBorder="1">
      <alignment vertical="center"/>
    </xf>
    <xf numFmtId="49" fontId="3" fillId="6" borderId="1" xfId="0" applyNumberFormat="1" applyFont="1" applyFill="1" applyBorder="1">
      <alignment vertical="center"/>
    </xf>
    <xf numFmtId="49" fontId="3" fillId="7" borderId="1" xfId="0" applyNumberFormat="1" applyFont="1" applyFill="1" applyBorder="1">
      <alignment vertical="center"/>
    </xf>
    <xf numFmtId="49" fontId="16" fillId="6" borderId="5" xfId="3" applyNumberFormat="1" applyFill="1" applyBorder="1" applyAlignment="1">
      <alignment horizontal="center" vertical="center"/>
    </xf>
    <xf numFmtId="49" fontId="5" fillId="3" borderId="3" xfId="0" applyNumberFormat="1" applyFont="1" applyFill="1" applyBorder="1" applyAlignment="1">
      <alignment vertical="center" wrapText="1"/>
    </xf>
    <xf numFmtId="49" fontId="5" fillId="3" borderId="5" xfId="0" applyNumberFormat="1" applyFont="1" applyFill="1" applyBorder="1" applyAlignment="1">
      <alignment vertical="center" wrapText="1"/>
    </xf>
    <xf numFmtId="179" fontId="7" fillId="7" borderId="3" xfId="0" applyNumberFormat="1" applyFont="1" applyFill="1" applyBorder="1" applyAlignment="1" applyProtection="1">
      <alignment horizontal="left" vertical="center"/>
      <protection locked="0"/>
    </xf>
    <xf numFmtId="179" fontId="7" fillId="7" borderId="5" xfId="0" applyNumberFormat="1" applyFont="1" applyFill="1" applyBorder="1" applyAlignment="1" applyProtection="1">
      <alignment horizontal="left" vertical="center"/>
      <protection locked="0"/>
    </xf>
    <xf numFmtId="179" fontId="7" fillId="7" borderId="4" xfId="0" applyNumberFormat="1" applyFont="1" applyFill="1" applyBorder="1" applyAlignment="1" applyProtection="1">
      <alignment horizontal="left" vertical="center"/>
      <protection locked="0"/>
    </xf>
    <xf numFmtId="178" fontId="7" fillId="7" borderId="3" xfId="0" applyNumberFormat="1" applyFont="1" applyFill="1" applyBorder="1" applyAlignment="1" applyProtection="1">
      <alignment horizontal="left" vertical="center"/>
      <protection locked="0"/>
    </xf>
    <xf numFmtId="178" fontId="7" fillId="7" borderId="5" xfId="0" applyNumberFormat="1" applyFont="1" applyFill="1" applyBorder="1" applyAlignment="1" applyProtection="1">
      <alignment horizontal="left" vertical="center"/>
      <protection locked="0"/>
    </xf>
    <xf numFmtId="178" fontId="7" fillId="7" borderId="4" xfId="0" applyNumberFormat="1" applyFont="1" applyFill="1" applyBorder="1" applyAlignment="1" applyProtection="1">
      <alignment horizontal="left" vertical="center"/>
      <protection locked="0"/>
    </xf>
    <xf numFmtId="181" fontId="7" fillId="7" borderId="3" xfId="0" applyNumberFormat="1" applyFont="1" applyFill="1" applyBorder="1" applyAlignment="1">
      <alignment horizontal="left" vertical="center"/>
    </xf>
    <xf numFmtId="181" fontId="7" fillId="7" borderId="5" xfId="0" applyNumberFormat="1" applyFont="1" applyFill="1" applyBorder="1" applyAlignment="1">
      <alignment horizontal="left" vertical="center"/>
    </xf>
    <xf numFmtId="181" fontId="7" fillId="7" borderId="4" xfId="0" applyNumberFormat="1" applyFont="1" applyFill="1" applyBorder="1" applyAlignment="1">
      <alignment horizontal="left" vertical="center"/>
    </xf>
    <xf numFmtId="49" fontId="13" fillId="6" borderId="3" xfId="0" applyNumberFormat="1" applyFont="1" applyFill="1" applyBorder="1">
      <alignment vertical="center"/>
    </xf>
    <xf numFmtId="49" fontId="13" fillId="6" borderId="5" xfId="0" applyNumberFormat="1" applyFont="1" applyFill="1" applyBorder="1">
      <alignment vertical="center"/>
    </xf>
    <xf numFmtId="49" fontId="13" fillId="6" borderId="4" xfId="0" applyNumberFormat="1" applyFont="1" applyFill="1" applyBorder="1">
      <alignment vertical="center"/>
    </xf>
    <xf numFmtId="0" fontId="3" fillId="4" borderId="9"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13" xfId="0" applyFont="1" applyFill="1" applyBorder="1" applyAlignment="1">
      <alignment horizontal="left" vertical="center" wrapText="1"/>
    </xf>
    <xf numFmtId="49" fontId="3" fillId="6" borderId="1" xfId="0" applyNumberFormat="1" applyFont="1" applyFill="1" applyBorder="1" applyProtection="1">
      <alignment vertical="center"/>
      <protection locked="0"/>
    </xf>
    <xf numFmtId="49" fontId="3" fillId="4" borderId="1" xfId="0" applyNumberFormat="1" applyFont="1" applyFill="1" applyBorder="1" applyProtection="1">
      <alignment vertical="center"/>
      <protection locked="0"/>
    </xf>
    <xf numFmtId="49" fontId="5" fillId="3" borderId="9" xfId="0" applyNumberFormat="1" applyFont="1" applyFill="1" applyBorder="1" applyAlignment="1">
      <alignment horizontal="left" vertical="center" wrapText="1"/>
    </xf>
    <xf numFmtId="49" fontId="5" fillId="3" borderId="10" xfId="0" applyNumberFormat="1" applyFont="1" applyFill="1" applyBorder="1" applyAlignment="1">
      <alignment horizontal="left" vertical="center"/>
    </xf>
    <xf numFmtId="49" fontId="5" fillId="3" borderId="8" xfId="0" applyNumberFormat="1" applyFont="1" applyFill="1" applyBorder="1" applyAlignment="1">
      <alignment horizontal="left" vertical="center"/>
    </xf>
    <xf numFmtId="49" fontId="5" fillId="3" borderId="6" xfId="0" applyNumberFormat="1" applyFont="1" applyFill="1" applyBorder="1" applyAlignment="1">
      <alignment horizontal="left" vertical="center"/>
    </xf>
    <xf numFmtId="49" fontId="5" fillId="3" borderId="0" xfId="0" applyNumberFormat="1" applyFont="1" applyFill="1" applyAlignment="1">
      <alignment horizontal="left" vertical="center"/>
    </xf>
    <xf numFmtId="49" fontId="5" fillId="3" borderId="11" xfId="0" applyNumberFormat="1" applyFont="1" applyFill="1" applyBorder="1" applyAlignment="1">
      <alignment horizontal="left" vertical="center"/>
    </xf>
    <xf numFmtId="49" fontId="5" fillId="3" borderId="12" xfId="0" applyNumberFormat="1" applyFont="1" applyFill="1" applyBorder="1" applyAlignment="1">
      <alignment horizontal="left" vertical="center"/>
    </xf>
    <xf numFmtId="49" fontId="5" fillId="3" borderId="7" xfId="0" applyNumberFormat="1"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7" borderId="1" xfId="0" applyNumberFormat="1" applyFont="1" applyFill="1" applyBorder="1" applyProtection="1">
      <alignment vertical="center"/>
      <protection locked="0"/>
    </xf>
    <xf numFmtId="49" fontId="16" fillId="7" borderId="1" xfId="3" applyNumberFormat="1" applyFill="1" applyBorder="1" applyProtection="1">
      <alignment vertical="center"/>
      <protection locked="0"/>
    </xf>
    <xf numFmtId="49" fontId="5" fillId="3" borderId="1" xfId="0" applyNumberFormat="1" applyFont="1" applyFill="1" applyBorder="1" applyAlignment="1">
      <alignment horizontal="center" vertical="center"/>
    </xf>
    <xf numFmtId="49" fontId="13" fillId="6" borderId="1" xfId="2" applyNumberFormat="1" applyFont="1" applyFill="1" applyBorder="1">
      <alignment vertical="center"/>
    </xf>
    <xf numFmtId="49" fontId="5" fillId="3" borderId="9" xfId="0" applyNumberFormat="1" applyFont="1" applyFill="1" applyBorder="1">
      <alignment vertical="center"/>
    </xf>
    <xf numFmtId="49" fontId="5" fillId="3" borderId="10" xfId="0" applyNumberFormat="1" applyFont="1" applyFill="1" applyBorder="1">
      <alignment vertical="center"/>
    </xf>
    <xf numFmtId="49" fontId="5" fillId="3" borderId="8" xfId="0" applyNumberFormat="1" applyFont="1" applyFill="1" applyBorder="1">
      <alignment vertical="center"/>
    </xf>
    <xf numFmtId="49" fontId="5" fillId="3" borderId="12" xfId="0" applyNumberFormat="1" applyFont="1" applyFill="1" applyBorder="1">
      <alignment vertical="center"/>
    </xf>
    <xf numFmtId="49" fontId="5" fillId="3" borderId="7" xfId="0" applyNumberFormat="1" applyFont="1" applyFill="1" applyBorder="1">
      <alignment vertical="center"/>
    </xf>
    <xf numFmtId="49" fontId="5" fillId="3" borderId="13" xfId="0" applyNumberFormat="1" applyFont="1" applyFill="1" applyBorder="1">
      <alignment vertical="center"/>
    </xf>
    <xf numFmtId="49" fontId="5" fillId="3" borderId="10" xfId="0" applyNumberFormat="1" applyFont="1" applyFill="1" applyBorder="1" applyAlignment="1">
      <alignment horizontal="left" vertical="center" wrapText="1"/>
    </xf>
    <xf numFmtId="49" fontId="5" fillId="3" borderId="8" xfId="0" applyNumberFormat="1" applyFont="1" applyFill="1" applyBorder="1" applyAlignment="1">
      <alignment horizontal="left" vertical="center" wrapText="1"/>
    </xf>
    <xf numFmtId="49" fontId="5" fillId="3" borderId="6" xfId="0" applyNumberFormat="1" applyFont="1" applyFill="1" applyBorder="1" applyAlignment="1">
      <alignment horizontal="left" vertical="center" wrapText="1"/>
    </xf>
    <xf numFmtId="49" fontId="5" fillId="3" borderId="0" xfId="0" applyNumberFormat="1" applyFont="1" applyFill="1" applyAlignment="1">
      <alignment horizontal="left" vertical="center" wrapText="1"/>
    </xf>
    <xf numFmtId="49" fontId="5" fillId="3" borderId="11" xfId="0" applyNumberFormat="1" applyFont="1" applyFill="1" applyBorder="1" applyAlignment="1">
      <alignment horizontal="left" vertical="center" wrapText="1"/>
    </xf>
    <xf numFmtId="49" fontId="5" fillId="3" borderId="12" xfId="0" applyNumberFormat="1" applyFont="1" applyFill="1" applyBorder="1" applyAlignment="1">
      <alignment horizontal="left" vertical="center" wrapText="1"/>
    </xf>
    <xf numFmtId="49" fontId="5" fillId="3" borderId="7" xfId="0" applyNumberFormat="1" applyFont="1" applyFill="1" applyBorder="1" applyAlignment="1">
      <alignment horizontal="left" vertical="center" wrapText="1"/>
    </xf>
    <xf numFmtId="49" fontId="5" fillId="3" borderId="13"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13" fillId="6" borderId="1" xfId="0" applyNumberFormat="1" applyFont="1" applyFill="1" applyBorder="1">
      <alignment vertical="center"/>
    </xf>
    <xf numFmtId="0" fontId="63" fillId="6" borderId="6" xfId="0" applyFont="1" applyFill="1" applyBorder="1" applyAlignment="1">
      <alignment horizontal="left" vertical="center" wrapText="1"/>
    </xf>
    <xf numFmtId="0" fontId="63" fillId="6" borderId="0" xfId="0" applyFont="1" applyFill="1" applyAlignment="1">
      <alignment horizontal="left" vertical="center" wrapText="1"/>
    </xf>
    <xf numFmtId="0" fontId="63" fillId="6" borderId="11" xfId="0" applyFont="1" applyFill="1" applyBorder="1" applyAlignment="1">
      <alignment horizontal="left" vertical="center" wrapText="1"/>
    </xf>
    <xf numFmtId="49" fontId="77" fillId="18" borderId="7" xfId="0" applyNumberFormat="1" applyFont="1" applyFill="1" applyBorder="1" applyAlignment="1">
      <alignment horizontal="left" vertical="center"/>
    </xf>
    <xf numFmtId="49" fontId="5" fillId="3" borderId="6" xfId="0" applyNumberFormat="1" applyFont="1" applyFill="1" applyBorder="1">
      <alignment vertical="center"/>
    </xf>
    <xf numFmtId="49" fontId="5" fillId="3" borderId="0" xfId="0" applyNumberFormat="1" applyFont="1" applyFill="1">
      <alignment vertical="center"/>
    </xf>
    <xf numFmtId="49" fontId="5" fillId="3" borderId="11" xfId="0" applyNumberFormat="1" applyFont="1" applyFill="1" applyBorder="1">
      <alignment vertical="center"/>
    </xf>
    <xf numFmtId="0" fontId="3" fillId="4" borderId="9" xfId="0" applyFont="1" applyFill="1" applyBorder="1" applyAlignment="1">
      <alignment vertical="center" wrapText="1"/>
    </xf>
    <xf numFmtId="0" fontId="3" fillId="4" borderId="10" xfId="0" applyFont="1" applyFill="1" applyBorder="1" applyAlignment="1">
      <alignment vertical="center" wrapText="1"/>
    </xf>
    <xf numFmtId="0" fontId="3" fillId="4" borderId="8" xfId="0" applyFont="1" applyFill="1" applyBorder="1" applyAlignment="1">
      <alignment vertical="center" wrapText="1"/>
    </xf>
    <xf numFmtId="0" fontId="3" fillId="4" borderId="6" xfId="0" applyFont="1" applyFill="1" applyBorder="1" applyAlignment="1">
      <alignment vertical="center" wrapText="1"/>
    </xf>
    <xf numFmtId="0" fontId="3" fillId="4" borderId="0" xfId="0" applyFont="1" applyFill="1" applyAlignment="1">
      <alignment vertical="center" wrapText="1"/>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3" fillId="4" borderId="7" xfId="0" applyFont="1" applyFill="1" applyBorder="1" applyAlignment="1">
      <alignment vertical="center" wrapText="1"/>
    </xf>
    <xf numFmtId="0" fontId="3" fillId="4" borderId="13" xfId="0" applyFont="1" applyFill="1" applyBorder="1" applyAlignment="1">
      <alignment vertical="center" wrapText="1"/>
    </xf>
    <xf numFmtId="0" fontId="74" fillId="0" borderId="0" xfId="7" applyFont="1" applyAlignment="1">
      <alignment horizontal="center" vertical="center"/>
    </xf>
    <xf numFmtId="0" fontId="2" fillId="0" borderId="1" xfId="7" applyBorder="1" applyAlignment="1" applyProtection="1">
      <alignment horizontal="left" vertical="center" wrapText="1"/>
      <protection locked="0"/>
    </xf>
    <xf numFmtId="49" fontId="3" fillId="4" borderId="9" xfId="0" applyNumberFormat="1" applyFont="1" applyFill="1" applyBorder="1" applyAlignment="1">
      <alignment horizontal="left" vertical="center"/>
    </xf>
    <xf numFmtId="49" fontId="3" fillId="4" borderId="10" xfId="0" applyNumberFormat="1" applyFont="1" applyFill="1" applyBorder="1" applyAlignment="1">
      <alignment horizontal="left" vertical="center"/>
    </xf>
    <xf numFmtId="49" fontId="3" fillId="4" borderId="8" xfId="0" applyNumberFormat="1" applyFont="1" applyFill="1" applyBorder="1" applyAlignment="1">
      <alignment horizontal="left" vertical="center"/>
    </xf>
    <xf numFmtId="49" fontId="3" fillId="4" borderId="6" xfId="0" applyNumberFormat="1" applyFont="1" applyFill="1" applyBorder="1" applyAlignment="1">
      <alignment horizontal="left" vertical="center"/>
    </xf>
    <xf numFmtId="49" fontId="3" fillId="4" borderId="0" xfId="0" applyNumberFormat="1" applyFont="1" applyFill="1" applyAlignment="1">
      <alignment horizontal="left" vertical="center"/>
    </xf>
    <xf numFmtId="49" fontId="3" fillId="4" borderId="11" xfId="0" applyNumberFormat="1" applyFont="1" applyFill="1" applyBorder="1" applyAlignment="1">
      <alignment horizontal="left" vertical="center"/>
    </xf>
    <xf numFmtId="49" fontId="3" fillId="4" borderId="12" xfId="0" applyNumberFormat="1" applyFont="1" applyFill="1" applyBorder="1" applyAlignment="1">
      <alignment horizontal="left" vertical="center"/>
    </xf>
    <xf numFmtId="49" fontId="3" fillId="4" borderId="7" xfId="0" applyNumberFormat="1" applyFont="1" applyFill="1" applyBorder="1" applyAlignment="1">
      <alignment horizontal="left" vertical="center"/>
    </xf>
    <xf numFmtId="49" fontId="3" fillId="4" borderId="13" xfId="0" applyNumberFormat="1" applyFont="1" applyFill="1" applyBorder="1" applyAlignment="1">
      <alignment horizontal="left" vertical="center"/>
    </xf>
    <xf numFmtId="0" fontId="3" fillId="7" borderId="3"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6" borderId="3"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4" xfId="0" applyFont="1" applyFill="1" applyBorder="1" applyAlignment="1">
      <alignment horizontal="left" vertical="center" wrapText="1"/>
    </xf>
    <xf numFmtId="0" fontId="70" fillId="6" borderId="3" xfId="0" applyFont="1" applyFill="1" applyBorder="1" applyAlignment="1">
      <alignment horizontal="center" vertical="center" wrapText="1"/>
    </xf>
    <xf numFmtId="0" fontId="70" fillId="6" borderId="5" xfId="0" applyFont="1" applyFill="1" applyBorder="1" applyAlignment="1">
      <alignment horizontal="center" vertical="center" wrapText="1"/>
    </xf>
    <xf numFmtId="0" fontId="70" fillId="6" borderId="4" xfId="0" applyFont="1" applyFill="1" applyBorder="1" applyAlignment="1">
      <alignment horizontal="center" vertical="center" wrapText="1"/>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4" xfId="0" applyFont="1" applyFill="1" applyBorder="1" applyAlignment="1">
      <alignment horizontal="center" vertical="center"/>
    </xf>
    <xf numFmtId="0" fontId="71" fillId="3" borderId="1" xfId="0" applyFont="1" applyFill="1" applyBorder="1" applyAlignment="1">
      <alignment horizontal="center" vertical="center"/>
    </xf>
    <xf numFmtId="38" fontId="3" fillId="7" borderId="1" xfId="8" applyFont="1" applyFill="1" applyBorder="1" applyAlignment="1">
      <alignment horizontal="center" vertical="center"/>
    </xf>
    <xf numFmtId="38" fontId="13" fillId="6" borderId="1" xfId="8" applyFont="1" applyFill="1" applyBorder="1" applyAlignment="1">
      <alignment horizontal="center" vertical="center"/>
    </xf>
    <xf numFmtId="0" fontId="3" fillId="7" borderId="1" xfId="0" applyFont="1" applyFill="1" applyBorder="1" applyAlignment="1">
      <alignment horizontal="center" vertical="center"/>
    </xf>
    <xf numFmtId="178" fontId="3" fillId="7" borderId="1" xfId="8" applyNumberFormat="1" applyFont="1" applyFill="1" applyBorder="1" applyAlignment="1">
      <alignment horizontal="center" vertical="center"/>
    </xf>
    <xf numFmtId="0" fontId="3" fillId="7" borderId="1" xfId="0" applyFont="1" applyFill="1" applyBorder="1" applyAlignment="1">
      <alignment horizontal="left" vertical="center"/>
    </xf>
    <xf numFmtId="0" fontId="13" fillId="6" borderId="1" xfId="0" applyFont="1" applyFill="1" applyBorder="1" applyAlignment="1">
      <alignment horizontal="center" vertical="center"/>
    </xf>
    <xf numFmtId="49" fontId="5" fillId="3" borderId="3" xfId="0" applyNumberFormat="1" applyFont="1" applyFill="1" applyBorder="1" applyAlignment="1">
      <alignment horizontal="center" vertical="center"/>
    </xf>
    <xf numFmtId="49" fontId="5" fillId="3" borderId="5"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38" fontId="57" fillId="6" borderId="3" xfId="8" applyFont="1" applyFill="1" applyBorder="1" applyAlignment="1">
      <alignment horizontal="right" vertical="center"/>
    </xf>
    <xf numFmtId="38" fontId="57" fillId="6" borderId="5" xfId="8" applyFont="1" applyFill="1" applyBorder="1" applyAlignment="1">
      <alignment horizontal="right" vertical="center"/>
    </xf>
    <xf numFmtId="0" fontId="57" fillId="6" borderId="6" xfId="0" applyFont="1" applyFill="1" applyBorder="1" applyAlignment="1">
      <alignment horizontal="right" vertical="center"/>
    </xf>
    <xf numFmtId="0" fontId="57" fillId="6" borderId="0" xfId="0" applyFont="1" applyFill="1" applyAlignment="1">
      <alignment horizontal="right" vertical="center"/>
    </xf>
    <xf numFmtId="0" fontId="57" fillId="6" borderId="58" xfId="0" applyFont="1" applyFill="1" applyBorder="1" applyAlignment="1">
      <alignment horizontal="right" vertical="center"/>
    </xf>
    <xf numFmtId="0" fontId="57" fillId="6" borderId="57" xfId="0" applyFont="1" applyFill="1" applyBorder="1" applyAlignment="1">
      <alignment horizontal="right" vertical="center"/>
    </xf>
    <xf numFmtId="56" fontId="57" fillId="6" borderId="0" xfId="0" quotePrefix="1" applyNumberFormat="1" applyFont="1" applyFill="1" applyAlignment="1">
      <alignment horizontal="left" vertical="center"/>
    </xf>
    <xf numFmtId="56" fontId="57" fillId="6" borderId="11" xfId="0" quotePrefix="1" applyNumberFormat="1" applyFont="1" applyFill="1" applyBorder="1" applyAlignment="1">
      <alignment horizontal="left" vertical="center"/>
    </xf>
    <xf numFmtId="56" fontId="57" fillId="6" borderId="57" xfId="0" quotePrefix="1" applyNumberFormat="1" applyFont="1" applyFill="1" applyBorder="1" applyAlignment="1">
      <alignment horizontal="left" vertical="center"/>
    </xf>
    <xf numFmtId="56" fontId="57" fillId="6" borderId="56" xfId="0" quotePrefix="1" applyNumberFormat="1" applyFont="1" applyFill="1" applyBorder="1" applyAlignment="1">
      <alignment horizontal="left" vertical="center"/>
    </xf>
    <xf numFmtId="0" fontId="58" fillId="6" borderId="10" xfId="0" applyFont="1" applyFill="1" applyBorder="1" applyAlignment="1">
      <alignment horizontal="left" vertical="center"/>
    </xf>
    <xf numFmtId="0" fontId="58" fillId="6" borderId="8" xfId="0" applyFont="1" applyFill="1" applyBorder="1" applyAlignment="1">
      <alignment horizontal="left" vertical="center"/>
    </xf>
    <xf numFmtId="0" fontId="58" fillId="6" borderId="5" xfId="0" applyFont="1" applyFill="1" applyBorder="1" applyAlignment="1">
      <alignment horizontal="left" vertical="center"/>
    </xf>
    <xf numFmtId="0" fontId="58" fillId="6" borderId="4" xfId="0" applyFont="1" applyFill="1" applyBorder="1" applyAlignment="1">
      <alignment horizontal="left" vertical="center"/>
    </xf>
    <xf numFmtId="49" fontId="3" fillId="4" borderId="1" xfId="0" applyNumberFormat="1" applyFont="1" applyFill="1" applyBorder="1" applyAlignment="1">
      <alignment horizontal="left" vertical="center"/>
    </xf>
    <xf numFmtId="38" fontId="57" fillId="6" borderId="52" xfId="8" applyFont="1" applyFill="1" applyBorder="1" applyAlignment="1">
      <alignment horizontal="right" vertical="center"/>
    </xf>
    <xf numFmtId="38" fontId="57" fillId="6" borderId="51" xfId="8" applyFont="1" applyFill="1" applyBorder="1" applyAlignment="1">
      <alignment horizontal="right" vertical="center"/>
    </xf>
    <xf numFmtId="49" fontId="5" fillId="3" borderId="1" xfId="0" applyNumberFormat="1" applyFont="1" applyFill="1" applyBorder="1" applyAlignment="1">
      <alignment horizontal="left" vertical="center" wrapText="1"/>
    </xf>
    <xf numFmtId="49" fontId="57" fillId="6" borderId="9" xfId="0" applyNumberFormat="1" applyFont="1" applyFill="1" applyBorder="1" applyAlignment="1">
      <alignment horizontal="center" vertical="center"/>
    </xf>
    <xf numFmtId="0" fontId="57" fillId="6" borderId="10" xfId="0" applyFont="1" applyFill="1" applyBorder="1" applyAlignment="1">
      <alignment horizontal="center" vertical="center"/>
    </xf>
    <xf numFmtId="0" fontId="57" fillId="6" borderId="8" xfId="0" applyFont="1" applyFill="1" applyBorder="1" applyAlignment="1">
      <alignment horizontal="center" vertical="center"/>
    </xf>
    <xf numFmtId="0" fontId="57" fillId="6" borderId="6" xfId="0" applyFont="1" applyFill="1" applyBorder="1" applyAlignment="1">
      <alignment horizontal="center" vertical="center"/>
    </xf>
    <xf numFmtId="0" fontId="57" fillId="6" borderId="0" xfId="0" applyFont="1" applyFill="1" applyAlignment="1">
      <alignment horizontal="center" vertical="center"/>
    </xf>
    <xf numFmtId="0" fontId="57" fillId="6" borderId="11" xfId="0" applyFont="1" applyFill="1" applyBorder="1" applyAlignment="1">
      <alignment horizontal="center" vertical="center"/>
    </xf>
    <xf numFmtId="0" fontId="49" fillId="6" borderId="53" xfId="0" applyFont="1" applyFill="1" applyBorder="1" applyAlignment="1">
      <alignment horizontal="right" vertical="center"/>
    </xf>
    <xf numFmtId="0" fontId="57" fillId="6" borderId="3" xfId="0" applyFont="1" applyFill="1" applyBorder="1" applyAlignment="1">
      <alignment horizontal="right" vertical="center"/>
    </xf>
    <xf numFmtId="0" fontId="57" fillId="6" borderId="5" xfId="0" applyFont="1" applyFill="1" applyBorder="1" applyAlignment="1">
      <alignment horizontal="right" vertical="center"/>
    </xf>
    <xf numFmtId="49" fontId="5" fillId="3" borderId="1" xfId="0" applyNumberFormat="1" applyFont="1" applyFill="1" applyBorder="1" applyAlignment="1">
      <alignment horizontal="center" vertical="center" wrapText="1"/>
    </xf>
    <xf numFmtId="0" fontId="57" fillId="6" borderId="5" xfId="8" applyNumberFormat="1" applyFont="1" applyFill="1" applyBorder="1" applyAlignment="1">
      <alignment horizontal="left" vertical="center"/>
    </xf>
    <xf numFmtId="0" fontId="57" fillId="6" borderId="4" xfId="8" applyNumberFormat="1" applyFont="1" applyFill="1" applyBorder="1" applyAlignment="1">
      <alignment horizontal="left" vertical="center"/>
    </xf>
    <xf numFmtId="0" fontId="57" fillId="6" borderId="5" xfId="0" applyFont="1" applyFill="1" applyBorder="1" applyAlignment="1">
      <alignment horizontal="left" vertical="center"/>
    </xf>
    <xf numFmtId="0" fontId="57" fillId="6" borderId="4" xfId="0" applyFont="1" applyFill="1" applyBorder="1" applyAlignment="1">
      <alignment horizontal="left" vertical="center"/>
    </xf>
    <xf numFmtId="49" fontId="3" fillId="7" borderId="1" xfId="0" applyNumberFormat="1" applyFont="1" applyFill="1" applyBorder="1" applyAlignment="1">
      <alignment horizontal="left" vertical="top" wrapText="1"/>
    </xf>
    <xf numFmtId="0" fontId="57" fillId="6" borderId="10" xfId="0" applyFont="1" applyFill="1" applyBorder="1" applyAlignment="1">
      <alignment horizontal="left" vertical="center"/>
    </xf>
    <xf numFmtId="0" fontId="57" fillId="6" borderId="8" xfId="0" applyFont="1" applyFill="1" applyBorder="1" applyAlignment="1">
      <alignment horizontal="left" vertical="center"/>
    </xf>
    <xf numFmtId="0" fontId="57" fillId="6" borderId="54" xfId="0" applyFont="1" applyFill="1" applyBorder="1" applyAlignment="1">
      <alignment horizontal="left" vertical="center"/>
    </xf>
    <xf numFmtId="0" fontId="57" fillId="6" borderId="55" xfId="0" applyFont="1" applyFill="1" applyBorder="1" applyAlignment="1">
      <alignment horizontal="left" vertical="center"/>
    </xf>
    <xf numFmtId="49" fontId="3" fillId="4" borderId="9" xfId="0" applyNumberFormat="1" applyFont="1" applyFill="1" applyBorder="1" applyAlignment="1">
      <alignment horizontal="center" vertical="center"/>
    </xf>
    <xf numFmtId="49" fontId="3" fillId="4" borderId="10" xfId="0" applyNumberFormat="1" applyFont="1" applyFill="1" applyBorder="1" applyAlignment="1">
      <alignment horizontal="center" vertical="center"/>
    </xf>
    <xf numFmtId="49" fontId="3" fillId="4" borderId="8" xfId="0" applyNumberFormat="1" applyFont="1" applyFill="1" applyBorder="1" applyAlignment="1">
      <alignment horizontal="center" vertical="center"/>
    </xf>
    <xf numFmtId="49" fontId="3" fillId="4" borderId="6" xfId="0" applyNumberFormat="1" applyFont="1" applyFill="1" applyBorder="1" applyAlignment="1">
      <alignment horizontal="center" vertical="center"/>
    </xf>
    <xf numFmtId="49" fontId="3" fillId="4" borderId="0" xfId="0" applyNumberFormat="1" applyFont="1" applyFill="1" applyAlignment="1">
      <alignment horizontal="center" vertical="center"/>
    </xf>
    <xf numFmtId="49" fontId="3" fillId="4" borderId="11"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49" fontId="3" fillId="4" borderId="7" xfId="0" applyNumberFormat="1" applyFont="1" applyFill="1" applyBorder="1" applyAlignment="1">
      <alignment horizontal="center" vertical="center"/>
    </xf>
    <xf numFmtId="49" fontId="3" fillId="4" borderId="13" xfId="0" applyNumberFormat="1" applyFont="1" applyFill="1" applyBorder="1" applyAlignment="1">
      <alignment horizontal="center" vertical="center"/>
    </xf>
    <xf numFmtId="49" fontId="5" fillId="3" borderId="9" xfId="0" applyNumberFormat="1" applyFont="1" applyFill="1" applyBorder="1" applyAlignment="1">
      <alignment horizontal="left" vertical="center"/>
    </xf>
    <xf numFmtId="49" fontId="5" fillId="5" borderId="1" xfId="0" applyNumberFormat="1" applyFont="1" applyFill="1" applyBorder="1">
      <alignment vertical="center"/>
    </xf>
    <xf numFmtId="3" fontId="3" fillId="4" borderId="1" xfId="0" applyNumberFormat="1" applyFont="1" applyFill="1" applyBorder="1">
      <alignment vertical="center"/>
    </xf>
    <xf numFmtId="3" fontId="13" fillId="6" borderId="1" xfId="2" applyNumberFormat="1" applyFont="1" applyFill="1" applyBorder="1">
      <alignment vertical="center"/>
    </xf>
    <xf numFmtId="10" fontId="13" fillId="6" borderId="1" xfId="2" applyNumberFormat="1" applyFont="1" applyFill="1" applyBorder="1">
      <alignment vertical="center"/>
    </xf>
    <xf numFmtId="49" fontId="5" fillId="5" borderId="1" xfId="0" applyNumberFormat="1" applyFont="1" applyFill="1" applyBorder="1" applyAlignment="1">
      <alignment vertical="center" wrapText="1"/>
    </xf>
    <xf numFmtId="49" fontId="3" fillId="4" borderId="48" xfId="0" applyNumberFormat="1" applyFont="1" applyFill="1" applyBorder="1" applyAlignment="1">
      <alignment horizontal="left" vertical="top" wrapText="1"/>
    </xf>
    <xf numFmtId="49" fontId="3" fillId="4" borderId="80" xfId="0" applyNumberFormat="1" applyFont="1" applyFill="1" applyBorder="1" applyAlignment="1">
      <alignment horizontal="left" vertical="top" wrapText="1"/>
    </xf>
    <xf numFmtId="49" fontId="3" fillId="4" borderId="45" xfId="0" applyNumberFormat="1" applyFont="1" applyFill="1" applyBorder="1" applyAlignment="1">
      <alignment horizontal="left" vertical="top" wrapText="1"/>
    </xf>
    <xf numFmtId="49" fontId="3" fillId="4" borderId="81" xfId="0" applyNumberFormat="1" applyFont="1" applyFill="1" applyBorder="1" applyAlignment="1">
      <alignment horizontal="left" vertical="top" wrapText="1"/>
    </xf>
    <xf numFmtId="0" fontId="34" fillId="0" borderId="49" xfId="3" applyFont="1" applyBorder="1" applyAlignment="1">
      <alignment horizontal="left" vertical="center" wrapText="1"/>
    </xf>
    <xf numFmtId="49" fontId="3" fillId="4" borderId="78" xfId="0" applyNumberFormat="1" applyFont="1" applyFill="1" applyBorder="1" applyAlignment="1">
      <alignment horizontal="left" vertical="top" wrapText="1"/>
    </xf>
    <xf numFmtId="49" fontId="3" fillId="4" borderId="79" xfId="0" applyNumberFormat="1" applyFont="1" applyFill="1" applyBorder="1" applyAlignment="1">
      <alignment horizontal="left" vertical="top" wrapText="1"/>
    </xf>
    <xf numFmtId="49" fontId="3" fillId="4" borderId="28" xfId="0" applyNumberFormat="1" applyFont="1" applyFill="1" applyBorder="1" applyAlignment="1">
      <alignment horizontal="left" vertical="top" wrapText="1"/>
    </xf>
    <xf numFmtId="49" fontId="3" fillId="4" borderId="82" xfId="0" applyNumberFormat="1" applyFont="1" applyFill="1" applyBorder="1" applyAlignment="1">
      <alignment horizontal="left" vertical="top" wrapText="1"/>
    </xf>
    <xf numFmtId="49" fontId="3" fillId="4" borderId="44" xfId="0" applyNumberFormat="1" applyFont="1" applyFill="1" applyBorder="1" applyAlignment="1">
      <alignment horizontal="left" vertical="top" wrapText="1"/>
    </xf>
    <xf numFmtId="0" fontId="34" fillId="0" borderId="83" xfId="3" applyFont="1" applyBorder="1" applyAlignment="1">
      <alignment horizontal="left" vertical="center" wrapText="1"/>
    </xf>
    <xf numFmtId="0" fontId="34" fillId="0" borderId="84" xfId="3" applyFont="1" applyBorder="1" applyAlignment="1">
      <alignment horizontal="left" vertical="center" wrapText="1"/>
    </xf>
    <xf numFmtId="0" fontId="34" fillId="0" borderId="85" xfId="3" applyFont="1" applyBorder="1" applyAlignment="1">
      <alignment horizontal="left" vertical="center" wrapText="1"/>
    </xf>
    <xf numFmtId="49" fontId="3" fillId="4" borderId="78" xfId="0" applyNumberFormat="1" applyFont="1" applyFill="1" applyBorder="1" applyAlignment="1">
      <alignment vertical="top" wrapText="1"/>
    </xf>
    <xf numFmtId="49" fontId="3" fillId="4" borderId="79" xfId="0" applyNumberFormat="1" applyFont="1" applyFill="1" applyBorder="1" applyAlignment="1">
      <alignment vertical="top" wrapText="1"/>
    </xf>
    <xf numFmtId="49" fontId="3" fillId="4" borderId="48" xfId="0" applyNumberFormat="1" applyFont="1" applyFill="1" applyBorder="1" applyAlignment="1">
      <alignment vertical="top" wrapText="1"/>
    </xf>
    <xf numFmtId="49" fontId="3" fillId="4" borderId="80" xfId="0" applyNumberFormat="1" applyFont="1" applyFill="1" applyBorder="1" applyAlignment="1">
      <alignment vertical="top" wrapText="1"/>
    </xf>
    <xf numFmtId="0" fontId="34" fillId="0" borderId="1" xfId="3" applyFont="1" applyBorder="1" applyAlignment="1">
      <alignment horizontal="left" vertical="center" wrapText="1"/>
    </xf>
    <xf numFmtId="49" fontId="3" fillId="4" borderId="10" xfId="0" applyNumberFormat="1" applyFont="1" applyFill="1" applyBorder="1" applyAlignment="1">
      <alignment vertical="top" wrapText="1"/>
    </xf>
    <xf numFmtId="49" fontId="3" fillId="4" borderId="8" xfId="0" applyNumberFormat="1" applyFont="1" applyFill="1" applyBorder="1" applyAlignment="1">
      <alignment vertical="top" wrapText="1"/>
    </xf>
    <xf numFmtId="49" fontId="3" fillId="4" borderId="29" xfId="0" applyNumberFormat="1" applyFont="1" applyFill="1" applyBorder="1" applyAlignment="1">
      <alignment vertical="top" wrapText="1"/>
    </xf>
    <xf numFmtId="49" fontId="3" fillId="4" borderId="31" xfId="0" applyNumberFormat="1" applyFont="1" applyFill="1" applyBorder="1" applyAlignment="1">
      <alignment vertical="top" wrapText="1"/>
    </xf>
    <xf numFmtId="0" fontId="34" fillId="0" borderId="9" xfId="3" applyFont="1" applyBorder="1" applyAlignment="1">
      <alignment horizontal="left" vertical="center" wrapText="1"/>
    </xf>
    <xf numFmtId="0" fontId="34" fillId="0" borderId="10" xfId="3" applyFont="1" applyBorder="1" applyAlignment="1">
      <alignment horizontal="left" vertical="center" wrapText="1"/>
    </xf>
    <xf numFmtId="0" fontId="34" fillId="0" borderId="8" xfId="3" applyFont="1" applyBorder="1" applyAlignment="1">
      <alignment horizontal="left" vertical="center" wrapText="1"/>
    </xf>
    <xf numFmtId="0" fontId="34" fillId="0" borderId="12" xfId="3" applyFont="1" applyBorder="1" applyAlignment="1">
      <alignment horizontal="left" vertical="center" wrapText="1"/>
    </xf>
    <xf numFmtId="0" fontId="34" fillId="0" borderId="7" xfId="3" applyFont="1" applyBorder="1" applyAlignment="1">
      <alignment horizontal="left" vertical="center" wrapText="1"/>
    </xf>
    <xf numFmtId="0" fontId="34" fillId="0" borderId="13" xfId="3" applyFont="1" applyBorder="1" applyAlignment="1">
      <alignment horizontal="left" vertical="center" wrapText="1"/>
    </xf>
    <xf numFmtId="49" fontId="3" fillId="4" borderId="26" xfId="0" applyNumberFormat="1" applyFont="1" applyFill="1" applyBorder="1" applyAlignment="1">
      <alignment horizontal="left" vertical="top" wrapText="1"/>
    </xf>
    <xf numFmtId="49" fontId="3" fillId="4" borderId="29" xfId="0" applyNumberFormat="1" applyFont="1" applyFill="1" applyBorder="1" applyAlignment="1">
      <alignment horizontal="left" vertical="top" wrapText="1"/>
    </xf>
    <xf numFmtId="49" fontId="3" fillId="4" borderId="31" xfId="0" applyNumberFormat="1" applyFont="1" applyFill="1" applyBorder="1" applyAlignment="1">
      <alignment horizontal="left" vertical="top" wrapText="1"/>
    </xf>
    <xf numFmtId="49" fontId="13" fillId="6" borderId="1" xfId="2" applyNumberFormat="1" applyFont="1" applyFill="1" applyBorder="1" applyAlignment="1">
      <alignment horizontal="center" vertical="center"/>
    </xf>
    <xf numFmtId="49" fontId="3" fillId="4" borderId="9" xfId="0" applyNumberFormat="1" applyFont="1" applyFill="1" applyBorder="1">
      <alignment vertical="center"/>
    </xf>
    <xf numFmtId="49" fontId="3" fillId="4" borderId="10" xfId="0" applyNumberFormat="1" applyFont="1" applyFill="1" applyBorder="1">
      <alignment vertical="center"/>
    </xf>
    <xf numFmtId="49" fontId="3" fillId="4" borderId="8" xfId="0" applyNumberFormat="1" applyFont="1" applyFill="1" applyBorder="1">
      <alignment vertical="center"/>
    </xf>
    <xf numFmtId="49" fontId="3" fillId="4" borderId="6" xfId="0" applyNumberFormat="1" applyFont="1" applyFill="1" applyBorder="1">
      <alignment vertical="center"/>
    </xf>
    <xf numFmtId="49" fontId="3" fillId="4" borderId="0" xfId="0" applyNumberFormat="1" applyFont="1" applyFill="1">
      <alignment vertical="center"/>
    </xf>
    <xf numFmtId="49" fontId="3" fillId="4" borderId="11" xfId="0" applyNumberFormat="1" applyFont="1" applyFill="1" applyBorder="1">
      <alignment vertical="center"/>
    </xf>
    <xf numFmtId="49" fontId="3" fillId="4" borderId="12" xfId="0" applyNumberFormat="1" applyFont="1" applyFill="1" applyBorder="1">
      <alignment vertical="center"/>
    </xf>
    <xf numFmtId="49" fontId="3" fillId="4" borderId="7" xfId="0" applyNumberFormat="1" applyFont="1" applyFill="1" applyBorder="1">
      <alignment vertical="center"/>
    </xf>
    <xf numFmtId="49" fontId="3" fillId="4" borderId="13" xfId="0" applyNumberFormat="1" applyFont="1" applyFill="1" applyBorder="1">
      <alignment vertical="center"/>
    </xf>
    <xf numFmtId="49" fontId="13" fillId="6" borderId="9" xfId="2" applyNumberFormat="1" applyFont="1" applyFill="1" applyBorder="1">
      <alignment vertical="center"/>
    </xf>
    <xf numFmtId="49" fontId="13" fillId="6" borderId="10" xfId="2" applyNumberFormat="1" applyFont="1" applyFill="1" applyBorder="1">
      <alignment vertical="center"/>
    </xf>
    <xf numFmtId="49" fontId="13" fillId="6" borderId="8" xfId="2" applyNumberFormat="1" applyFont="1" applyFill="1" applyBorder="1">
      <alignment vertical="center"/>
    </xf>
    <xf numFmtId="49" fontId="3" fillId="7" borderId="1" xfId="0" applyNumberFormat="1" applyFont="1" applyFill="1" applyBorder="1" applyAlignment="1">
      <alignment horizontal="center" vertical="center"/>
    </xf>
    <xf numFmtId="180" fontId="3" fillId="7" borderId="1" xfId="0" applyNumberFormat="1" applyFont="1" applyFill="1" applyBorder="1">
      <alignment vertical="center"/>
    </xf>
    <xf numFmtId="49" fontId="5" fillId="3" borderId="9" xfId="0" applyNumberFormat="1" applyFont="1" applyFill="1" applyBorder="1" applyAlignment="1">
      <alignment horizontal="center" vertical="center"/>
    </xf>
    <xf numFmtId="49" fontId="5" fillId="3" borderId="10" xfId="0" applyNumberFormat="1" applyFont="1" applyFill="1" applyBorder="1" applyAlignment="1">
      <alignment horizontal="center" vertical="center"/>
    </xf>
    <xf numFmtId="49" fontId="5" fillId="3" borderId="8" xfId="0" applyNumberFormat="1" applyFont="1" applyFill="1" applyBorder="1" applyAlignment="1">
      <alignment horizontal="center" vertical="center"/>
    </xf>
    <xf numFmtId="49" fontId="3" fillId="4" borderId="22" xfId="0" applyNumberFormat="1" applyFont="1" applyFill="1" applyBorder="1" applyAlignment="1">
      <alignment vertical="top" wrapText="1"/>
    </xf>
    <xf numFmtId="49" fontId="3" fillId="4" borderId="23" xfId="0" applyNumberFormat="1" applyFont="1" applyFill="1" applyBorder="1" applyAlignment="1">
      <alignment vertical="top" wrapText="1"/>
    </xf>
    <xf numFmtId="49" fontId="3" fillId="4" borderId="24" xfId="0" applyNumberFormat="1" applyFont="1" applyFill="1" applyBorder="1" applyAlignment="1">
      <alignment horizontal="left" vertical="top" wrapText="1"/>
    </xf>
    <xf numFmtId="49" fontId="3" fillId="4" borderId="25" xfId="0" applyNumberFormat="1" applyFont="1" applyFill="1" applyBorder="1" applyAlignment="1">
      <alignment horizontal="left" vertical="top" wrapText="1"/>
    </xf>
    <xf numFmtId="49" fontId="3" fillId="4" borderId="0" xfId="0" applyNumberFormat="1" applyFont="1" applyFill="1" applyAlignment="1">
      <alignment horizontal="left" vertical="top" wrapText="1"/>
    </xf>
    <xf numFmtId="49" fontId="3" fillId="4" borderId="11" xfId="0" applyNumberFormat="1" applyFont="1" applyFill="1" applyBorder="1" applyAlignment="1">
      <alignment horizontal="left" vertical="top" wrapText="1"/>
    </xf>
    <xf numFmtId="49" fontId="3" fillId="4" borderId="22" xfId="0" applyNumberFormat="1" applyFont="1" applyFill="1" applyBorder="1" applyAlignment="1">
      <alignment horizontal="left" vertical="top" wrapText="1"/>
    </xf>
    <xf numFmtId="49" fontId="3" fillId="4" borderId="23" xfId="0" applyNumberFormat="1" applyFont="1" applyFill="1" applyBorder="1" applyAlignment="1">
      <alignment horizontal="left" vertical="top" wrapText="1"/>
    </xf>
    <xf numFmtId="49" fontId="3" fillId="4" borderId="24" xfId="0" applyNumberFormat="1" applyFont="1" applyFill="1" applyBorder="1" applyAlignment="1">
      <alignment vertical="top" wrapText="1"/>
    </xf>
    <xf numFmtId="49" fontId="3" fillId="4" borderId="25" xfId="0" applyNumberFormat="1" applyFont="1" applyFill="1" applyBorder="1" applyAlignment="1">
      <alignment vertical="top" wrapText="1"/>
    </xf>
    <xf numFmtId="49" fontId="3" fillId="4" borderId="7" xfId="0" applyNumberFormat="1" applyFont="1" applyFill="1" applyBorder="1" applyAlignment="1">
      <alignment vertical="top" wrapText="1"/>
    </xf>
    <xf numFmtId="49" fontId="3" fillId="4" borderId="13" xfId="0" applyNumberFormat="1" applyFont="1" applyFill="1" applyBorder="1" applyAlignment="1">
      <alignment vertical="top" wrapText="1"/>
    </xf>
    <xf numFmtId="49" fontId="3" fillId="4" borderId="0" xfId="0" applyNumberFormat="1" applyFont="1" applyFill="1" applyAlignment="1">
      <alignment vertical="center" wrapText="1"/>
    </xf>
    <xf numFmtId="49" fontId="3" fillId="4" borderId="11" xfId="0" applyNumberFormat="1" applyFont="1" applyFill="1" applyBorder="1" applyAlignment="1">
      <alignment vertical="center" wrapText="1"/>
    </xf>
    <xf numFmtId="49" fontId="3" fillId="4" borderId="7" xfId="0" applyNumberFormat="1" applyFont="1" applyFill="1" applyBorder="1" applyAlignment="1">
      <alignment vertical="center" wrapText="1"/>
    </xf>
    <xf numFmtId="49" fontId="3" fillId="4" borderId="13" xfId="0" applyNumberFormat="1" applyFont="1" applyFill="1" applyBorder="1" applyAlignment="1">
      <alignment vertical="center" wrapText="1"/>
    </xf>
    <xf numFmtId="0" fontId="34" fillId="0" borderId="6" xfId="3" applyFont="1" applyBorder="1" applyAlignment="1">
      <alignment horizontal="left" vertical="center" wrapText="1"/>
    </xf>
    <xf numFmtId="0" fontId="34" fillId="0" borderId="0" xfId="3" applyFont="1" applyAlignment="1">
      <alignment horizontal="left" vertical="center" wrapText="1"/>
    </xf>
    <xf numFmtId="0" fontId="34" fillId="0" borderId="11" xfId="3" applyFont="1" applyBorder="1" applyAlignment="1">
      <alignment horizontal="left" vertical="center" wrapText="1"/>
    </xf>
    <xf numFmtId="176" fontId="13" fillId="6" borderId="20" xfId="2" applyNumberFormat="1" applyFont="1" applyFill="1" applyBorder="1">
      <alignment vertical="center"/>
    </xf>
    <xf numFmtId="176" fontId="13" fillId="6" borderId="18" xfId="2" applyNumberFormat="1" applyFont="1" applyFill="1" applyBorder="1">
      <alignment vertical="center"/>
    </xf>
    <xf numFmtId="180" fontId="13" fillId="6" borderId="1" xfId="2" applyNumberFormat="1" applyFont="1" applyFill="1" applyBorder="1">
      <alignment vertical="center"/>
    </xf>
    <xf numFmtId="177" fontId="3" fillId="4" borderId="3" xfId="0" applyNumberFormat="1" applyFont="1" applyFill="1" applyBorder="1">
      <alignment vertical="center"/>
    </xf>
    <xf numFmtId="177" fontId="3" fillId="4" borderId="4" xfId="0" applyNumberFormat="1" applyFont="1" applyFill="1" applyBorder="1">
      <alignment vertical="center"/>
    </xf>
    <xf numFmtId="49" fontId="13" fillId="6" borderId="1" xfId="2" applyNumberFormat="1" applyFont="1" applyFill="1" applyBorder="1" applyAlignment="1">
      <alignment horizontal="right" vertical="center"/>
    </xf>
    <xf numFmtId="49" fontId="16" fillId="6" borderId="10" xfId="3" applyNumberFormat="1" applyFill="1" applyBorder="1">
      <alignment vertical="center"/>
    </xf>
    <xf numFmtId="49" fontId="3" fillId="4" borderId="7" xfId="0" applyNumberFormat="1" applyFont="1" applyFill="1" applyBorder="1" applyAlignment="1">
      <alignment horizontal="left" vertical="top" wrapText="1"/>
    </xf>
    <xf numFmtId="49" fontId="3" fillId="4" borderId="13" xfId="0" applyNumberFormat="1" applyFont="1" applyFill="1" applyBorder="1" applyAlignment="1">
      <alignment horizontal="left" vertical="top" wrapText="1"/>
    </xf>
    <xf numFmtId="49" fontId="3" fillId="4" borderId="28" xfId="0" applyNumberFormat="1" applyFont="1" applyFill="1" applyBorder="1" applyAlignment="1">
      <alignment vertical="top" wrapText="1"/>
    </xf>
    <xf numFmtId="49" fontId="3" fillId="4" borderId="82" xfId="0" applyNumberFormat="1" applyFont="1" applyFill="1" applyBorder="1" applyAlignment="1">
      <alignment vertical="top" wrapText="1"/>
    </xf>
    <xf numFmtId="0" fontId="34" fillId="0" borderId="1" xfId="3" applyFont="1" applyBorder="1" applyAlignment="1">
      <alignment horizontal="left" vertical="top" wrapText="1"/>
    </xf>
    <xf numFmtId="0" fontId="34" fillId="0" borderId="9" xfId="3" applyFont="1" applyBorder="1" applyAlignment="1">
      <alignment horizontal="left" vertical="top" wrapText="1"/>
    </xf>
    <xf numFmtId="0" fontId="34" fillId="0" borderId="10" xfId="3" applyFont="1" applyBorder="1" applyAlignment="1">
      <alignment horizontal="left" vertical="top" wrapText="1"/>
    </xf>
    <xf numFmtId="0" fontId="34" fillId="0" borderId="8" xfId="3" applyFont="1" applyBorder="1" applyAlignment="1">
      <alignment horizontal="left" vertical="top" wrapText="1"/>
    </xf>
    <xf numFmtId="0" fontId="34" fillId="0" borderId="12" xfId="3" applyFont="1" applyBorder="1" applyAlignment="1">
      <alignment horizontal="left" vertical="top" wrapText="1"/>
    </xf>
    <xf numFmtId="0" fontId="34" fillId="0" borderId="7" xfId="3" applyFont="1" applyBorder="1" applyAlignment="1">
      <alignment horizontal="left" vertical="top" wrapText="1"/>
    </xf>
    <xf numFmtId="0" fontId="34" fillId="0" borderId="13" xfId="3" applyFont="1" applyBorder="1" applyAlignment="1">
      <alignment horizontal="left" vertical="top" wrapText="1"/>
    </xf>
    <xf numFmtId="49" fontId="13" fillId="6" borderId="3" xfId="2" applyNumberFormat="1" applyFont="1" applyFill="1" applyBorder="1">
      <alignment vertical="center"/>
    </xf>
    <xf numFmtId="49" fontId="13" fillId="6" borderId="5" xfId="2" applyNumberFormat="1" applyFont="1" applyFill="1" applyBorder="1">
      <alignment vertical="center"/>
    </xf>
    <xf numFmtId="49" fontId="13" fillId="6" borderId="4" xfId="2" applyNumberFormat="1" applyFont="1" applyFill="1" applyBorder="1">
      <alignment vertical="center"/>
    </xf>
    <xf numFmtId="49" fontId="3" fillId="4" borderId="0" xfId="0" applyNumberFormat="1" applyFont="1" applyFill="1" applyAlignment="1">
      <alignment horizontal="left" vertical="center" wrapText="1"/>
    </xf>
    <xf numFmtId="49" fontId="3" fillId="4" borderId="11" xfId="0" applyNumberFormat="1" applyFont="1" applyFill="1" applyBorder="1" applyAlignment="1">
      <alignment horizontal="left" vertical="center" wrapText="1"/>
    </xf>
    <xf numFmtId="49" fontId="3" fillId="7" borderId="1" xfId="0" applyNumberFormat="1" applyFont="1" applyFill="1" applyBorder="1" applyAlignment="1" applyProtection="1">
      <alignment horizontal="center" vertical="center"/>
      <protection locked="0"/>
    </xf>
    <xf numFmtId="181" fontId="3" fillId="7" borderId="1" xfId="0" applyNumberFormat="1" applyFont="1" applyFill="1" applyBorder="1" applyAlignment="1" applyProtection="1">
      <alignment horizontal="center" vertical="center"/>
      <protection locked="0"/>
    </xf>
    <xf numFmtId="49" fontId="65" fillId="6" borderId="0" xfId="0" applyNumberFormat="1" applyFont="1" applyFill="1" applyAlignment="1">
      <alignment horizontal="center" vertical="center"/>
    </xf>
    <xf numFmtId="49" fontId="66" fillId="6" borderId="0" xfId="0" applyNumberFormat="1" applyFont="1" applyFill="1" applyAlignment="1">
      <alignment horizontal="left" vertical="center" wrapText="1"/>
    </xf>
    <xf numFmtId="49" fontId="66" fillId="6" borderId="0" xfId="0" applyNumberFormat="1" applyFont="1" applyFill="1" applyAlignment="1">
      <alignment horizontal="left" vertical="center"/>
    </xf>
    <xf numFmtId="49" fontId="65" fillId="6" borderId="0" xfId="0" applyNumberFormat="1" applyFont="1" applyFill="1" applyAlignment="1">
      <alignment horizontal="left" vertical="center"/>
    </xf>
    <xf numFmtId="49" fontId="6" fillId="6" borderId="0" xfId="0" applyNumberFormat="1" applyFont="1" applyFill="1" applyAlignment="1">
      <alignment horizontal="center" vertical="center"/>
    </xf>
    <xf numFmtId="49" fontId="65" fillId="6" borderId="30" xfId="0" applyNumberFormat="1" applyFont="1" applyFill="1" applyBorder="1" applyAlignment="1">
      <alignment horizontal="left" vertical="center"/>
    </xf>
    <xf numFmtId="49" fontId="65" fillId="6" borderId="31" xfId="0" applyNumberFormat="1" applyFont="1" applyFill="1" applyBorder="1" applyAlignment="1">
      <alignment horizontal="left" vertical="center"/>
    </xf>
    <xf numFmtId="49" fontId="65" fillId="6" borderId="43" xfId="0" applyNumberFormat="1" applyFont="1" applyFill="1" applyBorder="1" applyAlignment="1">
      <alignment horizontal="left" vertical="center"/>
    </xf>
    <xf numFmtId="49" fontId="65" fillId="6" borderId="45" xfId="0" applyNumberFormat="1" applyFont="1" applyFill="1" applyBorder="1" applyAlignment="1">
      <alignment horizontal="left" vertical="center"/>
    </xf>
    <xf numFmtId="49" fontId="6" fillId="13" borderId="1" xfId="0" applyNumberFormat="1" applyFont="1" applyFill="1" applyBorder="1" applyAlignment="1">
      <alignment horizontal="center" vertical="center"/>
    </xf>
    <xf numFmtId="49" fontId="6" fillId="13" borderId="3" xfId="0" applyNumberFormat="1" applyFont="1" applyFill="1" applyBorder="1" applyAlignment="1">
      <alignment horizontal="center" vertical="center"/>
    </xf>
    <xf numFmtId="49" fontId="6" fillId="13" borderId="4" xfId="0" applyNumberFormat="1" applyFont="1" applyFill="1" applyBorder="1" applyAlignment="1">
      <alignment horizontal="center" vertical="center"/>
    </xf>
    <xf numFmtId="49" fontId="3" fillId="6" borderId="77" xfId="0" applyNumberFormat="1" applyFont="1" applyFill="1" applyBorder="1" applyAlignment="1">
      <alignment horizontal="center" vertical="center"/>
    </xf>
    <xf numFmtId="49" fontId="3" fillId="6" borderId="78" xfId="0" applyNumberFormat="1" applyFont="1" applyFill="1" applyBorder="1" applyAlignment="1">
      <alignment horizontal="center" vertical="center"/>
    </xf>
    <xf numFmtId="49" fontId="3" fillId="6" borderId="44" xfId="0" applyNumberFormat="1" applyFont="1" applyFill="1" applyBorder="1" applyAlignment="1">
      <alignment horizontal="center" vertical="center"/>
    </xf>
    <xf numFmtId="49" fontId="3" fillId="6" borderId="45" xfId="0" applyNumberFormat="1" applyFont="1" applyFill="1" applyBorder="1" applyAlignment="1">
      <alignment horizontal="center" vertical="center"/>
    </xf>
    <xf numFmtId="49" fontId="65" fillId="6" borderId="46" xfId="0" applyNumberFormat="1" applyFont="1" applyFill="1" applyBorder="1" applyAlignment="1">
      <alignment horizontal="left" vertical="center"/>
    </xf>
    <xf numFmtId="49" fontId="65" fillId="6" borderId="47" xfId="0" applyNumberFormat="1" applyFont="1" applyFill="1" applyBorder="1" applyAlignment="1">
      <alignment horizontal="left" vertical="center"/>
    </xf>
    <xf numFmtId="49" fontId="65" fillId="6" borderId="48" xfId="0" applyNumberFormat="1" applyFont="1" applyFill="1" applyBorder="1" applyAlignment="1">
      <alignment horizontal="left" vertical="center"/>
    </xf>
    <xf numFmtId="49" fontId="65" fillId="6" borderId="44" xfId="0" applyNumberFormat="1" applyFont="1" applyFill="1" applyBorder="1" applyAlignment="1">
      <alignment horizontal="left" vertical="center"/>
    </xf>
    <xf numFmtId="49" fontId="65" fillId="6" borderId="46" xfId="0" applyNumberFormat="1" applyFont="1" applyFill="1" applyBorder="1" applyAlignment="1">
      <alignment horizontal="left" vertical="center" wrapText="1"/>
    </xf>
    <xf numFmtId="49" fontId="65" fillId="6" borderId="47" xfId="0" applyNumberFormat="1" applyFont="1" applyFill="1" applyBorder="1" applyAlignment="1">
      <alignment horizontal="left" vertical="center" wrapText="1"/>
    </xf>
    <xf numFmtId="49" fontId="65" fillId="6" borderId="48" xfId="0" applyNumberFormat="1" applyFont="1" applyFill="1" applyBorder="1" applyAlignment="1">
      <alignment horizontal="left" vertical="center" wrapText="1"/>
    </xf>
    <xf numFmtId="49" fontId="6" fillId="13" borderId="5" xfId="0" applyNumberFormat="1" applyFont="1" applyFill="1" applyBorder="1" applyAlignment="1">
      <alignment horizontal="center" vertical="center"/>
    </xf>
    <xf numFmtId="49" fontId="65" fillId="6" borderId="29" xfId="0" applyNumberFormat="1" applyFont="1" applyFill="1" applyBorder="1" applyAlignment="1">
      <alignment horizontal="left" vertical="center"/>
    </xf>
    <xf numFmtId="49" fontId="66" fillId="6" borderId="27" xfId="0" applyNumberFormat="1" applyFont="1" applyFill="1" applyBorder="1" applyAlignment="1">
      <alignment horizontal="left" vertical="center" wrapText="1"/>
    </xf>
    <xf numFmtId="49" fontId="66" fillId="6" borderId="26" xfId="0" applyNumberFormat="1" applyFont="1" applyFill="1" applyBorder="1" applyAlignment="1">
      <alignment horizontal="left" vertical="center" wrapText="1"/>
    </xf>
    <xf numFmtId="49" fontId="66" fillId="6" borderId="6" xfId="0" applyNumberFormat="1" applyFont="1" applyFill="1" applyBorder="1" applyAlignment="1">
      <alignment horizontal="left" vertical="center" wrapText="1"/>
    </xf>
    <xf numFmtId="49" fontId="66" fillId="6" borderId="12" xfId="0" applyNumberFormat="1" applyFont="1" applyFill="1" applyBorder="1" applyAlignment="1">
      <alignment horizontal="left" vertical="center" wrapText="1"/>
    </xf>
    <xf numFmtId="49" fontId="66" fillId="6" borderId="7"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xf>
    <xf numFmtId="49" fontId="5" fillId="3" borderId="2" xfId="0" applyNumberFormat="1" applyFont="1" applyFill="1" applyBorder="1" applyAlignment="1">
      <alignment horizontal="center" vertical="center"/>
    </xf>
    <xf numFmtId="49" fontId="5" fillId="3" borderId="19" xfId="0" applyNumberFormat="1" applyFont="1" applyFill="1" applyBorder="1" applyAlignment="1">
      <alignment horizontal="center" vertical="center"/>
    </xf>
    <xf numFmtId="49" fontId="5" fillId="3" borderId="14" xfId="0" applyNumberFormat="1" applyFont="1" applyFill="1" applyBorder="1" applyAlignment="1">
      <alignment horizontal="center" vertical="center"/>
    </xf>
    <xf numFmtId="49" fontId="67" fillId="6" borderId="0" xfId="3" applyNumberFormat="1" applyFont="1" applyFill="1" applyAlignment="1">
      <alignment horizontal="left" wrapText="1"/>
    </xf>
    <xf numFmtId="49" fontId="67" fillId="6" borderId="0" xfId="3" applyNumberFormat="1" applyFont="1" applyFill="1" applyAlignment="1">
      <alignment horizontal="left"/>
    </xf>
    <xf numFmtId="49" fontId="67" fillId="6" borderId="7" xfId="3" applyNumberFormat="1" applyFont="1" applyFill="1" applyBorder="1" applyAlignment="1">
      <alignment horizontal="left"/>
    </xf>
    <xf numFmtId="49" fontId="3" fillId="7" borderId="12" xfId="0" applyNumberFormat="1" applyFont="1" applyFill="1" applyBorder="1" applyAlignment="1">
      <alignment horizontal="center" vertical="center"/>
    </xf>
    <xf numFmtId="49" fontId="3" fillId="7" borderId="13" xfId="0" applyNumberFormat="1" applyFont="1" applyFill="1" applyBorder="1" applyAlignment="1">
      <alignment horizontal="center" vertical="center"/>
    </xf>
    <xf numFmtId="49" fontId="3" fillId="16" borderId="0" xfId="0" applyNumberFormat="1" applyFont="1" applyFill="1" applyAlignment="1">
      <alignment horizontal="center" vertical="center"/>
    </xf>
    <xf numFmtId="49" fontId="3" fillId="7" borderId="12" xfId="0" applyNumberFormat="1" applyFont="1" applyFill="1" applyBorder="1" applyAlignment="1">
      <alignment horizontal="left" vertical="center"/>
    </xf>
    <xf numFmtId="49" fontId="3" fillId="7" borderId="7" xfId="0" applyNumberFormat="1" applyFont="1" applyFill="1" applyBorder="1" applyAlignment="1">
      <alignment horizontal="left" vertical="center"/>
    </xf>
    <xf numFmtId="49" fontId="3" fillId="7" borderId="13" xfId="0" applyNumberFormat="1" applyFont="1" applyFill="1" applyBorder="1" applyAlignment="1">
      <alignment horizontal="left" vertical="center"/>
    </xf>
    <xf numFmtId="38" fontId="3" fillId="7" borderId="3" xfId="8" applyFont="1" applyFill="1" applyBorder="1" applyAlignment="1">
      <alignment horizontal="right" vertical="center"/>
    </xf>
    <xf numFmtId="38" fontId="3" fillId="7" borderId="5" xfId="8" applyFont="1" applyFill="1" applyBorder="1" applyAlignment="1">
      <alignment horizontal="right" vertical="center"/>
    </xf>
    <xf numFmtId="38" fontId="3" fillId="7" borderId="4" xfId="8" applyFont="1" applyFill="1" applyBorder="1" applyAlignment="1">
      <alignment horizontal="right" vertical="center"/>
    </xf>
    <xf numFmtId="178" fontId="3" fillId="7" borderId="1" xfId="8" applyNumberFormat="1" applyFont="1" applyFill="1" applyBorder="1" applyAlignment="1">
      <alignment horizontal="right" vertical="center"/>
    </xf>
    <xf numFmtId="49" fontId="3" fillId="7" borderId="3" xfId="0" applyNumberFormat="1" applyFont="1" applyFill="1" applyBorder="1" applyAlignment="1">
      <alignment horizontal="left" vertical="center"/>
    </xf>
    <xf numFmtId="49" fontId="3" fillId="7" borderId="5" xfId="0" applyNumberFormat="1" applyFont="1" applyFill="1" applyBorder="1" applyAlignment="1">
      <alignment horizontal="left" vertical="center"/>
    </xf>
    <xf numFmtId="49" fontId="3" fillId="7" borderId="4" xfId="0" applyNumberFormat="1" applyFont="1" applyFill="1" applyBorder="1" applyAlignment="1">
      <alignment horizontal="left" vertical="center"/>
    </xf>
    <xf numFmtId="180" fontId="13" fillId="6" borderId="3" xfId="0" applyNumberFormat="1" applyFont="1" applyFill="1" applyBorder="1">
      <alignment vertical="center"/>
    </xf>
    <xf numFmtId="180" fontId="13" fillId="6" borderId="4" xfId="0" applyNumberFormat="1" applyFont="1" applyFill="1" applyBorder="1">
      <alignment vertical="center"/>
    </xf>
    <xf numFmtId="49" fontId="3" fillId="7" borderId="3" xfId="0" applyNumberFormat="1" applyFont="1" applyFill="1" applyBorder="1" applyAlignment="1">
      <alignment horizontal="center" vertical="center"/>
    </xf>
    <xf numFmtId="49" fontId="3" fillId="7" borderId="4"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wrapText="1"/>
    </xf>
    <xf numFmtId="49" fontId="3" fillId="6" borderId="5" xfId="0" applyNumberFormat="1" applyFont="1" applyFill="1" applyBorder="1" applyAlignment="1">
      <alignment horizontal="center" vertical="center"/>
    </xf>
    <xf numFmtId="49" fontId="13" fillId="6" borderId="1" xfId="2" applyNumberFormat="1" applyFont="1" applyFill="1" applyBorder="1" applyAlignment="1">
      <alignment horizontal="left" vertical="center"/>
    </xf>
    <xf numFmtId="180" fontId="3" fillId="7" borderId="14" xfId="0" applyNumberFormat="1" applyFont="1" applyFill="1" applyBorder="1">
      <alignment vertical="center"/>
    </xf>
    <xf numFmtId="49" fontId="16" fillId="6" borderId="7" xfId="3" applyNumberFormat="1" applyFill="1" applyBorder="1" applyAlignment="1">
      <alignment horizontal="left" vertical="center"/>
    </xf>
    <xf numFmtId="49" fontId="16" fillId="6" borderId="5" xfId="3" applyNumberFormat="1" applyFill="1" applyBorder="1" applyAlignment="1">
      <alignment horizontal="left" vertical="center"/>
    </xf>
    <xf numFmtId="49" fontId="16" fillId="6" borderId="7" xfId="3" applyNumberFormat="1" applyFill="1" applyBorder="1" applyAlignment="1">
      <alignment horizontal="center" vertical="center"/>
    </xf>
    <xf numFmtId="179" fontId="3" fillId="6" borderId="3" xfId="0" applyNumberFormat="1" applyFont="1" applyFill="1" applyBorder="1">
      <alignment vertical="center"/>
    </xf>
    <xf numFmtId="179" fontId="3" fillId="6" borderId="5" xfId="0" applyNumberFormat="1" applyFont="1" applyFill="1" applyBorder="1">
      <alignment vertical="center"/>
    </xf>
    <xf numFmtId="179" fontId="3" fillId="6" borderId="4" xfId="0" applyNumberFormat="1" applyFont="1" applyFill="1" applyBorder="1">
      <alignment vertical="center"/>
    </xf>
    <xf numFmtId="182" fontId="3" fillId="6" borderId="3" xfId="0" applyNumberFormat="1" applyFont="1" applyFill="1" applyBorder="1">
      <alignment vertical="center"/>
    </xf>
    <xf numFmtId="182" fontId="3" fillId="6" borderId="5" xfId="0" applyNumberFormat="1" applyFont="1" applyFill="1" applyBorder="1">
      <alignment vertical="center"/>
    </xf>
    <xf numFmtId="182" fontId="3" fillId="6" borderId="4" xfId="0" applyNumberFormat="1" applyFont="1" applyFill="1" applyBorder="1">
      <alignment vertical="center"/>
    </xf>
    <xf numFmtId="49" fontId="3" fillId="6" borderId="3" xfId="0" applyNumberFormat="1" applyFont="1" applyFill="1" applyBorder="1">
      <alignment vertical="center"/>
    </xf>
    <xf numFmtId="49" fontId="3" fillId="6" borderId="5" xfId="0" applyNumberFormat="1" applyFont="1" applyFill="1" applyBorder="1">
      <alignment vertical="center"/>
    </xf>
    <xf numFmtId="49" fontId="3" fillId="6" borderId="4" xfId="0" applyNumberFormat="1" applyFont="1" applyFill="1" applyBorder="1">
      <alignment vertical="center"/>
    </xf>
    <xf numFmtId="179" fontId="3" fillId="4" borderId="3" xfId="0" applyNumberFormat="1" applyFont="1" applyFill="1" applyBorder="1">
      <alignment vertical="center"/>
    </xf>
    <xf numFmtId="179" fontId="3" fillId="4" borderId="5" xfId="0" applyNumberFormat="1" applyFont="1" applyFill="1" applyBorder="1">
      <alignment vertical="center"/>
    </xf>
    <xf numFmtId="179" fontId="3" fillId="4" borderId="4" xfId="0" applyNumberFormat="1" applyFont="1" applyFill="1" applyBorder="1">
      <alignment vertical="center"/>
    </xf>
    <xf numFmtId="182" fontId="3" fillId="4" borderId="3" xfId="0" applyNumberFormat="1" applyFont="1" applyFill="1" applyBorder="1">
      <alignment vertical="center"/>
    </xf>
    <xf numFmtId="182" fontId="3" fillId="4" borderId="5" xfId="0" applyNumberFormat="1" applyFont="1" applyFill="1" applyBorder="1">
      <alignment vertical="center"/>
    </xf>
    <xf numFmtId="182" fontId="3" fillId="4" borderId="4" xfId="0" applyNumberFormat="1" applyFont="1" applyFill="1" applyBorder="1">
      <alignment vertical="center"/>
    </xf>
    <xf numFmtId="49" fontId="3" fillId="4" borderId="3" xfId="0" applyNumberFormat="1" applyFont="1" applyFill="1" applyBorder="1">
      <alignment vertical="center"/>
    </xf>
    <xf numFmtId="49" fontId="3" fillId="4" borderId="5" xfId="0" applyNumberFormat="1" applyFont="1" applyFill="1" applyBorder="1">
      <alignment vertical="center"/>
    </xf>
    <xf numFmtId="49" fontId="3" fillId="4" borderId="4" xfId="0" applyNumberFormat="1" applyFont="1" applyFill="1" applyBorder="1">
      <alignment vertical="center"/>
    </xf>
    <xf numFmtId="49" fontId="5" fillId="3" borderId="4" xfId="0" applyNumberFormat="1" applyFont="1" applyFill="1" applyBorder="1">
      <alignment vertical="center"/>
    </xf>
    <xf numFmtId="49" fontId="3" fillId="4" borderId="3" xfId="0" applyNumberFormat="1" applyFont="1" applyFill="1" applyBorder="1" applyAlignment="1">
      <alignment horizontal="center" vertical="center"/>
    </xf>
    <xf numFmtId="49" fontId="3" fillId="4" borderId="4" xfId="0" applyNumberFormat="1" applyFont="1" applyFill="1" applyBorder="1" applyAlignment="1">
      <alignment horizontal="center" vertical="center"/>
    </xf>
    <xf numFmtId="49" fontId="5" fillId="3" borderId="1" xfId="0" applyNumberFormat="1" applyFont="1" applyFill="1" applyBorder="1" applyAlignment="1">
      <alignment vertical="center" wrapText="1"/>
    </xf>
    <xf numFmtId="49" fontId="3" fillId="4" borderId="3" xfId="0" applyNumberFormat="1" applyFont="1" applyFill="1" applyBorder="1" applyAlignment="1">
      <alignment vertical="center" wrapText="1"/>
    </xf>
    <xf numFmtId="49" fontId="3" fillId="4" borderId="5"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13" fillId="6" borderId="1" xfId="0" applyNumberFormat="1" applyFont="1" applyFill="1" applyBorder="1" applyAlignment="1">
      <alignment vertical="center" wrapText="1"/>
    </xf>
    <xf numFmtId="49" fontId="6" fillId="3" borderId="1" xfId="0" applyNumberFormat="1" applyFont="1" applyFill="1" applyBorder="1" applyAlignment="1">
      <alignment vertical="center" wrapText="1"/>
    </xf>
    <xf numFmtId="49" fontId="5" fillId="3" borderId="1" xfId="0" applyNumberFormat="1" applyFont="1" applyFill="1" applyBorder="1" applyAlignment="1">
      <alignment horizontal="left" vertical="center"/>
    </xf>
    <xf numFmtId="49" fontId="7" fillId="4" borderId="5" xfId="0" applyNumberFormat="1" applyFont="1" applyFill="1" applyBorder="1">
      <alignment vertical="center"/>
    </xf>
    <xf numFmtId="49" fontId="7" fillId="4" borderId="4" xfId="0" applyNumberFormat="1" applyFont="1" applyFill="1" applyBorder="1">
      <alignment vertical="center"/>
    </xf>
    <xf numFmtId="49" fontId="52" fillId="6" borderId="3" xfId="0" applyNumberFormat="1" applyFont="1" applyFill="1" applyBorder="1" applyAlignment="1">
      <alignment horizontal="left" vertical="center"/>
    </xf>
    <xf numFmtId="0" fontId="52" fillId="6" borderId="5" xfId="0" applyFont="1" applyFill="1" applyBorder="1" applyAlignment="1">
      <alignment horizontal="left" vertical="center"/>
    </xf>
    <xf numFmtId="0" fontId="52" fillId="6" borderId="4" xfId="0" applyFont="1" applyFill="1" applyBorder="1" applyAlignment="1">
      <alignment horizontal="left" vertical="center"/>
    </xf>
    <xf numFmtId="49" fontId="3" fillId="6" borderId="1" xfId="0" applyNumberFormat="1" applyFont="1" applyFill="1" applyBorder="1" applyAlignment="1">
      <alignment horizontal="left" vertical="top" wrapText="1"/>
    </xf>
    <xf numFmtId="0" fontId="52" fillId="6" borderId="3" xfId="0" applyFont="1" applyFill="1" applyBorder="1" applyAlignment="1">
      <alignment horizontal="left" vertical="center"/>
    </xf>
    <xf numFmtId="49" fontId="8" fillId="4" borderId="3"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0" fontId="17" fillId="0" borderId="6" xfId="0" applyFont="1" applyBorder="1">
      <alignment vertical="center"/>
    </xf>
    <xf numFmtId="0" fontId="17" fillId="0" borderId="0" xfId="0" applyFont="1">
      <alignment vertical="center"/>
    </xf>
    <xf numFmtId="49" fontId="7" fillId="4" borderId="1" xfId="0" applyNumberFormat="1" applyFont="1" applyFill="1" applyBorder="1">
      <alignment vertical="center"/>
    </xf>
    <xf numFmtId="3" fontId="7" fillId="4" borderId="1" xfId="0" applyNumberFormat="1" applyFont="1" applyFill="1" applyBorder="1">
      <alignment vertical="center"/>
    </xf>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56" fillId="6" borderId="0" xfId="3" applyNumberFormat="1" applyFont="1" applyFill="1" applyAlignment="1">
      <alignment horizontal="right" vertical="center"/>
    </xf>
    <xf numFmtId="0" fontId="87" fillId="5" borderId="2" xfId="0" applyFont="1" applyFill="1" applyBorder="1" applyAlignment="1">
      <alignment horizontal="center" vertical="center"/>
    </xf>
    <xf numFmtId="0" fontId="89" fillId="5" borderId="14" xfId="0" applyFont="1" applyFill="1" applyBorder="1" applyAlignment="1">
      <alignment horizontal="center" vertical="center"/>
    </xf>
    <xf numFmtId="49" fontId="5" fillId="5" borderId="1" xfId="0" applyNumberFormat="1" applyFont="1" applyFill="1" applyBorder="1" applyAlignment="1">
      <alignment horizontal="left" vertical="center"/>
    </xf>
    <xf numFmtId="49" fontId="3" fillId="6" borderId="1" xfId="0" applyNumberFormat="1" applyFont="1" applyFill="1" applyBorder="1" applyAlignment="1">
      <alignment horizontal="left" vertical="center"/>
    </xf>
    <xf numFmtId="183" fontId="3" fillId="6" borderId="1" xfId="0" applyNumberFormat="1" applyFont="1" applyFill="1" applyBorder="1" applyAlignment="1">
      <alignment horizontal="left" vertical="center"/>
    </xf>
    <xf numFmtId="49" fontId="5" fillId="5" borderId="9" xfId="0" applyNumberFormat="1" applyFont="1" applyFill="1" applyBorder="1" applyAlignment="1">
      <alignment horizontal="left" vertical="center"/>
    </xf>
    <xf numFmtId="49" fontId="5" fillId="5" borderId="10" xfId="0" applyNumberFormat="1" applyFont="1" applyFill="1" applyBorder="1" applyAlignment="1">
      <alignment horizontal="left" vertical="center"/>
    </xf>
    <xf numFmtId="49" fontId="5" fillId="5" borderId="8" xfId="0" applyNumberFormat="1" applyFont="1" applyFill="1" applyBorder="1" applyAlignment="1">
      <alignment horizontal="left" vertical="center"/>
    </xf>
    <xf numFmtId="49" fontId="5" fillId="5" borderId="6" xfId="0" applyNumberFormat="1" applyFont="1" applyFill="1" applyBorder="1" applyAlignment="1">
      <alignment horizontal="left" vertical="center"/>
    </xf>
    <xf numFmtId="49" fontId="5" fillId="5" borderId="0" xfId="0" applyNumberFormat="1" applyFont="1" applyFill="1" applyAlignment="1">
      <alignment horizontal="left" vertical="center"/>
    </xf>
    <xf numFmtId="49" fontId="5" fillId="5" borderId="11" xfId="0" applyNumberFormat="1" applyFont="1" applyFill="1" applyBorder="1" applyAlignment="1">
      <alignment horizontal="left" vertical="center"/>
    </xf>
    <xf numFmtId="49" fontId="5" fillId="5" borderId="12" xfId="0" applyNumberFormat="1" applyFont="1" applyFill="1" applyBorder="1" applyAlignment="1">
      <alignment horizontal="left" vertical="center"/>
    </xf>
    <xf numFmtId="49" fontId="5" fillId="5" borderId="7" xfId="0" applyNumberFormat="1" applyFont="1" applyFill="1" applyBorder="1" applyAlignment="1">
      <alignment horizontal="left" vertical="center"/>
    </xf>
    <xf numFmtId="49" fontId="5" fillId="5" borderId="13" xfId="0" applyNumberFormat="1" applyFont="1" applyFill="1" applyBorder="1" applyAlignment="1">
      <alignment horizontal="left" vertical="center"/>
    </xf>
    <xf numFmtId="49" fontId="3" fillId="6" borderId="9" xfId="0" applyNumberFormat="1" applyFont="1" applyFill="1" applyBorder="1" applyAlignment="1">
      <alignment horizontal="left" vertical="center" wrapText="1"/>
    </xf>
    <xf numFmtId="49" fontId="3" fillId="6" borderId="10" xfId="0" applyNumberFormat="1" applyFont="1" applyFill="1" applyBorder="1" applyAlignment="1">
      <alignment horizontal="left" vertical="center"/>
    </xf>
    <xf numFmtId="49" fontId="3" fillId="6" borderId="8" xfId="0" applyNumberFormat="1" applyFont="1" applyFill="1" applyBorder="1" applyAlignment="1">
      <alignment horizontal="left" vertical="center"/>
    </xf>
    <xf numFmtId="49" fontId="3" fillId="6" borderId="6" xfId="0" applyNumberFormat="1" applyFont="1" applyFill="1" applyBorder="1" applyAlignment="1">
      <alignment horizontal="left" vertical="center"/>
    </xf>
    <xf numFmtId="49" fontId="3" fillId="6" borderId="0" xfId="0" applyNumberFormat="1" applyFont="1" applyFill="1" applyAlignment="1">
      <alignment horizontal="left" vertical="center"/>
    </xf>
    <xf numFmtId="49" fontId="3" fillId="6" borderId="11" xfId="0" applyNumberFormat="1" applyFont="1" applyFill="1" applyBorder="1" applyAlignment="1">
      <alignment horizontal="left" vertical="center"/>
    </xf>
    <xf numFmtId="49" fontId="3" fillId="6" borderId="12" xfId="0" applyNumberFormat="1" applyFont="1" applyFill="1" applyBorder="1" applyAlignment="1">
      <alignment horizontal="left" vertical="center"/>
    </xf>
    <xf numFmtId="49" fontId="3" fillId="6" borderId="7" xfId="0" applyNumberFormat="1" applyFont="1" applyFill="1" applyBorder="1" applyAlignment="1">
      <alignment horizontal="left" vertical="center"/>
    </xf>
    <xf numFmtId="49" fontId="3" fillId="6" borderId="13" xfId="0" applyNumberFormat="1" applyFont="1" applyFill="1" applyBorder="1" applyAlignment="1">
      <alignment horizontal="left" vertical="center"/>
    </xf>
    <xf numFmtId="49" fontId="3" fillId="6" borderId="10" xfId="0" applyNumberFormat="1" applyFont="1" applyFill="1" applyBorder="1" applyAlignment="1">
      <alignment horizontal="left" vertical="center" wrapText="1"/>
    </xf>
    <xf numFmtId="49" fontId="3" fillId="6" borderId="8" xfId="0" applyNumberFormat="1" applyFont="1" applyFill="1" applyBorder="1" applyAlignment="1">
      <alignment horizontal="left" vertical="center" wrapText="1"/>
    </xf>
    <xf numFmtId="49" fontId="3" fillId="6" borderId="6" xfId="0" applyNumberFormat="1" applyFont="1" applyFill="1" applyBorder="1" applyAlignment="1">
      <alignment horizontal="left" vertical="center" wrapText="1"/>
    </xf>
    <xf numFmtId="49" fontId="3" fillId="6" borderId="0" xfId="0" applyNumberFormat="1" applyFont="1" applyFill="1" applyAlignment="1">
      <alignment horizontal="left" vertical="center" wrapText="1"/>
    </xf>
    <xf numFmtId="49" fontId="3" fillId="6" borderId="11" xfId="0" applyNumberFormat="1" applyFont="1" applyFill="1" applyBorder="1" applyAlignment="1">
      <alignment horizontal="left" vertical="center" wrapText="1"/>
    </xf>
    <xf numFmtId="49" fontId="3" fillId="6" borderId="12" xfId="0" applyNumberFormat="1" applyFont="1" applyFill="1" applyBorder="1" applyAlignment="1">
      <alignment horizontal="left" vertical="center" wrapText="1"/>
    </xf>
    <xf numFmtId="49" fontId="3" fillId="6" borderId="7" xfId="0" applyNumberFormat="1" applyFont="1" applyFill="1" applyBorder="1" applyAlignment="1">
      <alignment horizontal="left" vertical="center" wrapText="1"/>
    </xf>
    <xf numFmtId="49" fontId="3" fillId="6" borderId="13" xfId="0" applyNumberFormat="1" applyFont="1" applyFill="1" applyBorder="1" applyAlignment="1">
      <alignment horizontal="left" vertical="center" wrapText="1"/>
    </xf>
    <xf numFmtId="0" fontId="113" fillId="3" borderId="3" xfId="0" applyFont="1" applyFill="1" applyBorder="1" applyAlignment="1">
      <alignment horizontal="center" vertical="center"/>
    </xf>
    <xf numFmtId="0" fontId="114" fillId="3" borderId="5" xfId="0" applyFont="1" applyFill="1" applyBorder="1" applyAlignment="1">
      <alignment horizontal="center" vertical="center"/>
    </xf>
    <xf numFmtId="0" fontId="115" fillId="3" borderId="4" xfId="0" applyFont="1" applyFill="1" applyBorder="1" applyAlignment="1">
      <alignment horizontal="center" vertical="center"/>
    </xf>
    <xf numFmtId="0" fontId="116" fillId="6" borderId="1" xfId="2" applyFont="1" applyFill="1" applyBorder="1">
      <alignment vertical="center"/>
    </xf>
    <xf numFmtId="49" fontId="118" fillId="6" borderId="1" xfId="0" applyNumberFormat="1" applyFont="1" applyFill="1" applyBorder="1" applyAlignment="1">
      <alignment horizontal="left" vertical="center"/>
    </xf>
    <xf numFmtId="0" fontId="124" fillId="3" borderId="1" xfId="0" applyFont="1" applyFill="1" applyBorder="1" applyAlignment="1">
      <alignment horizontal="center" vertical="center"/>
    </xf>
    <xf numFmtId="0" fontId="125" fillId="3" borderId="1" xfId="0" applyFont="1" applyFill="1" applyBorder="1" applyAlignment="1">
      <alignment horizontal="center" vertical="center" wrapText="1"/>
    </xf>
    <xf numFmtId="0" fontId="126" fillId="3" borderId="9" xfId="0" applyFont="1" applyFill="1" applyBorder="1" applyAlignment="1">
      <alignment horizontal="left" vertical="center" wrapText="1"/>
    </xf>
    <xf numFmtId="0" fontId="127" fillId="3" borderId="10" xfId="0" applyFont="1" applyFill="1" applyBorder="1" applyAlignment="1">
      <alignment horizontal="left" vertical="center" wrapText="1"/>
    </xf>
    <xf numFmtId="0" fontId="128" fillId="3" borderId="8" xfId="0" applyFont="1" applyFill="1" applyBorder="1" applyAlignment="1">
      <alignment horizontal="left" vertical="center" wrapText="1"/>
    </xf>
    <xf numFmtId="38" fontId="129" fillId="6" borderId="1" xfId="0" applyNumberFormat="1" applyFont="1" applyFill="1" applyBorder="1" applyAlignment="1">
      <alignment horizontal="right" vertical="center" wrapText="1"/>
    </xf>
    <xf numFmtId="38" fontId="130" fillId="6" borderId="3" xfId="0" applyNumberFormat="1" applyFont="1" applyFill="1" applyBorder="1" applyAlignment="1">
      <alignment horizontal="left" vertical="center" wrapText="1"/>
    </xf>
    <xf numFmtId="38" fontId="131" fillId="6" borderId="5" xfId="0" applyNumberFormat="1" applyFont="1" applyFill="1" applyBorder="1" applyAlignment="1">
      <alignment horizontal="left" vertical="center" wrapText="1"/>
    </xf>
    <xf numFmtId="38" fontId="132" fillId="6" borderId="4" xfId="0" applyNumberFormat="1" applyFont="1" applyFill="1" applyBorder="1" applyAlignment="1">
      <alignment horizontal="left" vertical="center" wrapText="1"/>
    </xf>
    <xf numFmtId="0" fontId="133" fillId="3" borderId="12" xfId="0" applyFont="1" applyFill="1" applyBorder="1" applyAlignment="1">
      <alignment horizontal="left" vertical="center" wrapText="1"/>
    </xf>
    <xf numFmtId="0" fontId="134" fillId="3" borderId="7" xfId="0" applyFont="1" applyFill="1" applyBorder="1" applyAlignment="1">
      <alignment horizontal="left" vertical="center" wrapText="1"/>
    </xf>
    <xf numFmtId="0" fontId="135" fillId="3" borderId="13" xfId="0" applyFont="1" applyFill="1" applyBorder="1" applyAlignment="1">
      <alignment horizontal="left" vertical="center" wrapText="1"/>
    </xf>
    <xf numFmtId="38" fontId="136" fillId="19" borderId="86" xfId="0" applyNumberFormat="1" applyFont="1" applyFill="1" applyBorder="1" applyAlignment="1">
      <alignment horizontal="right" vertical="center" wrapText="1"/>
    </xf>
    <xf numFmtId="38" fontId="138" fillId="6" borderId="3" xfId="0" applyNumberFormat="1" applyFont="1" applyFill="1" applyBorder="1" applyAlignment="1">
      <alignment horizontal="right" vertical="center" wrapText="1"/>
    </xf>
    <xf numFmtId="38" fontId="139" fillId="6" borderId="4" xfId="0" applyNumberFormat="1" applyFont="1" applyFill="1" applyBorder="1" applyAlignment="1">
      <alignment horizontal="right" vertical="center" wrapText="1"/>
    </xf>
    <xf numFmtId="38" fontId="140" fillId="19" borderId="87" xfId="0" applyNumberFormat="1" applyFont="1" applyFill="1" applyBorder="1" applyAlignment="1">
      <alignment horizontal="left" vertical="center" wrapText="1"/>
    </xf>
    <xf numFmtId="38" fontId="141" fillId="19" borderId="88" xfId="0" applyNumberFormat="1" applyFont="1" applyFill="1" applyBorder="1" applyAlignment="1">
      <alignment horizontal="left" vertical="center" wrapText="1"/>
    </xf>
    <xf numFmtId="38" fontId="142" fillId="19" borderId="89" xfId="0" applyNumberFormat="1" applyFont="1" applyFill="1" applyBorder="1" applyAlignment="1">
      <alignment horizontal="left" vertical="center" wrapText="1"/>
    </xf>
    <xf numFmtId="0" fontId="143" fillId="3" borderId="3" xfId="0" applyFont="1" applyFill="1" applyBorder="1" applyAlignment="1">
      <alignment horizontal="left" vertical="center" wrapText="1"/>
    </xf>
    <xf numFmtId="0" fontId="144" fillId="3" borderId="5" xfId="0" applyFont="1" applyFill="1" applyBorder="1" applyAlignment="1">
      <alignment horizontal="left" vertical="center" wrapText="1"/>
    </xf>
    <xf numFmtId="0" fontId="145" fillId="3" borderId="4" xfId="0" applyFont="1" applyFill="1" applyBorder="1" applyAlignment="1">
      <alignment horizontal="left" vertical="center" wrapText="1"/>
    </xf>
    <xf numFmtId="38" fontId="146" fillId="6" borderId="1" xfId="0" applyNumberFormat="1" applyFont="1" applyFill="1" applyBorder="1" applyAlignment="1">
      <alignment horizontal="right" vertical="center"/>
    </xf>
    <xf numFmtId="38" fontId="147" fillId="6" borderId="1" xfId="0" applyNumberFormat="1" applyFont="1" applyFill="1" applyBorder="1" applyAlignment="1">
      <alignment horizontal="right" vertical="center" wrapText="1"/>
    </xf>
    <xf numFmtId="38" fontId="148" fillId="6" borderId="1" xfId="0" applyNumberFormat="1" applyFont="1" applyFill="1" applyBorder="1" applyAlignment="1">
      <alignment horizontal="left" vertical="center"/>
    </xf>
    <xf numFmtId="0" fontId="153" fillId="3" borderId="3" xfId="0" applyFont="1" applyFill="1" applyBorder="1" applyAlignment="1">
      <alignment horizontal="center" vertical="center" wrapText="1"/>
    </xf>
    <xf numFmtId="0" fontId="154" fillId="3" borderId="5" xfId="0" applyFont="1" applyFill="1" applyBorder="1" applyAlignment="1">
      <alignment horizontal="center" vertical="center" wrapText="1"/>
    </xf>
    <xf numFmtId="0" fontId="155" fillId="3" borderId="4" xfId="0" applyFont="1" applyFill="1" applyBorder="1" applyAlignment="1">
      <alignment horizontal="center" vertical="center" wrapText="1"/>
    </xf>
    <xf numFmtId="0" fontId="157" fillId="3" borderId="90" xfId="0" applyFont="1" applyFill="1" applyBorder="1" applyAlignment="1">
      <alignment horizontal="center" vertical="center" wrapText="1"/>
    </xf>
    <xf numFmtId="0" fontId="158" fillId="3" borderId="55" xfId="0" applyFont="1" applyFill="1" applyBorder="1" applyAlignment="1">
      <alignment horizontal="center" vertical="center" wrapText="1"/>
    </xf>
    <xf numFmtId="0" fontId="159" fillId="3" borderId="2" xfId="0" applyFont="1" applyFill="1" applyBorder="1" applyAlignment="1">
      <alignment horizontal="center" vertical="center" wrapText="1"/>
    </xf>
    <xf numFmtId="0" fontId="160" fillId="3" borderId="54" xfId="0" applyFont="1" applyFill="1" applyBorder="1" applyAlignment="1">
      <alignment horizontal="center" vertical="center" wrapText="1"/>
    </xf>
    <xf numFmtId="0" fontId="161" fillId="3" borderId="52" xfId="0" applyFont="1" applyFill="1" applyBorder="1" applyAlignment="1">
      <alignment horizontal="left" vertical="center" wrapText="1"/>
    </xf>
    <xf numFmtId="0" fontId="162" fillId="3" borderId="50" xfId="0" applyFont="1" applyFill="1" applyBorder="1" applyAlignment="1">
      <alignment horizontal="left" vertical="center" wrapText="1"/>
    </xf>
    <xf numFmtId="38" fontId="163" fillId="6" borderId="53" xfId="0" applyNumberFormat="1" applyFont="1" applyFill="1" applyBorder="1" applyAlignment="1">
      <alignment horizontal="right" vertical="center" wrapText="1"/>
    </xf>
    <xf numFmtId="0" fontId="164" fillId="14" borderId="91" xfId="0" applyFont="1" applyFill="1" applyBorder="1" applyAlignment="1">
      <alignment horizontal="center" vertical="center" wrapText="1"/>
    </xf>
    <xf numFmtId="0" fontId="165" fillId="14" borderId="92" xfId="0" applyFont="1" applyFill="1" applyBorder="1" applyAlignment="1">
      <alignment horizontal="center" vertical="center" wrapText="1"/>
    </xf>
    <xf numFmtId="0" fontId="166" fillId="14" borderId="93" xfId="0" applyFont="1" applyFill="1" applyBorder="1" applyAlignment="1">
      <alignment horizontal="center" vertical="center" wrapText="1"/>
    </xf>
    <xf numFmtId="0" fontId="167" fillId="14" borderId="94" xfId="0" applyFont="1" applyFill="1" applyBorder="1" applyAlignment="1">
      <alignment horizontal="center" vertical="center" wrapText="1"/>
    </xf>
    <xf numFmtId="0" fontId="168" fillId="3" borderId="95" xfId="0" applyFont="1" applyFill="1" applyBorder="1" applyAlignment="1">
      <alignment horizontal="left" vertical="center" wrapText="1"/>
    </xf>
    <xf numFmtId="0" fontId="177" fillId="3" borderId="101" xfId="0" applyFont="1" applyFill="1" applyBorder="1" applyAlignment="1">
      <alignment horizontal="left" vertical="center" wrapText="1"/>
    </xf>
    <xf numFmtId="0" fontId="169" fillId="6" borderId="96" xfId="0" applyFont="1" applyFill="1" applyBorder="1" applyAlignment="1">
      <alignment horizontal="left" vertical="center"/>
    </xf>
    <xf numFmtId="0" fontId="170" fillId="6" borderId="97" xfId="0" applyFont="1" applyFill="1" applyBorder="1" applyAlignment="1">
      <alignment horizontal="left" vertical="center"/>
    </xf>
    <xf numFmtId="0" fontId="171" fillId="6" borderId="98" xfId="0" applyFont="1" applyFill="1" applyBorder="1" applyAlignment="1">
      <alignment horizontal="left" vertical="center"/>
    </xf>
    <xf numFmtId="0" fontId="172" fillId="6" borderId="99" xfId="0" applyFont="1" applyFill="1" applyBorder="1" applyAlignment="1">
      <alignment horizontal="left" vertical="center" wrapText="1"/>
    </xf>
    <xf numFmtId="0" fontId="173" fillId="6" borderId="100" xfId="0" applyFont="1" applyFill="1" applyBorder="1" applyAlignment="1">
      <alignment horizontal="left" vertical="center" wrapText="1"/>
    </xf>
    <xf numFmtId="0" fontId="180" fillId="6" borderId="104" xfId="0" applyFont="1" applyFill="1" applyBorder="1" applyAlignment="1">
      <alignment horizontal="left" vertical="center" wrapText="1"/>
    </xf>
    <xf numFmtId="0" fontId="181" fillId="6" borderId="105" xfId="0" applyFont="1" applyFill="1" applyBorder="1" applyAlignment="1">
      <alignment horizontal="left" vertical="center" wrapText="1"/>
    </xf>
    <xf numFmtId="0" fontId="174" fillId="6" borderId="3" xfId="0" applyFont="1" applyFill="1" applyBorder="1" applyAlignment="1">
      <alignment horizontal="left" vertical="center" wrapText="1"/>
    </xf>
    <xf numFmtId="0" fontId="175" fillId="6" borderId="5" xfId="0" applyFont="1" applyFill="1" applyBorder="1" applyAlignment="1">
      <alignment horizontal="left" vertical="center" wrapText="1"/>
    </xf>
    <xf numFmtId="0" fontId="176" fillId="6" borderId="4" xfId="0" applyFont="1" applyFill="1" applyBorder="1" applyAlignment="1">
      <alignment horizontal="left" vertical="center" wrapText="1"/>
    </xf>
    <xf numFmtId="38" fontId="178" fillId="6" borderId="102" xfId="0" applyNumberFormat="1" applyFont="1" applyFill="1" applyBorder="1" applyAlignment="1">
      <alignment horizontal="right" vertical="center" wrapText="1"/>
    </xf>
    <xf numFmtId="38" fontId="179" fillId="6" borderId="103" xfId="0" applyNumberFormat="1" applyFont="1" applyFill="1" applyBorder="1" applyAlignment="1">
      <alignment horizontal="right" vertical="center" wrapText="1"/>
    </xf>
    <xf numFmtId="0" fontId="182" fillId="3" borderId="90" xfId="0" applyFont="1" applyFill="1" applyBorder="1" applyAlignment="1">
      <alignment horizontal="left" vertical="center" wrapText="1"/>
    </xf>
    <xf numFmtId="0" fontId="183" fillId="3" borderId="55" xfId="0" applyFont="1" applyFill="1" applyBorder="1" applyAlignment="1">
      <alignment horizontal="left" vertical="center" wrapText="1"/>
    </xf>
    <xf numFmtId="38" fontId="184" fillId="6" borderId="2" xfId="0" applyNumberFormat="1" applyFont="1" applyFill="1" applyBorder="1" applyAlignment="1">
      <alignment horizontal="right" vertical="center" wrapText="1"/>
    </xf>
    <xf numFmtId="0" fontId="185" fillId="6" borderId="90" xfId="0" applyFont="1" applyFill="1" applyBorder="1" applyAlignment="1">
      <alignment horizontal="left" vertical="center" wrapText="1"/>
    </xf>
    <xf numFmtId="0" fontId="186" fillId="6" borderId="54" xfId="0" applyFont="1" applyFill="1" applyBorder="1" applyAlignment="1">
      <alignment horizontal="left" vertical="center" wrapText="1"/>
    </xf>
    <xf numFmtId="0" fontId="187" fillId="6" borderId="55" xfId="0" applyFont="1" applyFill="1" applyBorder="1" applyAlignment="1">
      <alignment horizontal="left" vertical="center" wrapText="1"/>
    </xf>
    <xf numFmtId="38" fontId="188" fillId="6" borderId="14" xfId="0" applyNumberFormat="1" applyFont="1" applyFill="1" applyBorder="1" applyAlignment="1">
      <alignment horizontal="right" vertical="center" wrapText="1"/>
    </xf>
    <xf numFmtId="0" fontId="189" fillId="6" borderId="14" xfId="0" applyFont="1" applyFill="1" applyBorder="1" applyAlignment="1">
      <alignment horizontal="left" vertical="center" wrapText="1"/>
    </xf>
    <xf numFmtId="0" fontId="190" fillId="3" borderId="106" xfId="0" applyFont="1" applyFill="1" applyBorder="1" applyAlignment="1">
      <alignment horizontal="left" vertical="center"/>
    </xf>
    <xf numFmtId="0" fontId="191" fillId="3" borderId="107" xfId="0" applyFont="1" applyFill="1" applyBorder="1" applyAlignment="1">
      <alignment horizontal="left" vertical="center"/>
    </xf>
    <xf numFmtId="0" fontId="199" fillId="3" borderId="12" xfId="0" applyFont="1" applyFill="1" applyBorder="1" applyAlignment="1">
      <alignment horizontal="left" vertical="center"/>
    </xf>
    <xf numFmtId="0" fontId="200" fillId="3" borderId="13" xfId="0" applyFont="1" applyFill="1" applyBorder="1" applyAlignment="1">
      <alignment horizontal="left" vertical="center"/>
    </xf>
    <xf numFmtId="0" fontId="192" fillId="6" borderId="106" xfId="0" applyFont="1" applyFill="1" applyBorder="1" applyAlignment="1">
      <alignment horizontal="left" vertical="center"/>
    </xf>
    <xf numFmtId="0" fontId="193" fillId="6" borderId="108" xfId="0" applyFont="1" applyFill="1" applyBorder="1" applyAlignment="1">
      <alignment horizontal="left" vertical="center"/>
    </xf>
    <xf numFmtId="0" fontId="194" fillId="6" borderId="107" xfId="0" applyFont="1" applyFill="1" applyBorder="1" applyAlignment="1">
      <alignment horizontal="left" vertical="center"/>
    </xf>
    <xf numFmtId="0" fontId="195" fillId="14" borderId="109" xfId="0" applyFont="1" applyFill="1" applyBorder="1" applyAlignment="1">
      <alignment horizontal="left" vertical="center" wrapText="1"/>
    </xf>
    <xf numFmtId="0" fontId="196" fillId="14" borderId="110" xfId="0" applyFont="1" applyFill="1" applyBorder="1" applyAlignment="1">
      <alignment horizontal="left" vertical="center" wrapText="1"/>
    </xf>
    <xf numFmtId="0" fontId="197" fillId="14" borderId="111" xfId="0" applyFont="1" applyFill="1" applyBorder="1" applyAlignment="1">
      <alignment horizontal="left" vertical="center" wrapText="1"/>
    </xf>
    <xf numFmtId="0" fontId="202" fillId="14" borderId="112" xfId="0" applyFont="1" applyFill="1" applyBorder="1" applyAlignment="1">
      <alignment horizontal="left" vertical="center" wrapText="1"/>
    </xf>
    <xf numFmtId="0" fontId="203" fillId="14" borderId="113" xfId="0" applyFont="1" applyFill="1" applyBorder="1" applyAlignment="1">
      <alignment horizontal="left" vertical="center" wrapText="1"/>
    </xf>
    <xf numFmtId="0" fontId="204" fillId="14" borderId="114" xfId="0" applyFont="1" applyFill="1" applyBorder="1" applyAlignment="1">
      <alignment horizontal="left" vertical="center" wrapText="1"/>
    </xf>
    <xf numFmtId="0" fontId="198" fillId="6" borderId="2" xfId="0" applyFont="1" applyFill="1" applyBorder="1" applyAlignment="1">
      <alignment horizontal="left" vertical="center" wrapText="1"/>
    </xf>
    <xf numFmtId="38" fontId="201" fillId="6" borderId="14" xfId="0" applyNumberFormat="1" applyFont="1" applyFill="1" applyBorder="1" applyAlignment="1">
      <alignment horizontal="right" vertical="center" wrapText="1"/>
    </xf>
    <xf numFmtId="0" fontId="205" fillId="14" borderId="115" xfId="0" applyFont="1" applyFill="1" applyBorder="1" applyAlignment="1">
      <alignment horizontal="left" vertical="center" wrapText="1"/>
    </xf>
    <xf numFmtId="0" fontId="206" fillId="14" borderId="116" xfId="0" applyFont="1" applyFill="1" applyBorder="1" applyAlignment="1">
      <alignment horizontal="left" vertical="center" wrapText="1"/>
    </xf>
    <xf numFmtId="0" fontId="207" fillId="0" borderId="0" xfId="0" applyFont="1" applyAlignment="1">
      <alignment horizontal="center" vertical="center" wrapText="1"/>
    </xf>
    <xf numFmtId="0" fontId="208" fillId="3" borderId="3" xfId="0" applyFont="1" applyFill="1" applyBorder="1" applyAlignment="1">
      <alignment horizontal="center" vertical="center"/>
    </xf>
    <xf numFmtId="0" fontId="209" fillId="3" borderId="5" xfId="0" applyFont="1" applyFill="1" applyBorder="1" applyAlignment="1">
      <alignment horizontal="center" vertical="center"/>
    </xf>
    <xf numFmtId="0" fontId="210" fillId="3" borderId="4" xfId="0" applyFont="1" applyFill="1" applyBorder="1" applyAlignment="1">
      <alignment horizontal="center" vertical="center"/>
    </xf>
    <xf numFmtId="0" fontId="211" fillId="6" borderId="1" xfId="2" applyFont="1" applyFill="1" applyBorder="1">
      <alignment vertical="center"/>
    </xf>
    <xf numFmtId="49" fontId="213" fillId="6" borderId="1" xfId="0" applyNumberFormat="1" applyFont="1" applyFill="1" applyBorder="1" applyAlignment="1">
      <alignment horizontal="left" vertical="center"/>
    </xf>
    <xf numFmtId="0" fontId="218" fillId="3" borderId="1" xfId="0" applyFont="1" applyFill="1" applyBorder="1" applyAlignment="1">
      <alignment horizontal="center" vertical="center"/>
    </xf>
    <xf numFmtId="0" fontId="219" fillId="3" borderId="1" xfId="0" applyFont="1" applyFill="1" applyBorder="1" applyAlignment="1">
      <alignment horizontal="center" vertical="center" wrapText="1"/>
    </xf>
    <xf numFmtId="0" fontId="220" fillId="20" borderId="1" xfId="0" applyFont="1" applyFill="1" applyBorder="1" applyAlignment="1">
      <alignment horizontal="center" vertical="center" wrapText="1"/>
    </xf>
    <xf numFmtId="0" fontId="222" fillId="20" borderId="1" xfId="0" applyFont="1" applyFill="1" applyBorder="1" applyAlignment="1">
      <alignment horizontal="center" vertical="center"/>
    </xf>
    <xf numFmtId="0" fontId="223" fillId="3" borderId="9" xfId="0" applyFont="1" applyFill="1" applyBorder="1" applyAlignment="1">
      <alignment horizontal="left" vertical="center" wrapText="1"/>
    </xf>
    <xf numFmtId="0" fontId="224" fillId="3" borderId="10" xfId="0" applyFont="1" applyFill="1" applyBorder="1" applyAlignment="1">
      <alignment horizontal="left" vertical="center" wrapText="1"/>
    </xf>
    <xf numFmtId="0" fontId="225" fillId="3" borderId="8" xfId="0" applyFont="1" applyFill="1" applyBorder="1" applyAlignment="1">
      <alignment horizontal="left" vertical="center" wrapText="1"/>
    </xf>
    <xf numFmtId="38" fontId="226" fillId="21" borderId="1" xfId="0" applyNumberFormat="1" applyFont="1" applyFill="1" applyBorder="1" applyAlignment="1">
      <alignment horizontal="right" vertical="center" wrapText="1"/>
    </xf>
    <xf numFmtId="38" fontId="227" fillId="7" borderId="1" xfId="0" applyNumberFormat="1" applyFont="1" applyFill="1" applyBorder="1" applyAlignment="1" applyProtection="1">
      <alignment horizontal="right" vertical="center" wrapText="1"/>
      <protection locked="0"/>
    </xf>
    <xf numFmtId="38" fontId="228" fillId="21" borderId="3" xfId="0" applyNumberFormat="1" applyFont="1" applyFill="1" applyBorder="1" applyAlignment="1">
      <alignment horizontal="left" vertical="center" wrapText="1"/>
    </xf>
    <xf numFmtId="38" fontId="229" fillId="21" borderId="5" xfId="0" applyNumberFormat="1" applyFont="1" applyFill="1" applyBorder="1" applyAlignment="1">
      <alignment horizontal="left" vertical="center" wrapText="1"/>
    </xf>
    <xf numFmtId="38" fontId="230" fillId="21" borderId="4" xfId="0" applyNumberFormat="1" applyFont="1" applyFill="1" applyBorder="1" applyAlignment="1">
      <alignment horizontal="left" vertical="center" wrapText="1"/>
    </xf>
    <xf numFmtId="0" fontId="231" fillId="0" borderId="2" xfId="0" applyFont="1" applyBorder="1" applyAlignment="1">
      <alignment vertical="top"/>
    </xf>
    <xf numFmtId="0" fontId="244" fillId="0" borderId="14" xfId="0" applyFont="1" applyBorder="1" applyAlignment="1">
      <alignment vertical="top"/>
    </xf>
    <xf numFmtId="0" fontId="234" fillId="3" borderId="12" xfId="0" applyFont="1" applyFill="1" applyBorder="1" applyAlignment="1">
      <alignment horizontal="left" vertical="center" wrapText="1"/>
    </xf>
    <xf numFmtId="0" fontId="235" fillId="3" borderId="7" xfId="0" applyFont="1" applyFill="1" applyBorder="1" applyAlignment="1">
      <alignment horizontal="left" vertical="center" wrapText="1"/>
    </xf>
    <xf numFmtId="0" fontId="236" fillId="3" borderId="13" xfId="0" applyFont="1" applyFill="1" applyBorder="1" applyAlignment="1">
      <alignment horizontal="left" vertical="center" wrapText="1"/>
    </xf>
    <xf numFmtId="38" fontId="237" fillId="19" borderId="86" xfId="0" applyNumberFormat="1" applyFont="1" applyFill="1" applyBorder="1" applyAlignment="1">
      <alignment horizontal="right" vertical="center" wrapText="1"/>
    </xf>
    <xf numFmtId="38" fontId="239" fillId="21" borderId="3" xfId="0" applyNumberFormat="1" applyFont="1" applyFill="1" applyBorder="1" applyAlignment="1">
      <alignment horizontal="right" vertical="center" wrapText="1"/>
    </xf>
    <xf numFmtId="38" fontId="240" fillId="21" borderId="4" xfId="0" applyNumberFormat="1" applyFont="1" applyFill="1" applyBorder="1" applyAlignment="1">
      <alignment horizontal="right" vertical="center" wrapText="1"/>
    </xf>
    <xf numFmtId="38" fontId="241" fillId="19" borderId="87" xfId="0" applyNumberFormat="1" applyFont="1" applyFill="1" applyBorder="1" applyAlignment="1">
      <alignment horizontal="left" vertical="center" wrapText="1"/>
    </xf>
    <xf numFmtId="38" fontId="242" fillId="19" borderId="88" xfId="0" applyNumberFormat="1" applyFont="1" applyFill="1" applyBorder="1" applyAlignment="1">
      <alignment horizontal="left" vertical="center" wrapText="1"/>
    </xf>
    <xf numFmtId="38" fontId="243" fillId="19" borderId="89" xfId="0" applyNumberFormat="1" applyFont="1" applyFill="1" applyBorder="1" applyAlignment="1">
      <alignment horizontal="left" vertical="center" wrapText="1"/>
    </xf>
    <xf numFmtId="0" fontId="246" fillId="3" borderId="3" xfId="0" applyFont="1" applyFill="1" applyBorder="1" applyAlignment="1">
      <alignment horizontal="left" vertical="center" wrapText="1"/>
    </xf>
    <xf numFmtId="0" fontId="247" fillId="3" borderId="5" xfId="0" applyFont="1" applyFill="1" applyBorder="1" applyAlignment="1">
      <alignment horizontal="left" vertical="center" wrapText="1"/>
    </xf>
    <xf numFmtId="0" fontId="248" fillId="3" borderId="4" xfId="0" applyFont="1" applyFill="1" applyBorder="1" applyAlignment="1">
      <alignment horizontal="left" vertical="center" wrapText="1"/>
    </xf>
    <xf numFmtId="0" fontId="250" fillId="0" borderId="6" xfId="3" applyFont="1" applyBorder="1" applyAlignment="1">
      <alignment horizontal="left" vertical="center"/>
    </xf>
    <xf numFmtId="0" fontId="251" fillId="0" borderId="0" xfId="3" applyFont="1" applyAlignment="1">
      <alignment horizontal="left" vertical="center"/>
    </xf>
    <xf numFmtId="0" fontId="257" fillId="17" borderId="1" xfId="0" applyFont="1" applyFill="1" applyBorder="1" applyAlignment="1">
      <alignment horizontal="left" vertical="center"/>
    </xf>
    <xf numFmtId="38" fontId="259" fillId="6" borderId="1" xfId="0" applyNumberFormat="1" applyFont="1" applyFill="1" applyBorder="1" applyAlignment="1">
      <alignment horizontal="right" vertical="center"/>
    </xf>
    <xf numFmtId="38" fontId="260" fillId="6" borderId="1" xfId="0" applyNumberFormat="1" applyFont="1" applyFill="1" applyBorder="1" applyAlignment="1">
      <alignment horizontal="right" vertical="center" wrapText="1"/>
    </xf>
    <xf numFmtId="38" fontId="261" fillId="6" borderId="1" xfId="0" applyNumberFormat="1" applyFont="1" applyFill="1" applyBorder="1" applyAlignment="1">
      <alignment horizontal="left" vertical="center"/>
    </xf>
    <xf numFmtId="0" fontId="263" fillId="17" borderId="3" xfId="0" applyFont="1" applyFill="1" applyBorder="1" applyAlignment="1">
      <alignment horizontal="left" vertical="center"/>
    </xf>
    <xf numFmtId="0" fontId="264" fillId="17" borderId="5" xfId="0" applyFont="1" applyFill="1" applyBorder="1" applyAlignment="1">
      <alignment horizontal="left" vertical="center"/>
    </xf>
    <xf numFmtId="0" fontId="265" fillId="17" borderId="4" xfId="0" applyFont="1" applyFill="1" applyBorder="1" applyAlignment="1">
      <alignment horizontal="left" vertical="center"/>
    </xf>
    <xf numFmtId="0" fontId="274" fillId="3" borderId="3" xfId="0" applyFont="1" applyFill="1" applyBorder="1" applyAlignment="1">
      <alignment horizontal="center" vertical="center" wrapText="1"/>
    </xf>
    <xf numFmtId="0" fontId="275" fillId="3" borderId="5" xfId="0" applyFont="1" applyFill="1" applyBorder="1" applyAlignment="1">
      <alignment horizontal="center" vertical="center" wrapText="1"/>
    </xf>
    <xf numFmtId="0" fontId="276" fillId="3" borderId="4" xfId="0" applyFont="1" applyFill="1" applyBorder="1" applyAlignment="1">
      <alignment horizontal="center" vertical="center" wrapText="1"/>
    </xf>
    <xf numFmtId="0" fontId="279" fillId="3" borderId="90" xfId="0" applyFont="1" applyFill="1" applyBorder="1" applyAlignment="1">
      <alignment horizontal="center" vertical="center" wrapText="1"/>
    </xf>
    <xf numFmtId="0" fontId="280" fillId="3" borderId="55" xfId="0" applyFont="1" applyFill="1" applyBorder="1" applyAlignment="1">
      <alignment horizontal="center" vertical="center" wrapText="1"/>
    </xf>
    <xf numFmtId="0" fontId="281" fillId="3" borderId="2" xfId="0" applyFont="1" applyFill="1" applyBorder="1" applyAlignment="1">
      <alignment horizontal="center" vertical="center" wrapText="1"/>
    </xf>
    <xf numFmtId="0" fontId="282" fillId="3" borderId="54" xfId="0" applyFont="1" applyFill="1" applyBorder="1" applyAlignment="1">
      <alignment horizontal="center" vertical="center" wrapText="1"/>
    </xf>
    <xf numFmtId="0" fontId="283" fillId="3" borderId="52" xfId="0" applyFont="1" applyFill="1" applyBorder="1" applyAlignment="1">
      <alignment horizontal="left" vertical="center" wrapText="1"/>
    </xf>
    <xf numFmtId="0" fontId="284" fillId="3" borderId="50" xfId="0" applyFont="1" applyFill="1" applyBorder="1" applyAlignment="1">
      <alignment horizontal="left" vertical="center" wrapText="1"/>
    </xf>
    <xf numFmtId="38" fontId="285" fillId="7" borderId="53" xfId="0" applyNumberFormat="1" applyFont="1" applyFill="1" applyBorder="1" applyAlignment="1" applyProtection="1">
      <alignment horizontal="right" vertical="center" wrapText="1"/>
      <protection locked="0"/>
    </xf>
    <xf numFmtId="0" fontId="286" fillId="14" borderId="91" xfId="0" applyFont="1" applyFill="1" applyBorder="1" applyAlignment="1">
      <alignment horizontal="center" vertical="center" wrapText="1"/>
    </xf>
    <xf numFmtId="0" fontId="287" fillId="14" borderId="92" xfId="0" applyFont="1" applyFill="1" applyBorder="1" applyAlignment="1">
      <alignment horizontal="center" vertical="center" wrapText="1"/>
    </xf>
    <xf numFmtId="0" fontId="288" fillId="14" borderId="93" xfId="0" applyFont="1" applyFill="1" applyBorder="1" applyAlignment="1">
      <alignment horizontal="center" vertical="center" wrapText="1"/>
    </xf>
    <xf numFmtId="0" fontId="289" fillId="14" borderId="94" xfId="0" applyFont="1" applyFill="1" applyBorder="1" applyAlignment="1">
      <alignment horizontal="center" vertical="center" wrapText="1"/>
    </xf>
    <xf numFmtId="0" fontId="290" fillId="3" borderId="95" xfId="0" applyFont="1" applyFill="1" applyBorder="1" applyAlignment="1">
      <alignment horizontal="left" vertical="center" wrapText="1"/>
    </xf>
    <xf numFmtId="0" fontId="299" fillId="3" borderId="101" xfId="0" applyFont="1" applyFill="1" applyBorder="1" applyAlignment="1">
      <alignment horizontal="left" vertical="center" wrapText="1"/>
    </xf>
    <xf numFmtId="0" fontId="291" fillId="6" borderId="96" xfId="0" applyFont="1" applyFill="1" applyBorder="1" applyAlignment="1">
      <alignment horizontal="left" vertical="center"/>
    </xf>
    <xf numFmtId="0" fontId="292" fillId="6" borderId="97" xfId="0" applyFont="1" applyFill="1" applyBorder="1" applyAlignment="1">
      <alignment horizontal="left" vertical="center"/>
    </xf>
    <xf numFmtId="0" fontId="293" fillId="6" borderId="98" xfId="0" applyFont="1" applyFill="1" applyBorder="1" applyAlignment="1">
      <alignment horizontal="left" vertical="center"/>
    </xf>
    <xf numFmtId="0" fontId="294" fillId="6" borderId="99" xfId="0" applyFont="1" applyFill="1" applyBorder="1" applyAlignment="1">
      <alignment horizontal="left" vertical="center" wrapText="1"/>
    </xf>
    <xf numFmtId="0" fontId="295" fillId="6" borderId="100" xfId="0" applyFont="1" applyFill="1" applyBorder="1" applyAlignment="1">
      <alignment horizontal="left" vertical="center" wrapText="1"/>
    </xf>
    <xf numFmtId="0" fontId="302" fillId="6" borderId="104" xfId="0" applyFont="1" applyFill="1" applyBorder="1" applyAlignment="1">
      <alignment horizontal="left" vertical="center" wrapText="1"/>
    </xf>
    <xf numFmtId="0" fontId="303" fillId="6" borderId="105" xfId="0" applyFont="1" applyFill="1" applyBorder="1" applyAlignment="1">
      <alignment horizontal="left" vertical="center" wrapText="1"/>
    </xf>
    <xf numFmtId="0" fontId="296" fillId="6" borderId="3" xfId="0" applyFont="1" applyFill="1" applyBorder="1" applyAlignment="1" applyProtection="1">
      <alignment horizontal="left" vertical="center" wrapText="1"/>
      <protection locked="0"/>
    </xf>
    <xf numFmtId="0" fontId="297" fillId="6" borderId="5" xfId="0" applyFont="1" applyFill="1" applyBorder="1" applyAlignment="1" applyProtection="1">
      <alignment horizontal="left" vertical="center" wrapText="1"/>
      <protection locked="0"/>
    </xf>
    <xf numFmtId="0" fontId="298" fillId="6" borderId="4" xfId="0" applyFont="1" applyFill="1" applyBorder="1" applyAlignment="1" applyProtection="1">
      <alignment horizontal="left" vertical="center" wrapText="1"/>
      <protection locked="0"/>
    </xf>
    <xf numFmtId="38" fontId="300" fillId="6" borderId="102" xfId="0" applyNumberFormat="1" applyFont="1" applyFill="1" applyBorder="1" applyAlignment="1">
      <alignment horizontal="right" vertical="center" wrapText="1"/>
    </xf>
    <xf numFmtId="38" fontId="301" fillId="6" borderId="103" xfId="0" applyNumberFormat="1" applyFont="1" applyFill="1" applyBorder="1" applyAlignment="1">
      <alignment horizontal="right" vertical="center" wrapText="1"/>
    </xf>
    <xf numFmtId="0" fontId="304" fillId="3" borderId="90" xfId="0" applyFont="1" applyFill="1" applyBorder="1" applyAlignment="1">
      <alignment horizontal="left" vertical="center" wrapText="1"/>
    </xf>
    <xf numFmtId="0" fontId="305" fillId="3" borderId="55" xfId="0" applyFont="1" applyFill="1" applyBorder="1" applyAlignment="1">
      <alignment horizontal="left" vertical="center" wrapText="1"/>
    </xf>
    <xf numFmtId="38" fontId="306" fillId="7" borderId="2" xfId="0" applyNumberFormat="1" applyFont="1" applyFill="1" applyBorder="1" applyAlignment="1" applyProtection="1">
      <alignment horizontal="right" vertical="center" wrapText="1"/>
      <protection locked="0"/>
    </xf>
    <xf numFmtId="0" fontId="307" fillId="6" borderId="90" xfId="0" applyFont="1" applyFill="1" applyBorder="1" applyAlignment="1" applyProtection="1">
      <alignment horizontal="left" vertical="center" wrapText="1"/>
      <protection locked="0"/>
    </xf>
    <xf numFmtId="0" fontId="308" fillId="6" borderId="54" xfId="0" applyFont="1" applyFill="1" applyBorder="1" applyAlignment="1" applyProtection="1">
      <alignment horizontal="left" vertical="center" wrapText="1"/>
      <protection locked="0"/>
    </xf>
    <xf numFmtId="0" fontId="309" fillId="6" borderId="55" xfId="0" applyFont="1" applyFill="1" applyBorder="1" applyAlignment="1" applyProtection="1">
      <alignment horizontal="left" vertical="center" wrapText="1"/>
      <protection locked="0"/>
    </xf>
    <xf numFmtId="38" fontId="310" fillId="7" borderId="14" xfId="0" applyNumberFormat="1" applyFont="1" applyFill="1" applyBorder="1" applyAlignment="1" applyProtection="1">
      <alignment horizontal="right" vertical="center" wrapText="1"/>
      <protection locked="0"/>
    </xf>
    <xf numFmtId="0" fontId="311" fillId="6" borderId="14" xfId="0" applyFont="1" applyFill="1" applyBorder="1" applyAlignment="1" applyProtection="1">
      <alignment horizontal="left" vertical="center" wrapText="1"/>
      <protection locked="0"/>
    </xf>
    <xf numFmtId="0" fontId="312" fillId="3" borderId="106" xfId="0" applyFont="1" applyFill="1" applyBorder="1" applyAlignment="1">
      <alignment horizontal="left" vertical="center"/>
    </xf>
    <xf numFmtId="0" fontId="313" fillId="3" borderId="107" xfId="0" applyFont="1" applyFill="1" applyBorder="1" applyAlignment="1">
      <alignment horizontal="left" vertical="center"/>
    </xf>
    <xf numFmtId="0" fontId="321" fillId="3" borderId="12" xfId="0" applyFont="1" applyFill="1" applyBorder="1" applyAlignment="1">
      <alignment horizontal="left" vertical="center"/>
    </xf>
    <xf numFmtId="0" fontId="322" fillId="3" borderId="13" xfId="0" applyFont="1" applyFill="1" applyBorder="1" applyAlignment="1">
      <alignment horizontal="left" vertical="center"/>
    </xf>
    <xf numFmtId="0" fontId="314" fillId="6" borderId="106" xfId="0" applyFont="1" applyFill="1" applyBorder="1" applyAlignment="1">
      <alignment horizontal="left" vertical="center"/>
    </xf>
    <xf numFmtId="0" fontId="315" fillId="6" borderId="108" xfId="0" applyFont="1" applyFill="1" applyBorder="1" applyAlignment="1">
      <alignment horizontal="left" vertical="center"/>
    </xf>
    <xf numFmtId="0" fontId="316" fillId="6" borderId="107" xfId="0" applyFont="1" applyFill="1" applyBorder="1" applyAlignment="1">
      <alignment horizontal="left" vertical="center"/>
    </xf>
    <xf numFmtId="0" fontId="317" fillId="14" borderId="109" xfId="0" applyFont="1" applyFill="1" applyBorder="1" applyAlignment="1">
      <alignment horizontal="left" vertical="center" wrapText="1"/>
    </xf>
    <xf numFmtId="0" fontId="318" fillId="14" borderId="110" xfId="0" applyFont="1" applyFill="1" applyBorder="1" applyAlignment="1">
      <alignment horizontal="left" vertical="center" wrapText="1"/>
    </xf>
    <xf numFmtId="0" fontId="319" fillId="14" borderId="111" xfId="0" applyFont="1" applyFill="1" applyBorder="1" applyAlignment="1">
      <alignment horizontal="left" vertical="center" wrapText="1"/>
    </xf>
    <xf numFmtId="0" fontId="324" fillId="14" borderId="112" xfId="0" applyFont="1" applyFill="1" applyBorder="1" applyAlignment="1">
      <alignment horizontal="left" vertical="center" wrapText="1"/>
    </xf>
    <xf numFmtId="0" fontId="325" fillId="14" borderId="113" xfId="0" applyFont="1" applyFill="1" applyBorder="1" applyAlignment="1">
      <alignment horizontal="left" vertical="center" wrapText="1"/>
    </xf>
    <xf numFmtId="0" fontId="326" fillId="14" borderId="114" xfId="0" applyFont="1" applyFill="1" applyBorder="1" applyAlignment="1">
      <alignment horizontal="left" vertical="center" wrapText="1"/>
    </xf>
    <xf numFmtId="0" fontId="320" fillId="6" borderId="2" xfId="0" applyFont="1" applyFill="1" applyBorder="1" applyAlignment="1" applyProtection="1">
      <alignment horizontal="left" vertical="center" wrapText="1"/>
      <protection locked="0"/>
    </xf>
    <xf numFmtId="38" fontId="323" fillId="6" borderId="14" xfId="0" applyNumberFormat="1" applyFont="1" applyFill="1" applyBorder="1" applyAlignment="1">
      <alignment horizontal="right" vertical="center" wrapText="1"/>
    </xf>
    <xf numFmtId="0" fontId="327" fillId="14" borderId="115" xfId="0" applyFont="1" applyFill="1" applyBorder="1" applyAlignment="1">
      <alignment horizontal="left" vertical="center" wrapText="1"/>
    </xf>
    <xf numFmtId="0" fontId="328" fillId="14" borderId="116" xfId="0" applyFont="1" applyFill="1" applyBorder="1" applyAlignment="1">
      <alignment horizontal="left" vertical="center" wrapText="1"/>
    </xf>
    <xf numFmtId="0" fontId="72" fillId="17" borderId="1" xfId="0" applyFont="1" applyFill="1" applyBorder="1" applyAlignment="1">
      <alignment horizontal="left" vertical="center"/>
    </xf>
    <xf numFmtId="0" fontId="31" fillId="3" borderId="1" xfId="0" applyFont="1" applyFill="1" applyBorder="1" applyAlignment="1">
      <alignment horizontal="left" vertical="center"/>
    </xf>
    <xf numFmtId="0" fontId="58" fillId="6" borderId="1" xfId="0" applyFont="1" applyFill="1" applyBorder="1" applyAlignment="1">
      <alignment horizontal="left" vertical="top" wrapText="1"/>
    </xf>
    <xf numFmtId="38" fontId="58" fillId="6" borderId="9" xfId="8" applyFont="1" applyFill="1" applyBorder="1" applyAlignment="1">
      <alignment horizontal="left" vertical="top" wrapText="1"/>
    </xf>
    <xf numFmtId="38" fontId="58" fillId="6" borderId="10" xfId="8" applyFont="1" applyFill="1" applyBorder="1" applyAlignment="1">
      <alignment horizontal="left" vertical="top" wrapText="1"/>
    </xf>
    <xf numFmtId="38" fontId="58" fillId="6" borderId="8" xfId="8" applyFont="1" applyFill="1" applyBorder="1" applyAlignment="1">
      <alignment horizontal="left" vertical="top" wrapText="1"/>
    </xf>
    <xf numFmtId="38" fontId="58" fillId="6" borderId="12" xfId="8" applyFont="1" applyFill="1" applyBorder="1" applyAlignment="1">
      <alignment horizontal="left" vertical="top" wrapText="1"/>
    </xf>
    <xf numFmtId="38" fontId="58" fillId="6" borderId="7" xfId="8" applyFont="1" applyFill="1" applyBorder="1" applyAlignment="1">
      <alignment horizontal="left" vertical="top" wrapText="1"/>
    </xf>
    <xf numFmtId="38" fontId="58" fillId="6" borderId="13" xfId="8" applyFont="1" applyFill="1" applyBorder="1" applyAlignment="1">
      <alignment horizontal="left" vertical="top" wrapText="1"/>
    </xf>
    <xf numFmtId="49" fontId="5" fillId="3" borderId="3" xfId="0" applyNumberFormat="1" applyFont="1" applyFill="1" applyBorder="1" applyAlignment="1">
      <alignment horizontal="left" vertical="center" wrapText="1"/>
    </xf>
    <xf numFmtId="49" fontId="5" fillId="3" borderId="5" xfId="0" applyNumberFormat="1" applyFont="1" applyFill="1" applyBorder="1" applyAlignment="1">
      <alignment horizontal="left" vertical="center" wrapText="1"/>
    </xf>
    <xf numFmtId="49" fontId="5" fillId="3" borderId="4" xfId="0" applyNumberFormat="1" applyFont="1" applyFill="1" applyBorder="1" applyAlignment="1">
      <alignment horizontal="left" vertical="center" wrapText="1"/>
    </xf>
    <xf numFmtId="49" fontId="5" fillId="3" borderId="69" xfId="0" applyNumberFormat="1" applyFont="1" applyFill="1" applyBorder="1" applyAlignment="1">
      <alignment horizontal="center" vertical="center" wrapText="1"/>
    </xf>
    <xf numFmtId="49" fontId="5" fillId="3" borderId="70" xfId="0" applyNumberFormat="1" applyFont="1" applyFill="1" applyBorder="1" applyAlignment="1">
      <alignment horizontal="center" vertical="center" wrapText="1"/>
    </xf>
    <xf numFmtId="49" fontId="5" fillId="3" borderId="71" xfId="0" applyNumberFormat="1" applyFont="1" applyFill="1" applyBorder="1" applyAlignment="1">
      <alignment horizontal="center" vertical="center" wrapText="1"/>
    </xf>
    <xf numFmtId="49" fontId="5" fillId="3" borderId="72" xfId="0" applyNumberFormat="1" applyFont="1" applyFill="1" applyBorder="1" applyAlignment="1">
      <alignment horizontal="center" vertical="center" wrapText="1"/>
    </xf>
    <xf numFmtId="49" fontId="5" fillId="3" borderId="73" xfId="0" applyNumberFormat="1" applyFont="1" applyFill="1" applyBorder="1" applyAlignment="1">
      <alignment horizontal="center" vertical="center" wrapText="1"/>
    </xf>
    <xf numFmtId="49" fontId="5" fillId="3" borderId="74" xfId="0" applyNumberFormat="1" applyFont="1" applyFill="1" applyBorder="1" applyAlignment="1">
      <alignment horizontal="center" vertical="center" wrapText="1"/>
    </xf>
    <xf numFmtId="49" fontId="5" fillId="3" borderId="75" xfId="0" applyNumberFormat="1" applyFont="1" applyFill="1" applyBorder="1" applyAlignment="1">
      <alignment horizontal="center" vertical="center" wrapText="1"/>
    </xf>
    <xf numFmtId="38" fontId="58" fillId="6" borderId="1" xfId="8" applyFont="1" applyFill="1" applyBorder="1" applyAlignment="1">
      <alignment horizontal="right" vertical="center"/>
    </xf>
    <xf numFmtId="0" fontId="0" fillId="15" borderId="1" xfId="0" applyFill="1" applyBorder="1" applyAlignment="1">
      <alignment horizontal="left" vertical="top" wrapText="1"/>
    </xf>
    <xf numFmtId="38" fontId="0" fillId="7" borderId="1" xfId="8" applyFont="1" applyFill="1" applyBorder="1" applyAlignment="1" applyProtection="1">
      <alignment horizontal="right" vertical="center"/>
      <protection locked="0"/>
    </xf>
    <xf numFmtId="38" fontId="0" fillId="15" borderId="1" xfId="8" applyFont="1" applyFill="1" applyBorder="1" applyAlignment="1">
      <alignment horizontal="right" vertical="center"/>
    </xf>
    <xf numFmtId="49" fontId="0" fillId="7" borderId="3" xfId="0" applyNumberFormat="1" applyFill="1" applyBorder="1" applyAlignment="1">
      <alignment horizontal="left" vertical="center"/>
    </xf>
    <xf numFmtId="49" fontId="0" fillId="7" borderId="5" xfId="0" applyNumberFormat="1" applyFill="1" applyBorder="1" applyAlignment="1">
      <alignment horizontal="left" vertical="center"/>
    </xf>
    <xf numFmtId="49" fontId="0" fillId="7" borderId="4" xfId="0" applyNumberFormat="1" applyFill="1" applyBorder="1" applyAlignment="1">
      <alignment horizontal="left" vertical="center"/>
    </xf>
    <xf numFmtId="0" fontId="0" fillId="7" borderId="3" xfId="0" applyFill="1" applyBorder="1" applyAlignment="1" applyProtection="1">
      <alignment horizontal="left" vertical="center"/>
      <protection locked="0"/>
    </xf>
    <xf numFmtId="0" fontId="0" fillId="7" borderId="5" xfId="0" applyFill="1" applyBorder="1" applyAlignment="1" applyProtection="1">
      <alignment horizontal="left" vertical="center"/>
      <protection locked="0"/>
    </xf>
    <xf numFmtId="0" fontId="0" fillId="7" borderId="4" xfId="0" applyFill="1" applyBorder="1" applyAlignment="1" applyProtection="1">
      <alignment horizontal="left" vertical="center"/>
      <protection locked="0"/>
    </xf>
    <xf numFmtId="0" fontId="0" fillId="7" borderId="9" xfId="0" applyFill="1" applyBorder="1" applyAlignment="1" applyProtection="1">
      <alignment horizontal="left" vertical="center"/>
      <protection locked="0"/>
    </xf>
    <xf numFmtId="0" fontId="0" fillId="7" borderId="10" xfId="0" applyFill="1" applyBorder="1" applyAlignment="1" applyProtection="1">
      <alignment horizontal="left" vertical="center"/>
      <protection locked="0"/>
    </xf>
    <xf numFmtId="0" fontId="54" fillId="6" borderId="7" xfId="3" applyFont="1" applyFill="1" applyBorder="1" applyAlignment="1">
      <alignment horizontal="right" vertical="center"/>
    </xf>
    <xf numFmtId="0" fontId="0" fillId="4" borderId="1" xfId="0" applyFill="1" applyBorder="1" applyAlignment="1" applyProtection="1">
      <alignment horizontal="left" vertical="center" wrapText="1"/>
      <protection locked="0"/>
    </xf>
    <xf numFmtId="0" fontId="0" fillId="4" borderId="1" xfId="0" applyFill="1" applyBorder="1" applyAlignment="1" applyProtection="1">
      <alignment horizontal="left" vertical="center"/>
      <protection locked="0"/>
    </xf>
    <xf numFmtId="49" fontId="0" fillId="7" borderId="9" xfId="0" applyNumberFormat="1" applyFill="1" applyBorder="1" applyAlignment="1" applyProtection="1">
      <alignment horizontal="left" vertical="center"/>
      <protection locked="0"/>
    </xf>
    <xf numFmtId="49" fontId="0" fillId="7" borderId="10" xfId="0" applyNumberFormat="1" applyFill="1" applyBorder="1" applyAlignment="1" applyProtection="1">
      <alignment horizontal="left" vertical="center"/>
      <protection locked="0"/>
    </xf>
    <xf numFmtId="49" fontId="0" fillId="7" borderId="5" xfId="0" applyNumberFormat="1" applyFill="1" applyBorder="1" applyAlignment="1" applyProtection="1">
      <alignment horizontal="left" vertical="center"/>
      <protection locked="0"/>
    </xf>
    <xf numFmtId="49" fontId="0" fillId="7" borderId="4" xfId="0" applyNumberFormat="1" applyFill="1" applyBorder="1" applyAlignment="1" applyProtection="1">
      <alignment horizontal="left" vertical="center"/>
      <protection locked="0"/>
    </xf>
    <xf numFmtId="0" fontId="16" fillId="6" borderId="3" xfId="3" applyFill="1" applyBorder="1" applyAlignment="1">
      <alignment horizontal="center" vertical="center"/>
    </xf>
    <xf numFmtId="0" fontId="16" fillId="6" borderId="5" xfId="3" applyFill="1" applyBorder="1" applyAlignment="1">
      <alignment horizontal="center" vertical="center"/>
    </xf>
    <xf numFmtId="0" fontId="16" fillId="6" borderId="4" xfId="3" applyFill="1" applyBorder="1" applyAlignment="1">
      <alignment horizontal="center" vertical="center"/>
    </xf>
    <xf numFmtId="38" fontId="58" fillId="6" borderId="9" xfId="8" applyFont="1" applyFill="1" applyBorder="1" applyAlignment="1">
      <alignment horizontal="right" vertical="center"/>
    </xf>
    <xf numFmtId="38" fontId="58" fillId="6" borderId="10" xfId="8" applyFont="1" applyFill="1" applyBorder="1" applyAlignment="1">
      <alignment horizontal="right" vertical="center"/>
    </xf>
    <xf numFmtId="38" fontId="58" fillId="6" borderId="8" xfId="8" applyFont="1" applyFill="1" applyBorder="1" applyAlignment="1">
      <alignment horizontal="right" vertical="center"/>
    </xf>
    <xf numFmtId="0" fontId="21" fillId="3"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18" fillId="9" borderId="3" xfId="0" applyFont="1" applyFill="1" applyBorder="1" applyAlignment="1">
      <alignment horizontal="center" vertical="center"/>
    </xf>
    <xf numFmtId="0" fontId="18" fillId="9" borderId="5" xfId="0" applyFont="1" applyFill="1" applyBorder="1" applyAlignment="1">
      <alignment horizontal="center" vertical="center"/>
    </xf>
    <xf numFmtId="0" fontId="18" fillId="9" borderId="4" xfId="0" applyFont="1" applyFill="1" applyBorder="1" applyAlignment="1">
      <alignment horizontal="center" vertical="center"/>
    </xf>
    <xf numFmtId="0" fontId="21" fillId="3" borderId="2" xfId="0" applyFont="1" applyFill="1" applyBorder="1" applyAlignment="1">
      <alignment horizontal="center" vertical="center" wrapText="1"/>
    </xf>
    <xf numFmtId="0" fontId="21" fillId="3" borderId="3"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4" xfId="0" applyFont="1" applyFill="1" applyBorder="1" applyAlignment="1">
      <alignment horizontal="center" vertical="center"/>
    </xf>
    <xf numFmtId="0" fontId="18" fillId="10" borderId="3" xfId="2" applyFont="1" applyFill="1" applyBorder="1" applyAlignment="1">
      <alignment horizontal="left" vertical="center"/>
    </xf>
    <xf numFmtId="0" fontId="18" fillId="10" borderId="5" xfId="2" applyFont="1" applyFill="1" applyBorder="1" applyAlignment="1">
      <alignment horizontal="left" vertical="center"/>
    </xf>
    <xf numFmtId="0" fontId="18" fillId="10" borderId="4" xfId="2" applyFont="1" applyFill="1" applyBorder="1" applyAlignment="1">
      <alignment horizontal="left" vertical="center"/>
    </xf>
    <xf numFmtId="0" fontId="18" fillId="10" borderId="1" xfId="0" applyFont="1" applyFill="1" applyBorder="1" applyAlignment="1">
      <alignment horizontal="left" vertical="center"/>
    </xf>
    <xf numFmtId="0" fontId="18" fillId="0" borderId="1" xfId="0" applyFont="1" applyBorder="1" applyAlignment="1">
      <alignment horizontal="left" vertical="center"/>
    </xf>
    <xf numFmtId="0" fontId="18" fillId="12" borderId="1" xfId="0" applyFont="1" applyFill="1" applyBorder="1" applyAlignment="1">
      <alignment horizontal="left" vertical="center"/>
    </xf>
    <xf numFmtId="0" fontId="23" fillId="0" borderId="7" xfId="0" applyFont="1" applyBorder="1" applyAlignment="1">
      <alignment horizontal="right" vertical="center"/>
    </xf>
    <xf numFmtId="0" fontId="18" fillId="0" borderId="3" xfId="0" applyFont="1" applyBorder="1" applyAlignment="1" applyProtection="1">
      <alignment horizontal="left" vertical="center"/>
      <protection locked="0"/>
    </xf>
    <xf numFmtId="0" fontId="18" fillId="0" borderId="5" xfId="0" applyFont="1" applyBorder="1" applyAlignment="1" applyProtection="1">
      <alignment horizontal="left" vertical="center"/>
      <protection locked="0"/>
    </xf>
    <xf numFmtId="0" fontId="18" fillId="0" borderId="4" xfId="0" applyFont="1" applyBorder="1" applyAlignment="1" applyProtection="1">
      <alignment horizontal="left" vertical="center"/>
      <protection locked="0"/>
    </xf>
    <xf numFmtId="0" fontId="21" fillId="3" borderId="9"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3" xfId="0" applyFont="1" applyFill="1" applyBorder="1" applyAlignment="1">
      <alignment horizontal="center" vertical="center" wrapText="1"/>
    </xf>
    <xf numFmtId="0" fontId="54" fillId="0" borderId="0" xfId="3" applyFont="1" applyAlignment="1">
      <alignment horizontal="right" vertical="center"/>
    </xf>
    <xf numFmtId="0" fontId="18" fillId="9" borderId="10" xfId="0" applyFont="1" applyFill="1" applyBorder="1" applyAlignment="1">
      <alignment horizontal="center" vertical="center"/>
    </xf>
    <xf numFmtId="0" fontId="18" fillId="9" borderId="8" xfId="0" applyFont="1" applyFill="1" applyBorder="1" applyAlignment="1">
      <alignment horizontal="center" vertical="center"/>
    </xf>
    <xf numFmtId="0" fontId="21" fillId="3" borderId="1" xfId="0" applyFont="1" applyFill="1" applyBorder="1" applyAlignment="1">
      <alignment horizontal="center" vertical="top" wrapText="1"/>
    </xf>
    <xf numFmtId="0" fontId="21" fillId="3" borderId="1" xfId="0" applyFont="1" applyFill="1" applyBorder="1" applyAlignment="1">
      <alignment horizontal="center" vertical="top"/>
    </xf>
    <xf numFmtId="0" fontId="18" fillId="0" borderId="21" xfId="0" applyFont="1" applyBorder="1" applyAlignment="1">
      <alignment horizontal="center" vertical="top" wrapText="1"/>
    </xf>
    <xf numFmtId="0" fontId="26" fillId="0" borderId="0" xfId="0" applyFont="1" applyAlignment="1">
      <alignment horizontal="center" vertical="center"/>
    </xf>
    <xf numFmtId="0" fontId="27" fillId="0" borderId="0" xfId="0" applyFont="1" applyAlignment="1">
      <alignment horizontal="right" vertical="top"/>
    </xf>
    <xf numFmtId="0" fontId="27" fillId="0" borderId="0" xfId="0" applyFont="1" applyAlignment="1">
      <alignment horizontal="left" vertical="top" wrapText="1"/>
    </xf>
    <xf numFmtId="0" fontId="31" fillId="3" borderId="21" xfId="0" applyFont="1" applyFill="1" applyBorder="1" applyAlignment="1">
      <alignment horizontal="center" vertical="center" wrapText="1"/>
    </xf>
  </cellXfs>
  <cellStyles count="10">
    <cellStyle name="パーセント" xfId="9" builtinId="5"/>
    <cellStyle name="ハイパーリンク" xfId="3" builtinId="8"/>
    <cellStyle name="メモ" xfId="2" builtinId="10"/>
    <cellStyle name="桁区切り" xfId="8" builtinId="6"/>
    <cellStyle name="通貨" xfId="4" builtinId="7"/>
    <cellStyle name="標準" xfId="0" builtinId="0"/>
    <cellStyle name="標準 2" xfId="1" xr:uid="{00000000-0005-0000-0000-000006000000}"/>
    <cellStyle name="標準 3" xfId="5" xr:uid="{00000000-0005-0000-0000-000007000000}"/>
    <cellStyle name="標準 4" xfId="6" xr:uid="{00000000-0005-0000-0000-000008000000}"/>
    <cellStyle name="標準 5" xfId="7" xr:uid="{00000000-0005-0000-0000-000009000000}"/>
  </cellStyles>
  <dxfs count="491">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ont>
        <color rgb="FFFF0000"/>
      </font>
    </dxf>
    <dxf>
      <font>
        <color rgb="FFFF0000"/>
      </font>
    </dxf>
    <dxf>
      <fill>
        <gradientFill degree="90">
          <stop position="0">
            <color rgb="FFFF5B5B"/>
          </stop>
          <stop position="1">
            <color rgb="FFFF5B5B"/>
          </stop>
        </gradientFill>
      </fill>
    </dxf>
    <dxf>
      <fill>
        <patternFill>
          <bgColor rgb="FFFF5B5B"/>
        </pattern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theme="2" tint="-0.24994659260841701"/>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theme="1"/>
      </font>
    </dxf>
    <dxf>
      <font>
        <color theme="1"/>
      </font>
    </dxf>
    <dxf>
      <font>
        <color theme="1"/>
      </font>
    </dxf>
    <dxf>
      <font>
        <color theme="1"/>
      </font>
    </dxf>
    <dxf>
      <font>
        <color theme="1"/>
      </font>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rgb="FFFF0000"/>
      </font>
    </dxf>
    <dxf>
      <font>
        <color rgb="FFFF0000"/>
      </font>
    </dxf>
    <dxf>
      <font>
        <color rgb="FFFF0000"/>
      </font>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theme="1"/>
      </font>
      <fill>
        <patternFill>
          <bgColor rgb="FFA6A6A6"/>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auto="1"/>
      </font>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BFBFBF"/>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BFBFBF"/>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BFBFBF"/>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BFBFBF"/>
        </patternFill>
      </fill>
    </dxf>
    <dxf>
      <fill>
        <gradientFill degree="90">
          <stop position="0">
            <color rgb="FFFF5B5B"/>
          </stop>
          <stop position="1">
            <color rgb="FFFF5B5B"/>
          </stop>
        </gradientFill>
      </fill>
    </dxf>
    <dxf>
      <fill>
        <patternFill>
          <bgColor rgb="FFFF5B5B"/>
        </patternFill>
      </fill>
    </dxf>
    <dxf>
      <fill>
        <patternFill>
          <bgColor rgb="FFFF5B5B"/>
        </patternFill>
      </fill>
    </dxf>
    <dxf>
      <fill>
        <gradientFill degree="90">
          <stop position="0">
            <color rgb="FFFF5B5B"/>
          </stop>
          <stop position="1">
            <color rgb="FFFF5B5B"/>
          </stop>
        </gradientFill>
      </fill>
    </dxf>
    <dxf>
      <fill>
        <patternFill>
          <bgColor rgb="FFFF5B5B"/>
        </patternFill>
      </fill>
    </dxf>
    <dxf>
      <fill>
        <gradientFill degree="90">
          <stop position="0">
            <color rgb="FFFF5B5B"/>
          </stop>
          <stop position="1">
            <color rgb="FFFF5B5B"/>
          </stop>
        </gradientFill>
      </fill>
    </dxf>
    <dxf>
      <fill>
        <patternFill>
          <bgColor rgb="FFFF5B5B"/>
        </patternFill>
      </fill>
    </dxf>
    <dxf>
      <fill>
        <gradientFill degree="90">
          <stop position="0">
            <color rgb="FFFF5B5B"/>
          </stop>
          <stop position="1">
            <color rgb="FFFF5B5B"/>
          </stop>
        </gradientFill>
      </fill>
    </dxf>
    <dxf>
      <fill>
        <patternFill>
          <bgColor rgb="FFFF5B5B"/>
        </patternFill>
      </fill>
    </dxf>
    <dxf>
      <fill>
        <gradientFill degree="90">
          <stop position="0">
            <color rgb="FFFF5B5B"/>
          </stop>
          <stop position="1">
            <color rgb="FFFF5B5B"/>
          </stop>
        </gradientFill>
      </fill>
    </dxf>
    <dxf>
      <fill>
        <patternFill>
          <bgColor rgb="FFFF5B5B"/>
        </patternFill>
      </fill>
    </dxf>
    <dxf>
      <fill>
        <gradientFill degree="90">
          <stop position="0">
            <color rgb="FFFF5B5B"/>
          </stop>
          <stop position="1">
            <color rgb="FFFF5B5B"/>
          </stop>
        </gradient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ont>
        <color rgb="FFFF0000"/>
      </font>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B5B"/>
        </patternFill>
      </fill>
    </dxf>
    <dxf>
      <fill>
        <patternFill>
          <bgColor rgb="FFBFBFBF"/>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C0C0C0"/>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patternType="solid">
          <fgColor auto="1"/>
          <bgColor rgb="FFFF5050"/>
        </patternFill>
      </fill>
    </dxf>
    <dxf>
      <font>
        <color theme="0"/>
      </font>
    </dxf>
    <dxf>
      <font>
        <color theme="0"/>
      </font>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A6A6A6"/>
        </patternFill>
      </fill>
    </dxf>
    <dxf>
      <fill>
        <patternFill>
          <bgColor rgb="FFFF5B5B"/>
        </patternFill>
      </fill>
    </dxf>
    <dxf>
      <fill>
        <patternFill>
          <bgColor rgb="FFA6A6A6"/>
        </patternFill>
      </fill>
    </dxf>
    <dxf>
      <fill>
        <patternFill>
          <bgColor rgb="FFA6A6A6"/>
        </patternFill>
      </fill>
    </dxf>
    <dxf>
      <fill>
        <patternFill>
          <bgColor rgb="FFA6A6A6"/>
        </patternFill>
      </fill>
    </dxf>
    <dxf>
      <fill>
        <patternFill>
          <bgColor theme="0" tint="-0.24994659260841701"/>
        </patternFill>
      </fill>
    </dxf>
    <dxf>
      <fill>
        <patternFill>
          <bgColor rgb="FFFF5B5B"/>
        </patternFill>
      </fill>
    </dxf>
    <dxf>
      <fill>
        <gradientFill degree="90">
          <stop position="0">
            <color rgb="FFFF5B5B"/>
          </stop>
          <stop position="1">
            <color rgb="FFFF5B5B"/>
          </stop>
        </gradientFill>
      </fill>
    </dxf>
    <dxf>
      <fill>
        <patternFill>
          <bgColor rgb="FFA6A6A6"/>
        </patternFill>
      </fill>
    </dxf>
    <dxf>
      <fill>
        <patternFill>
          <bgColor rgb="FFFF5B5B"/>
        </patternFill>
      </fill>
    </dxf>
    <dxf>
      <fill>
        <patternFill>
          <bgColor rgb="FFA6A6A6"/>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ont>
        <color rgb="FFFF0000"/>
      </font>
    </dxf>
    <dxf>
      <font>
        <color rgb="FFFF5B5B"/>
      </font>
    </dxf>
    <dxf>
      <font>
        <color rgb="FFFF0000"/>
      </font>
    </dxf>
    <dxf>
      <font>
        <color rgb="FFFF0000"/>
      </font>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theme="0" tint="-0.34998626667073579"/>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ont>
        <color auto="1"/>
      </font>
      <fill>
        <gradientFill degree="90">
          <stop position="0">
            <color rgb="FFA6A6A6"/>
          </stop>
          <stop position="1">
            <color auto="1"/>
          </stop>
        </gradientFill>
      </fill>
    </dxf>
    <dxf>
      <fill>
        <patternFill>
          <bgColor theme="0" tint="-0.24994659260841701"/>
        </patternFill>
      </fill>
    </dxf>
    <dxf>
      <fill>
        <patternFill>
          <bgColor rgb="FFFF5B5B"/>
        </patternFill>
      </fill>
    </dxf>
    <dxf>
      <fill>
        <gradientFill degree="90">
          <stop position="0">
            <color rgb="FFFF5B5B"/>
          </stop>
          <stop position="1">
            <color rgb="FFFF5B5B"/>
          </stop>
        </gradientFill>
      </fill>
    </dxf>
    <dxf>
      <fill>
        <patternFill>
          <bgColor theme="0" tint="-0.24994659260841701"/>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theme="0" tint="-0.34998626667073579"/>
      </font>
      <fill>
        <patternFill>
          <bgColor theme="0" tint="-0.14993743705557422"/>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theme="0" tint="-0.34998626667073579"/>
      </font>
      <fill>
        <patternFill>
          <bgColor theme="0" tint="-0.14993743705557422"/>
        </patternFill>
      </fill>
    </dxf>
    <dxf>
      <font>
        <color theme="0" tint="-0.34998626667073579"/>
      </font>
      <fill>
        <patternFill>
          <bgColor theme="0" tint="-0.14993743705557422"/>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ont>
        <color indexed="10"/>
      </font>
      <fill>
        <patternFill patternType="solid">
          <bgColor indexed="9"/>
        </patternFill>
      </fill>
    </dxf>
    <dxf>
      <fill>
        <patternFill patternType="solid">
          <bgColor indexed="29"/>
        </patternFill>
      </fill>
    </dxf>
    <dxf>
      <fill>
        <patternFill patternType="solid">
          <bgColor indexed="29"/>
        </patternFill>
      </fill>
    </dxf>
    <dxf>
      <font>
        <color indexed="10"/>
      </font>
      <fill>
        <patternFill patternType="solid">
          <bgColor indexed="9"/>
        </patternFill>
      </fill>
    </dxf>
    <dxf>
      <font>
        <color indexed="10"/>
      </font>
      <fill>
        <patternFill patternType="solid">
          <bgColor indexed="9"/>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C5C"/>
        </patternFill>
      </fill>
    </dxf>
    <dxf>
      <fill>
        <patternFill>
          <bgColor rgb="FFFF5C5C"/>
        </patternFill>
      </fill>
    </dxf>
    <dxf>
      <fill>
        <patternFill>
          <bgColor rgb="FFA6A6A6"/>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auto="1"/>
      </font>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ont>
        <color auto="1"/>
      </font>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C5C"/>
        </patternFill>
      </fill>
    </dxf>
    <dxf>
      <fill>
        <patternFill>
          <bgColor rgb="FFFF5B5B"/>
        </patternFill>
      </fill>
    </dxf>
    <dxf>
      <fill>
        <patternFill>
          <bgColor rgb="FFFF5B5B"/>
        </patternFill>
      </fill>
    </dxf>
    <dxf>
      <fill>
        <patternFill>
          <bgColor rgb="FFFF5B5B"/>
        </patternFill>
      </fill>
    </dxf>
    <dxf>
      <fill>
        <patternFill>
          <bgColor rgb="FFFF5B5B"/>
        </pattern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patternFill patternType="solid">
          <fgColor auto="1"/>
          <bgColor rgb="FFFF5C5C"/>
        </patternFill>
      </fill>
    </dxf>
    <dxf>
      <font>
        <color auto="1"/>
      </font>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patternFill>
          <bgColor rgb="FFFF5B5B"/>
        </pattern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patternFill>
          <bgColor rgb="FFA6A6A6"/>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auto="1"/>
      </font>
      <fill>
        <gradientFill degree="90">
          <stop position="0">
            <color rgb="FFFF5B5B"/>
          </stop>
          <stop position="1">
            <color rgb="FFFF5B5B"/>
          </stop>
        </gradientFill>
      </fill>
    </dxf>
    <dxf>
      <font>
        <color rgb="FFFF0000"/>
      </font>
    </dxf>
    <dxf>
      <font>
        <color theme="0"/>
      </font>
    </dxf>
    <dxf>
      <font>
        <color theme="0"/>
      </font>
    </dxf>
  </dxfs>
  <tableStyles count="0" defaultTableStyle="TableStyleMedium2" defaultPivotStyle="PivotStyleLight16"/>
  <colors>
    <mruColors>
      <color rgb="FF7E7E7E"/>
      <color rgb="FF808080"/>
      <color rgb="FFA6A6A6"/>
      <color rgb="FFC0C0C0"/>
      <color rgb="FFBFBFBF"/>
      <color rgb="FFFFF2CC"/>
      <color rgb="FFFF5B5B"/>
      <color rgb="FFA2A2A2"/>
      <color rgb="FFFFFFCC"/>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heetMetadata" Target="metadata.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154</xdr:row>
      <xdr:rowOff>0</xdr:rowOff>
    </xdr:from>
    <xdr:to>
      <xdr:col>32</xdr:col>
      <xdr:colOff>152400</xdr:colOff>
      <xdr:row>177</xdr:row>
      <xdr:rowOff>69583</xdr:rowOff>
    </xdr:to>
    <xdr:pic>
      <xdr:nvPicPr>
        <xdr:cNvPr id="25" name="図 24">
          <a:extLst>
            <a:ext uri="{FF2B5EF4-FFF2-40B4-BE49-F238E27FC236}">
              <a16:creationId xmlns:a16="http://schemas.microsoft.com/office/drawing/2014/main" id="{704263AD-8CEB-300C-0BC7-C0EED1AD42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880800"/>
          <a:ext cx="7772400" cy="5546458"/>
        </a:xfrm>
        <a:prstGeom prst="rect">
          <a:avLst/>
        </a:prstGeom>
      </xdr:spPr>
    </xdr:pic>
    <xdr:clientData/>
  </xdr:twoCellAnchor>
  <xdr:twoCellAnchor editAs="oneCell">
    <xdr:from>
      <xdr:col>0</xdr:col>
      <xdr:colOff>0</xdr:colOff>
      <xdr:row>178</xdr:row>
      <xdr:rowOff>0</xdr:rowOff>
    </xdr:from>
    <xdr:to>
      <xdr:col>32</xdr:col>
      <xdr:colOff>152400</xdr:colOff>
      <xdr:row>201</xdr:row>
      <xdr:rowOff>69583</xdr:rowOff>
    </xdr:to>
    <xdr:pic>
      <xdr:nvPicPr>
        <xdr:cNvPr id="27" name="図 26">
          <a:extLst>
            <a:ext uri="{FF2B5EF4-FFF2-40B4-BE49-F238E27FC236}">
              <a16:creationId xmlns:a16="http://schemas.microsoft.com/office/drawing/2014/main" id="{393AB82C-64AC-7214-051A-3E63EA2692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2595800"/>
          <a:ext cx="7772400" cy="5546458"/>
        </a:xfrm>
        <a:prstGeom prst="rect">
          <a:avLst/>
        </a:prstGeom>
      </xdr:spPr>
    </xdr:pic>
    <xdr:clientData/>
  </xdr:twoCellAnchor>
  <xdr:twoCellAnchor editAs="oneCell">
    <xdr:from>
      <xdr:col>0</xdr:col>
      <xdr:colOff>0</xdr:colOff>
      <xdr:row>203</xdr:row>
      <xdr:rowOff>0</xdr:rowOff>
    </xdr:from>
    <xdr:to>
      <xdr:col>32</xdr:col>
      <xdr:colOff>152400</xdr:colOff>
      <xdr:row>226</xdr:row>
      <xdr:rowOff>89344</xdr:rowOff>
    </xdr:to>
    <xdr:pic>
      <xdr:nvPicPr>
        <xdr:cNvPr id="29" name="図 28">
          <a:extLst>
            <a:ext uri="{FF2B5EF4-FFF2-40B4-BE49-F238E27FC236}">
              <a16:creationId xmlns:a16="http://schemas.microsoft.com/office/drawing/2014/main" id="{A3BADC98-6EC1-47AD-55D8-C283BF073A7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8548925"/>
          <a:ext cx="7772400" cy="5566219"/>
        </a:xfrm>
        <a:prstGeom prst="rect">
          <a:avLst/>
        </a:prstGeom>
      </xdr:spPr>
    </xdr:pic>
    <xdr:clientData/>
  </xdr:twoCellAnchor>
  <xdr:twoCellAnchor editAs="oneCell">
    <xdr:from>
      <xdr:col>0</xdr:col>
      <xdr:colOff>0</xdr:colOff>
      <xdr:row>130</xdr:row>
      <xdr:rowOff>0</xdr:rowOff>
    </xdr:from>
    <xdr:to>
      <xdr:col>32</xdr:col>
      <xdr:colOff>152400</xdr:colOff>
      <xdr:row>153</xdr:row>
      <xdr:rowOff>89344</xdr:rowOff>
    </xdr:to>
    <xdr:pic>
      <xdr:nvPicPr>
        <xdr:cNvPr id="16" name="図 15">
          <a:extLst>
            <a:ext uri="{FF2B5EF4-FFF2-40B4-BE49-F238E27FC236}">
              <a16:creationId xmlns:a16="http://schemas.microsoft.com/office/drawing/2014/main" id="{4CDFF8EA-3EB4-BCCA-44CF-7FB87DAF20F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1165800"/>
          <a:ext cx="7772400" cy="5566219"/>
        </a:xfrm>
        <a:prstGeom prst="rect">
          <a:avLst/>
        </a:prstGeom>
      </xdr:spPr>
    </xdr:pic>
    <xdr:clientData/>
  </xdr:twoCellAnchor>
  <xdr:twoCellAnchor editAs="oneCell">
    <xdr:from>
      <xdr:col>0</xdr:col>
      <xdr:colOff>0</xdr:colOff>
      <xdr:row>0</xdr:row>
      <xdr:rowOff>0</xdr:rowOff>
    </xdr:from>
    <xdr:to>
      <xdr:col>32</xdr:col>
      <xdr:colOff>152400</xdr:colOff>
      <xdr:row>29</xdr:row>
      <xdr:rowOff>53915</xdr:rowOff>
    </xdr:to>
    <xdr:pic>
      <xdr:nvPicPr>
        <xdr:cNvPr id="4" name="図 3">
          <a:extLst>
            <a:ext uri="{FF2B5EF4-FFF2-40B4-BE49-F238E27FC236}">
              <a16:creationId xmlns:a16="http://schemas.microsoft.com/office/drawing/2014/main" id="{C672A4EB-BEC1-77C4-1F08-8C60F80F355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7772400" cy="6959540"/>
        </a:xfrm>
        <a:prstGeom prst="rect">
          <a:avLst/>
        </a:prstGeom>
      </xdr:spPr>
    </xdr:pic>
    <xdr:clientData/>
  </xdr:twoCellAnchor>
  <xdr:twoCellAnchor editAs="oneCell">
    <xdr:from>
      <xdr:col>0</xdr:col>
      <xdr:colOff>0</xdr:colOff>
      <xdr:row>32</xdr:row>
      <xdr:rowOff>0</xdr:rowOff>
    </xdr:from>
    <xdr:to>
      <xdr:col>32</xdr:col>
      <xdr:colOff>152400</xdr:colOff>
      <xdr:row>55</xdr:row>
      <xdr:rowOff>89344</xdr:rowOff>
    </xdr:to>
    <xdr:pic>
      <xdr:nvPicPr>
        <xdr:cNvPr id="7" name="図 6">
          <a:extLst>
            <a:ext uri="{FF2B5EF4-FFF2-40B4-BE49-F238E27FC236}">
              <a16:creationId xmlns:a16="http://schemas.microsoft.com/office/drawing/2014/main" id="{1D481E2B-7960-1341-6D95-C4549177E6F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7829550"/>
          <a:ext cx="7772400" cy="55662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47</xdr:col>
      <xdr:colOff>9525</xdr:colOff>
      <xdr:row>0</xdr:row>
      <xdr:rowOff>28575</xdr:rowOff>
    </xdr:from>
    <xdr:ext cx="5796395" cy="1272784"/>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725150" y="28575"/>
          <a:ext cx="5796395" cy="127278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rot="0" vertOverflow="clip" horzOverflow="clip" vert="horz" rtlCol="0" anchor="t">
          <a:spAutoFit/>
        </a:bodyPr>
        <a:lstStyle/>
        <a:p>
          <a:r>
            <a:rPr kumimoji="1" lang="ja-JP" altLang="en-US" sz="1100" b="0"/>
            <a:t>各入力欄の背景色について</a:t>
          </a:r>
          <a:endParaRPr kumimoji="1" lang="en-US" altLang="ja-JP" sz="1100" b="0"/>
        </a:p>
        <a:p>
          <a:r>
            <a:rPr kumimoji="1" lang="ja-JP" altLang="en-US" sz="1100" b="0"/>
            <a:t>　背景色：白</a:t>
          </a:r>
          <a:r>
            <a:rPr kumimoji="1" lang="en-US" altLang="ja-JP" sz="1100" b="0"/>
            <a:t>×</a:t>
          </a:r>
          <a:r>
            <a:rPr kumimoji="1" lang="ja-JP" altLang="en-US" sz="1100" b="0"/>
            <a:t>黒字	</a:t>
          </a:r>
          <a:r>
            <a:rPr kumimoji="1" lang="en-US" altLang="ja-JP" sz="1100" b="0"/>
            <a:t>…</a:t>
          </a:r>
          <a:r>
            <a:rPr kumimoji="1" lang="ja-JP" altLang="en-US" sz="1100" b="0"/>
            <a:t>　入力可　（任意）</a:t>
          </a:r>
        </a:p>
        <a:p>
          <a:r>
            <a:rPr kumimoji="1" lang="ja-JP" altLang="en-US" sz="1100" b="0"/>
            <a:t>　背景色：白</a:t>
          </a:r>
          <a:r>
            <a:rPr kumimoji="1" lang="en-US" altLang="ja-JP" sz="1100" b="0"/>
            <a:t>×</a:t>
          </a:r>
          <a:r>
            <a:rPr kumimoji="1" lang="ja-JP" altLang="en-US" sz="1100" b="0"/>
            <a:t>灰色（太字）	</a:t>
          </a:r>
          <a:r>
            <a:rPr kumimoji="1" lang="en-US" altLang="ja-JP" sz="1100" b="0"/>
            <a:t>…</a:t>
          </a:r>
          <a:r>
            <a:rPr kumimoji="1" lang="ja-JP" altLang="en-US" sz="1100" b="0"/>
            <a:t>　入力不可　（応募時の値・自動算定個所）</a:t>
          </a:r>
        </a:p>
        <a:p>
          <a:r>
            <a:rPr kumimoji="1" lang="ja-JP" altLang="en-US" sz="1100" b="0"/>
            <a:t>　背景色：黄色</a:t>
          </a:r>
          <a:r>
            <a:rPr kumimoji="1" lang="en-US" altLang="ja-JP" sz="1100" b="0"/>
            <a:t>×</a:t>
          </a:r>
          <a:r>
            <a:rPr kumimoji="1" lang="ja-JP" altLang="en-US" sz="1100" b="0"/>
            <a:t>黒字	</a:t>
          </a:r>
          <a:r>
            <a:rPr kumimoji="1" lang="en-US" altLang="ja-JP" sz="1100" b="0"/>
            <a:t>…</a:t>
          </a:r>
          <a:r>
            <a:rPr kumimoji="1" lang="ja-JP" altLang="en-US" sz="1100" b="0"/>
            <a:t>　入力可　（必須）</a:t>
          </a:r>
        </a:p>
        <a:p>
          <a:r>
            <a:rPr kumimoji="1" lang="ja-JP" altLang="en-US" sz="1100" b="0"/>
            <a:t>　背景色：水色</a:t>
          </a:r>
          <a:r>
            <a:rPr kumimoji="1" lang="en-US" altLang="ja-JP" sz="1100" b="0"/>
            <a:t>×</a:t>
          </a:r>
          <a:r>
            <a:rPr kumimoji="1" lang="ja-JP" altLang="en-US" sz="1100" b="0"/>
            <a:t>黒字	</a:t>
          </a:r>
          <a:r>
            <a:rPr kumimoji="1" lang="en-US" altLang="ja-JP" sz="1100" b="0"/>
            <a:t>…</a:t>
          </a:r>
          <a:r>
            <a:rPr kumimoji="1" lang="ja-JP" altLang="en-US" sz="1100" b="0"/>
            <a:t>　入力可　（応募時の変更についてコメント要する個所）</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95250</xdr:colOff>
      <xdr:row>49</xdr:row>
      <xdr:rowOff>85725</xdr:rowOff>
    </xdr:to>
    <xdr:sp macro="" textlink="">
      <xdr:nvSpPr>
        <xdr:cNvPr id="7173" name="202" hidden="1">
          <a:extLst>
            <a:ext uri="{FF2B5EF4-FFF2-40B4-BE49-F238E27FC236}">
              <a16:creationId xmlns:a16="http://schemas.microsoft.com/office/drawing/2014/main" id="{FEABEAA3-6684-6DA0-F048-60FE62A319BB}"/>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9525</xdr:colOff>
      <xdr:row>26</xdr:row>
      <xdr:rowOff>161925</xdr:rowOff>
    </xdr:from>
    <xdr:to>
      <xdr:col>10</xdr:col>
      <xdr:colOff>1405</xdr:colOff>
      <xdr:row>33</xdr:row>
      <xdr:rowOff>57150</xdr:rowOff>
    </xdr:to>
    <xdr:pic>
      <xdr:nvPicPr>
        <xdr:cNvPr id="2" name="Picture 1" descr="Picture">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twoCellAnchor>
    <xdr:from>
      <xdr:col>10</xdr:col>
      <xdr:colOff>133350</xdr:colOff>
      <xdr:row>0</xdr:row>
      <xdr:rowOff>114300</xdr:rowOff>
    </xdr:from>
    <xdr:to>
      <xdr:col>16</xdr:col>
      <xdr:colOff>104774</xdr:colOff>
      <xdr:row>3</xdr:row>
      <xdr:rowOff>1099686</xdr:rowOff>
    </xdr:to>
    <xdr:pic>
      <xdr:nvPicPr>
        <xdr:cNvPr id="3" name="Picture 2" descr="Picture">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9525</xdr:colOff>
      <xdr:row>28</xdr:row>
      <xdr:rowOff>161925</xdr:rowOff>
    </xdr:from>
    <xdr:to>
      <xdr:col>9</xdr:col>
      <xdr:colOff>606523</xdr:colOff>
      <xdr:row>35</xdr:row>
      <xdr:rowOff>64559</xdr:rowOff>
    </xdr:to>
    <xdr:pic>
      <xdr:nvPicPr>
        <xdr:cNvPr id="2" name="Picture 1" descr="Picture">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twoCellAnchor>
    <xdr:from>
      <xdr:col>18</xdr:col>
      <xdr:colOff>0</xdr:colOff>
      <xdr:row>1</xdr:row>
      <xdr:rowOff>0</xdr:rowOff>
    </xdr:from>
    <xdr:to>
      <xdr:col>27</xdr:col>
      <xdr:colOff>423332</xdr:colOff>
      <xdr:row>5</xdr:row>
      <xdr:rowOff>560807</xdr:rowOff>
    </xdr:to>
    <xdr:pic>
      <xdr:nvPicPr>
        <xdr:cNvPr id="3" name="Picture 2" descr="Picture">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39</xdr:row>
      <xdr:rowOff>133350</xdr:rowOff>
    </xdr:to>
    <xdr:sp macro="" textlink="">
      <xdr:nvSpPr>
        <xdr:cNvPr id="12294" name="202" hidden="1">
          <a:extLst>
            <a:ext uri="{FF2B5EF4-FFF2-40B4-BE49-F238E27FC236}">
              <a16:creationId xmlns:a16="http://schemas.microsoft.com/office/drawing/2014/main" id="{AD91C785-849D-BB0D-B32B-AF41820A4903}"/>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39</xdr:row>
      <xdr:rowOff>133350</xdr:rowOff>
    </xdr:to>
    <xdr:sp macro="" textlink="">
      <xdr:nvSpPr>
        <xdr:cNvPr id="24580" name="202" hidden="1">
          <a:extLst>
            <a:ext uri="{FF2B5EF4-FFF2-40B4-BE49-F238E27FC236}">
              <a16:creationId xmlns:a16="http://schemas.microsoft.com/office/drawing/2014/main" id="{289050E6-50ED-D6A8-C581-9B2FFC0867FF}"/>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oneCellAnchor>
    <xdr:from>
      <xdr:col>8</xdr:col>
      <xdr:colOff>0</xdr:colOff>
      <xdr:row>1</xdr:row>
      <xdr:rowOff>0</xdr:rowOff>
    </xdr:from>
    <xdr:ext cx="3399329" cy="392800"/>
    <xdr:sp macro="" textlink="">
      <xdr:nvSpPr>
        <xdr:cNvPr id="2" name="テキスト ボックス 1">
          <a:extLst>
            <a:ext uri="{FF2B5EF4-FFF2-40B4-BE49-F238E27FC236}">
              <a16:creationId xmlns:a16="http://schemas.microsoft.com/office/drawing/2014/main" id="{79E8B1C5-7D00-4A3F-BBA2-D6F7A25BD41F}"/>
            </a:ext>
          </a:extLst>
        </xdr:cNvPr>
        <xdr:cNvSpPr txBox="1"/>
      </xdr:nvSpPr>
      <xdr:spPr>
        <a:xfrm>
          <a:off x="14996160" y="228600"/>
          <a:ext cx="3399329" cy="392800"/>
        </a:xfrm>
        <a:prstGeom prst="rect">
          <a:avLst/>
        </a:prstGeom>
        <a:noFill/>
      </xdr:spPr>
      <xdr:style>
        <a:lnRef idx="0">
          <a:scrgbClr r="0" g="0" b="0"/>
        </a:lnRef>
        <a:fillRef idx="0">
          <a:scrgbClr r="0" g="0" b="0"/>
        </a:fillRef>
        <a:effectRef idx="0">
          <a:scrgbClr r="0" g="0" b="0"/>
        </a:effectRef>
        <a:fontRef idx="minor">
          <a:schemeClr val="tx1"/>
        </a:fontRef>
      </xdr:style>
      <xdr:txBody>
        <a:bodyPr rot="0" vertOverflow="clip" horzOverflow="clip" vert="horz" rtlCol="0" anchor="t">
          <a:spAutoFit/>
        </a:bodyPr>
        <a:lstStyle/>
        <a:p>
          <a:r>
            <a:rPr kumimoji="1" lang="ja-JP" altLang="en-US" sz="1400" b="0"/>
            <a:t>→　宣誓・同意日を指定してください。</a:t>
          </a:r>
        </a:p>
      </xdr:txBody>
    </xdr:sp>
    <xdr:clientData/>
  </xdr:oneCellAnchor>
  <xdr:oneCellAnchor>
    <xdr:from>
      <xdr:col>0</xdr:col>
      <xdr:colOff>0</xdr:colOff>
      <xdr:row>0</xdr:row>
      <xdr:rowOff>0</xdr:rowOff>
    </xdr:from>
    <xdr:ext cx="2217964" cy="359073"/>
    <xdr:sp macro="" textlink="">
      <xdr:nvSpPr>
        <xdr:cNvPr id="3" name="テキスト ボックス 2">
          <a:extLst>
            <a:ext uri="{FF2B5EF4-FFF2-40B4-BE49-F238E27FC236}">
              <a16:creationId xmlns:a16="http://schemas.microsoft.com/office/drawing/2014/main" id="{A1ABE1B3-9C3D-4C11-AFD5-B2F18465215E}"/>
            </a:ext>
          </a:extLst>
        </xdr:cNvPr>
        <xdr:cNvSpPr txBox="1"/>
      </xdr:nvSpPr>
      <xdr:spPr>
        <a:xfrm>
          <a:off x="0" y="0"/>
          <a:ext cx="2217964" cy="359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rot="0" vertOverflow="overflow" vert="horz" wrap="square" rtlCol="0" anchor="t">
          <a:spAutoFit/>
        </a:bodyPr>
        <a:lstStyle/>
        <a:p>
          <a:r>
            <a:rPr kumimoji="1" lang="ja-JP" altLang="en-US" sz="1600" b="0">
              <a:latin typeface="ＭＳ 明朝" panose="02020609040205080304" pitchFamily="17" charset="-128"/>
              <a:ea typeface="ＭＳ 明朝" panose="02020609040205080304" pitchFamily="17" charset="-128"/>
            </a:rPr>
            <a:t>＜参考様式２０－２＞</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12477;&#12540;&#12473;\20221209\20221209_&#12477;&#12540;&#12473;\kouhushinseisyo_base_ishiha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Users\user0091\Downloads\&#27096;&#24335;&#31532;&#65299;&#65293;&#65297;&#21029;&#32025;&#65288;&#26032;&#26087;&#23550;&#27604;&#34920;&#65289;&#65288;&#35336;&#30011;&#22793;&#26356;&#25215;&#35469;&#30003;&#35531;&#26360;&#21029;&#32025;&#65289;%2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0091/Downloads/&#27096;&#24335;&#31532;&#65299;&#65293;&#65297;&#21029;&#32025;&#65288;&#26032;&#26087;&#23550;&#27604;&#34920;&#65289;&#65288;&#35336;&#30011;&#22793;&#26356;&#25215;&#35469;&#30003;&#35531;&#26360;&#21029;&#32025;&#65289;%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31.226\mono-denshi-uplord\&#20132;&#20184;&#30003;&#35531;&#26360;&#21029;&#32025;&#65297;_R2263U99001%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1.31.45\&#12405;&#12367;&#12375;&#12373;&#12435;&#29992;\Users\user0091\Downloads\&#20132;&#20184;&#30003;&#35531;&#26360;&#21029;&#32025;_R2461U00059&#65288;3&#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２．１．組合特例申請"/>
      <sheetName val="３．応募申請者の概要"/>
      <sheetName val="３．応募申請者の概要 (３)"/>
      <sheetName val="３．応募申請者の概要 (４)"/>
      <sheetName val="３．応募申請者の概要 (2)"/>
      <sheetName val="４．事業概要"/>
      <sheetName val="コード表"/>
      <sheetName val="４．事業概要（５）"/>
      <sheetName val="５．補助事業等の実績"/>
      <sheetName val="６．経費明細表（リース）"/>
      <sheetName val="８．補助事業実施体制"/>
      <sheetName val="費目別明細書（建物費）"/>
      <sheetName val="費目別明細書（機械装置・システム構築費）"/>
      <sheetName val="費目別明細書（技術導入費）"/>
      <sheetName val="費目別明細書（専門家経費）"/>
      <sheetName val="費目別明細書（運搬費）"/>
      <sheetName val="費目別明細書（クラウドサービス利用費）"/>
      <sheetName val="費目別明細書（外注費）"/>
      <sheetName val="費目別明細書（知的財産権等関連経費）"/>
      <sheetName val="費目別明細書（広告宣伝・販売促進費）"/>
      <sheetName val="費目別明細書（研修費）"/>
      <sheetName val="費目別明細書（海外旅費）"/>
      <sheetName val="補助対象経費により取得する建物に係る宣誓・同意書 "/>
      <sheetName val="プルダウンデータ"/>
    </sheetNames>
    <sheetDataSet>
      <sheetData sheetId="0"/>
      <sheetData sheetId="1"/>
      <sheetData sheetId="2">
        <row r="2">
          <cell r="B2"/>
        </row>
        <row r="6">
          <cell r="H6"/>
        </row>
        <row r="7">
          <cell r="H7"/>
        </row>
        <row r="17">
          <cell r="H17"/>
        </row>
        <row r="18">
          <cell r="H18"/>
        </row>
        <row r="28">
          <cell r="H28"/>
        </row>
        <row r="29">
          <cell r="H29"/>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４．事業概要"/>
      <sheetName val="４．事業概要（５）"/>
      <sheetName val="６．経費明細表"/>
      <sheetName val="検算シート（６．経費明細表）"/>
      <sheetName val="８．補助事業実施体制"/>
      <sheetName val="プルダウンデータ"/>
    </sheetNames>
    <sheetDataSet>
      <sheetData sheetId="0" refreshError="1"/>
      <sheetData sheetId="1" refreshError="1"/>
      <sheetData sheetId="2"/>
      <sheetData sheetId="3" refreshError="1"/>
      <sheetData sheetId="4" refreshError="1"/>
      <sheetData sheetId="5" refreshError="1"/>
      <sheetData sheetId="6">
        <row r="7">
          <cell r="K7" t="str">
            <v/>
          </cell>
        </row>
      </sheetData>
      <sheetData sheetId="7"/>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４．事業概要"/>
      <sheetName val="４．事業概要（５）"/>
      <sheetName val="６．経費明細表"/>
      <sheetName val="検算シート（６．経費明細表）"/>
      <sheetName val="８．補助事業実施体制"/>
      <sheetName val="プルダウンデータ"/>
    </sheetNames>
    <sheetDataSet>
      <sheetData sheetId="0" refreshError="1"/>
      <sheetData sheetId="1" refreshError="1"/>
      <sheetData sheetId="2">
        <row r="1">
          <cell r="E1"/>
          <cell r="I1"/>
          <cell r="N1"/>
        </row>
        <row r="2">
          <cell r="H2"/>
        </row>
      </sheetData>
      <sheetData sheetId="3" refreshError="1"/>
      <sheetData sheetId="4" refreshError="1"/>
      <sheetData sheetId="5" refreshError="1"/>
      <sheetData sheetId="6">
        <row r="7">
          <cell r="K7" t="str">
            <v/>
          </cell>
        </row>
        <row r="13">
          <cell r="E13"/>
          <cell r="H13"/>
          <cell r="K13"/>
        </row>
        <row r="14">
          <cell r="E14"/>
          <cell r="H14"/>
          <cell r="K14"/>
        </row>
        <row r="18">
          <cell r="E18"/>
          <cell r="H18"/>
          <cell r="K18"/>
        </row>
      </sheetData>
      <sheetData sheetId="7"/>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３．応募申請者の概要"/>
      <sheetName val="３．応募申請者の概要 (３)"/>
      <sheetName val="３．応募申請者の概要 (４)"/>
      <sheetName val="４．事業概要"/>
      <sheetName val="コード表"/>
      <sheetName val="４．事業概要（５）"/>
      <sheetName val="４．事業概要（６）"/>
      <sheetName val="５．補助事業等の実績"/>
      <sheetName val="応募申請時経費明細"/>
      <sheetName val="６．経費明細表"/>
      <sheetName val="８．補助事業実施体制"/>
      <sheetName val="費目別明細書（建物費）"/>
      <sheetName val="費目別明細書（機械装置・システム構築費）"/>
      <sheetName val="費目別明細書（技術導入費）"/>
      <sheetName val="費目別明細書（専門家経費）"/>
      <sheetName val="費目別明細書（運搬費）"/>
      <sheetName val="費目別明細書（クラウドサービス利用費）"/>
      <sheetName val="費目別明細書（外注費）"/>
      <sheetName val="費目別明細書（知的財産権等関連経費）"/>
      <sheetName val="費目別明細書（広告宣伝・販売促進費）"/>
      <sheetName val="費目別明細書（研修費）"/>
      <sheetName val="費目別明細書（海外旅費）"/>
      <sheetName val="補助対象経費により取得する建物に係る宣誓・同意書 "/>
      <sheetName val="プルダウンデータ"/>
    </sheetNames>
    <sheetDataSet>
      <sheetData sheetId="0"/>
      <sheetData sheetId="1"/>
      <sheetData sheetId="2">
        <row r="6">
          <cell r="H6" t="str">
            <v>法人</v>
          </cell>
        </row>
        <row r="7">
          <cell r="H7" t="str">
            <v>株式会社</v>
          </cell>
        </row>
        <row r="14">
          <cell r="H14" t="str">
            <v>東京都千代田区永田町１</v>
          </cell>
        </row>
        <row r="15">
          <cell r="H15">
            <v>10000000</v>
          </cell>
        </row>
        <row r="16">
          <cell r="H16">
            <v>60</v>
          </cell>
        </row>
      </sheetData>
      <sheetData sheetId="3"/>
      <sheetData sheetId="4">
        <row r="42">
          <cell r="E42">
            <v>0</v>
          </cell>
          <cell r="K42">
            <v>0</v>
          </cell>
          <cell r="Q42">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１．申請者の概要"/>
      <sheetName val="２．その他事業実施場所"/>
      <sheetName val="３．応募申請者の概要"/>
      <sheetName val="３．応募申請者の概要 (３)"/>
      <sheetName val="３．応募申請者の概要 (４)"/>
      <sheetName val="４．事業概要"/>
      <sheetName val="コード表"/>
      <sheetName val="４．事業概要（５）"/>
      <sheetName val="４．事業概要（６）"/>
      <sheetName val="５．補助事業等の実績"/>
      <sheetName val="６．経費明細表"/>
      <sheetName val="８．補助事業実施体制"/>
      <sheetName val="プルダウンデー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jigyou-saikouchiku.go.jp/pdf/documents/kofu_shinsei_fubi.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14.bin"/><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igyou-saikouchiku.go.jp/pdf/uriagedagagenshou.pdf" TargetMode="External"/><Relationship Id="rId1" Type="http://schemas.openxmlformats.org/officeDocument/2006/relationships/hyperlink" Target="https://jigyou-saikouchiku.go.jp/pdf/uriagedagagenshou.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2:BI130"/>
  <sheetViews>
    <sheetView showGridLines="0" zoomScaleNormal="100" workbookViewId="0"/>
  </sheetViews>
  <sheetFormatPr defaultColWidth="3.125" defaultRowHeight="18.75"/>
  <cols>
    <col min="1" max="16384" width="3.125" style="91"/>
  </cols>
  <sheetData>
    <row r="32" spans="1:61" ht="35.25">
      <c r="A32" s="1" t="s">
        <v>7129</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row>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sheetData>
  <sheetProtection algorithmName="SHA-512" hashValue="g/ShidLeoqK8IE28O8MTpqO1dgJ9dKP9eYiobUG0x/uBK1TP/upF5xJiY3MBD4w4EkHqGAwp5ASDtLWrsnx/Wg==" saltValue="NYt8PlywotbGYkBVfgKQYw==" spinCount="100000" sheet="1" objects="1" scenarios="1"/>
  <mergeCells count="1">
    <mergeCell ref="A32:BI32"/>
  </mergeCells>
  <phoneticPr fontId="1"/>
  <hyperlinks>
    <hyperlink ref="A32:AS32" r:id="rId1" display="★事業再構築補助金ホームページ内に掲載されている「よくある交付申請時の不備」"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BY151"/>
  <sheetViews>
    <sheetView zoomScaleNormal="100" workbookViewId="0"/>
  </sheetViews>
  <sheetFormatPr defaultColWidth="9" defaultRowHeight="20.100000000000001" customHeight="1"/>
  <cols>
    <col min="1" max="3" width="5.625" style="16" customWidth="1"/>
    <col min="4" max="5" width="6.625" style="16" customWidth="1"/>
    <col min="6" max="13" width="5.625" style="16" customWidth="1"/>
    <col min="14" max="17" width="4.125" style="16" customWidth="1"/>
    <col min="18" max="19" width="6.625" style="16" customWidth="1"/>
    <col min="20" max="24" width="5.625" style="16" customWidth="1"/>
    <col min="25" max="25" width="5.625" style="29" customWidth="1"/>
    <col min="26" max="27" width="6.625" style="16" customWidth="1"/>
    <col min="28" max="47" width="5.625" style="16" customWidth="1"/>
    <col min="48" max="50" width="9" style="16" customWidth="1"/>
    <col min="51" max="16384" width="9" style="16"/>
  </cols>
  <sheetData>
    <row r="1" spans="1:77" ht="20.100000000000001" customHeight="1">
      <c r="A1" s="111" t="s">
        <v>7443</v>
      </c>
    </row>
    <row r="2" spans="1:77" ht="20.100000000000001" customHeight="1">
      <c r="B2" s="548" t="str">
        <f>IF('１．申請者の概要'!$B$2="","",'１．申請者の概要'!$B$2)</f>
        <v>通常枠</v>
      </c>
      <c r="C2" s="548"/>
      <c r="D2" s="548"/>
      <c r="E2" s="548"/>
      <c r="F2" s="548"/>
      <c r="W2" s="547" t="s">
        <v>0</v>
      </c>
      <c r="X2" s="547"/>
      <c r="Y2" s="548" t="str">
        <f>IF('１．申請者の概要'!$V$2="","",'１．申請者の概要'!$V$2)</f>
        <v>R2138U00509</v>
      </c>
      <c r="Z2" s="548"/>
      <c r="AA2" s="548"/>
    </row>
    <row r="3" spans="1:77" ht="20.100000000000001" customHeight="1">
      <c r="W3" s="563" t="s">
        <v>6971</v>
      </c>
      <c r="X3" s="563"/>
      <c r="Y3" s="564" t="str">
        <f>IF('１．申請者の概要'!$V$3="","",'１．申請者の概要'!$V$3)</f>
        <v>000</v>
      </c>
      <c r="Z3" s="564"/>
      <c r="AA3" s="564"/>
    </row>
    <row r="4" spans="1:77" ht="20.100000000000001" customHeight="1">
      <c r="B4" s="16" t="s">
        <v>7231</v>
      </c>
      <c r="H4" s="231" t="s">
        <v>6822</v>
      </c>
    </row>
    <row r="5" spans="1:77" ht="20.100000000000001" customHeight="1">
      <c r="B5" s="16" t="s">
        <v>57</v>
      </c>
      <c r="U5" s="206" t="s">
        <v>7481</v>
      </c>
      <c r="V5" s="16" t="s">
        <v>74</v>
      </c>
      <c r="W5" s="206" t="s">
        <v>253</v>
      </c>
      <c r="X5" s="16" t="s">
        <v>75</v>
      </c>
      <c r="Y5" s="206" t="s">
        <v>242</v>
      </c>
      <c r="Z5" s="16" t="s">
        <v>77</v>
      </c>
      <c r="AA5" s="16" t="s">
        <v>54</v>
      </c>
    </row>
    <row r="6" spans="1:77" ht="20.100000000000001" customHeight="1">
      <c r="C6" s="17" t="s">
        <v>64</v>
      </c>
      <c r="D6" s="16" t="s">
        <v>7343</v>
      </c>
      <c r="U6" s="207"/>
      <c r="W6" s="207"/>
      <c r="Y6" s="207"/>
    </row>
    <row r="7" spans="1:77" ht="20.100000000000001" customHeight="1">
      <c r="C7" s="17" t="s">
        <v>64</v>
      </c>
      <c r="D7" s="16" t="s">
        <v>7198</v>
      </c>
      <c r="R7" s="134"/>
      <c r="V7" s="796" t="s">
        <v>7258</v>
      </c>
      <c r="W7" s="797"/>
      <c r="X7" s="797"/>
      <c r="Y7" s="797"/>
      <c r="Z7" s="797"/>
      <c r="AA7" s="797"/>
    </row>
    <row r="8" spans="1:77" ht="20.100000000000001" customHeight="1">
      <c r="C8" s="17" t="s">
        <v>64</v>
      </c>
      <c r="D8" s="16" t="s">
        <v>7253</v>
      </c>
      <c r="V8" s="798"/>
      <c r="W8" s="798"/>
      <c r="X8" s="798"/>
      <c r="Y8" s="798"/>
      <c r="Z8" s="798"/>
      <c r="AA8" s="798"/>
    </row>
    <row r="9" spans="1:77" ht="20.100000000000001" customHeight="1">
      <c r="C9" s="793"/>
      <c r="D9" s="715" t="s">
        <v>26</v>
      </c>
      <c r="E9" s="716"/>
      <c r="F9" s="716"/>
      <c r="G9" s="716"/>
      <c r="H9" s="716"/>
      <c r="I9" s="717"/>
      <c r="J9" s="715" t="s">
        <v>7341</v>
      </c>
      <c r="K9" s="716"/>
      <c r="L9" s="716"/>
      <c r="M9" s="717"/>
      <c r="N9" s="715" t="s">
        <v>7339</v>
      </c>
      <c r="O9" s="716"/>
      <c r="P9" s="716"/>
      <c r="Q9" s="717"/>
      <c r="R9" s="715" t="s">
        <v>7340</v>
      </c>
      <c r="S9" s="717"/>
      <c r="T9" s="715" t="s">
        <v>7200</v>
      </c>
      <c r="U9" s="716"/>
      <c r="V9" s="716"/>
      <c r="W9" s="716"/>
      <c r="X9" s="716"/>
      <c r="Y9" s="717"/>
      <c r="Z9" s="715" t="s">
        <v>7225</v>
      </c>
      <c r="AA9" s="717"/>
      <c r="AC9" s="536" t="s">
        <v>7232</v>
      </c>
      <c r="AD9" s="537"/>
      <c r="AE9" s="537"/>
      <c r="AF9" s="537"/>
      <c r="AG9" s="538"/>
      <c r="AH9" s="701"/>
      <c r="AI9" s="702"/>
      <c r="AJ9" s="702"/>
      <c r="AK9" s="702"/>
      <c r="AL9" s="702"/>
      <c r="AM9" s="702"/>
      <c r="AN9" s="702"/>
      <c r="AO9" s="702"/>
      <c r="AP9" s="702"/>
      <c r="AQ9" s="702"/>
      <c r="AR9" s="702"/>
      <c r="AS9" s="702"/>
      <c r="AT9" s="702"/>
      <c r="AU9" s="702"/>
      <c r="AV9" s="702"/>
      <c r="AW9" s="702"/>
      <c r="AX9" s="703"/>
      <c r="AZ9" s="232" t="s">
        <v>7266</v>
      </c>
    </row>
    <row r="10" spans="1:77" ht="20.100000000000001" customHeight="1">
      <c r="C10" s="794"/>
      <c r="D10" s="611" t="s">
        <v>3</v>
      </c>
      <c r="E10" s="612"/>
      <c r="F10" s="612"/>
      <c r="G10" s="612"/>
      <c r="H10" s="612"/>
      <c r="I10" s="612"/>
      <c r="J10" s="612"/>
      <c r="K10" s="612"/>
      <c r="L10" s="612"/>
      <c r="M10" s="612"/>
      <c r="N10" s="612"/>
      <c r="O10" s="612"/>
      <c r="P10" s="612"/>
      <c r="Q10" s="612"/>
      <c r="R10" s="612"/>
      <c r="S10" s="612"/>
      <c r="T10" s="612"/>
      <c r="U10" s="613"/>
      <c r="V10" s="614"/>
      <c r="W10" s="615"/>
      <c r="X10" s="615"/>
      <c r="Y10" s="615"/>
      <c r="Z10" s="615"/>
      <c r="AA10" s="616"/>
      <c r="AC10" s="557"/>
      <c r="AD10" s="540"/>
      <c r="AE10" s="540"/>
      <c r="AF10" s="540"/>
      <c r="AG10" s="541"/>
      <c r="AH10" s="704"/>
      <c r="AI10" s="705"/>
      <c r="AJ10" s="705"/>
      <c r="AK10" s="705"/>
      <c r="AL10" s="705"/>
      <c r="AM10" s="705"/>
      <c r="AN10" s="705"/>
      <c r="AO10" s="705"/>
      <c r="AP10" s="705"/>
      <c r="AQ10" s="705"/>
      <c r="AR10" s="705"/>
      <c r="AS10" s="705"/>
      <c r="AT10" s="705"/>
      <c r="AU10" s="705"/>
      <c r="AV10" s="705"/>
      <c r="AW10" s="705"/>
      <c r="AX10" s="706"/>
      <c r="AZ10" s="771" t="s">
        <v>7259</v>
      </c>
      <c r="BA10" s="771"/>
      <c r="BB10" s="772" t="s">
        <v>7260</v>
      </c>
      <c r="BC10" s="785"/>
      <c r="BD10" s="785"/>
      <c r="BE10" s="773"/>
      <c r="BF10" s="772" t="s">
        <v>7267</v>
      </c>
      <c r="BG10" s="785"/>
      <c r="BH10" s="785"/>
      <c r="BI10" s="785"/>
      <c r="BJ10" s="785"/>
      <c r="BK10" s="773"/>
      <c r="BL10" s="772" t="s">
        <v>7275</v>
      </c>
      <c r="BM10" s="773"/>
      <c r="BN10" s="771" t="s">
        <v>3</v>
      </c>
      <c r="BO10" s="771"/>
      <c r="BP10" s="771"/>
      <c r="BQ10" s="771"/>
      <c r="BR10" s="771"/>
      <c r="BS10" s="771"/>
      <c r="BT10" s="771"/>
      <c r="BU10" s="771"/>
      <c r="BV10" s="771"/>
      <c r="BW10" s="771"/>
      <c r="BX10" s="772" t="s">
        <v>4556</v>
      </c>
      <c r="BY10" s="773"/>
    </row>
    <row r="11" spans="1:77" ht="20.100000000000001" customHeight="1">
      <c r="C11" s="794"/>
      <c r="D11" s="611" t="s">
        <v>7298</v>
      </c>
      <c r="E11" s="612"/>
      <c r="F11" s="612"/>
      <c r="G11" s="612"/>
      <c r="H11" s="612"/>
      <c r="I11" s="612"/>
      <c r="J11" s="612"/>
      <c r="K11" s="612"/>
      <c r="L11" s="612"/>
      <c r="M11" s="612"/>
      <c r="N11" s="612"/>
      <c r="O11" s="612"/>
      <c r="P11" s="612"/>
      <c r="Q11" s="612"/>
      <c r="R11" s="612"/>
      <c r="S11" s="612"/>
      <c r="T11" s="612"/>
      <c r="U11" s="612"/>
      <c r="V11" s="612"/>
      <c r="W11" s="612"/>
      <c r="X11" s="612"/>
      <c r="Y11" s="612"/>
      <c r="Z11" s="612"/>
      <c r="AA11" s="613"/>
      <c r="AC11" s="557"/>
      <c r="AD11" s="540"/>
      <c r="AE11" s="540"/>
      <c r="AF11" s="540"/>
      <c r="AG11" s="541"/>
      <c r="AH11" s="704"/>
      <c r="AI11" s="705"/>
      <c r="AJ11" s="705"/>
      <c r="AK11" s="705"/>
      <c r="AL11" s="705"/>
      <c r="AM11" s="705"/>
      <c r="AN11" s="705"/>
      <c r="AO11" s="705"/>
      <c r="AP11" s="705"/>
      <c r="AQ11" s="705"/>
      <c r="AR11" s="705"/>
      <c r="AS11" s="705"/>
      <c r="AT11" s="705"/>
      <c r="AU11" s="705"/>
      <c r="AV11" s="705"/>
      <c r="AW11" s="705"/>
      <c r="AX11" s="706"/>
      <c r="AZ11" s="767" t="s">
        <v>7261</v>
      </c>
      <c r="BA11" s="768"/>
      <c r="BB11" s="767" t="s">
        <v>7263</v>
      </c>
      <c r="BC11" s="786"/>
      <c r="BD11" s="786"/>
      <c r="BE11" s="768"/>
      <c r="BF11" s="767" t="s">
        <v>7268</v>
      </c>
      <c r="BG11" s="786"/>
      <c r="BH11" s="786"/>
      <c r="BI11" s="786"/>
      <c r="BJ11" s="786"/>
      <c r="BK11" s="768"/>
      <c r="BL11" s="767" t="s">
        <v>7276</v>
      </c>
      <c r="BM11" s="786"/>
      <c r="BN11" s="233" t="s">
        <v>4409</v>
      </c>
      <c r="BO11" s="234"/>
      <c r="BP11" s="234"/>
      <c r="BQ11" s="234"/>
      <c r="BR11" s="234"/>
      <c r="BS11" s="234"/>
      <c r="BT11" s="234"/>
      <c r="BU11" s="234"/>
      <c r="BV11" s="234"/>
      <c r="BW11" s="235"/>
      <c r="BX11" s="774" t="s">
        <v>7345</v>
      </c>
      <c r="BY11" s="775"/>
    </row>
    <row r="12" spans="1:77" ht="20.100000000000001" customHeight="1">
      <c r="C12" s="795"/>
      <c r="D12" s="547" t="s">
        <v>7342</v>
      </c>
      <c r="E12" s="547"/>
      <c r="F12" s="547" t="s">
        <v>7199</v>
      </c>
      <c r="G12" s="547"/>
      <c r="H12" s="547"/>
      <c r="I12" s="547"/>
      <c r="J12" s="611" t="s">
        <v>7201</v>
      </c>
      <c r="K12" s="612"/>
      <c r="L12" s="612"/>
      <c r="M12" s="612"/>
      <c r="N12" s="612"/>
      <c r="O12" s="612"/>
      <c r="P12" s="612"/>
      <c r="Q12" s="612"/>
      <c r="R12" s="612"/>
      <c r="S12" s="612"/>
      <c r="T12" s="612"/>
      <c r="U12" s="612"/>
      <c r="V12" s="612"/>
      <c r="W12" s="612"/>
      <c r="X12" s="612"/>
      <c r="Y12" s="613"/>
      <c r="Z12" s="547" t="s">
        <v>7226</v>
      </c>
      <c r="AA12" s="547"/>
      <c r="AC12" s="539"/>
      <c r="AD12" s="540"/>
      <c r="AE12" s="540"/>
      <c r="AF12" s="540"/>
      <c r="AG12" s="541"/>
      <c r="AH12" s="704"/>
      <c r="AI12" s="705"/>
      <c r="AJ12" s="705"/>
      <c r="AK12" s="705"/>
      <c r="AL12" s="705"/>
      <c r="AM12" s="705"/>
      <c r="AN12" s="705"/>
      <c r="AO12" s="705"/>
      <c r="AP12" s="705"/>
      <c r="AQ12" s="705"/>
      <c r="AR12" s="705"/>
      <c r="AS12" s="705"/>
      <c r="AT12" s="705"/>
      <c r="AU12" s="705"/>
      <c r="AV12" s="705"/>
      <c r="AW12" s="705"/>
      <c r="AX12" s="706"/>
      <c r="AZ12" s="769" t="s">
        <v>7262</v>
      </c>
      <c r="BA12" s="770"/>
      <c r="BB12" s="778" t="s">
        <v>7264</v>
      </c>
      <c r="BC12" s="779"/>
      <c r="BD12" s="779"/>
      <c r="BE12" s="780"/>
      <c r="BF12" s="778" t="s">
        <v>7269</v>
      </c>
      <c r="BG12" s="779"/>
      <c r="BH12" s="779"/>
      <c r="BI12" s="779"/>
      <c r="BJ12" s="779"/>
      <c r="BK12" s="780"/>
      <c r="BL12" s="778" t="s">
        <v>7277</v>
      </c>
      <c r="BM12" s="779"/>
      <c r="BN12" s="236" t="s">
        <v>4410</v>
      </c>
      <c r="BO12" s="237"/>
      <c r="BP12" s="237"/>
      <c r="BQ12" s="237"/>
      <c r="BR12" s="237"/>
      <c r="BS12" s="237"/>
      <c r="BT12" s="237"/>
      <c r="BU12" s="237"/>
      <c r="BV12" s="237"/>
      <c r="BW12" s="238"/>
      <c r="BX12" s="776" t="s">
        <v>7346</v>
      </c>
      <c r="BY12" s="777"/>
    </row>
    <row r="13" spans="1:77" ht="20.100000000000001" customHeight="1">
      <c r="C13" s="547" t="s">
        <v>20</v>
      </c>
      <c r="D13" s="792" t="s">
        <v>7470</v>
      </c>
      <c r="E13" s="792"/>
      <c r="F13" s="792"/>
      <c r="G13" s="792"/>
      <c r="H13" s="792"/>
      <c r="I13" s="792"/>
      <c r="J13" s="607" t="s">
        <v>7264</v>
      </c>
      <c r="K13" s="607"/>
      <c r="L13" s="607"/>
      <c r="M13" s="607"/>
      <c r="N13" s="805"/>
      <c r="O13" s="806"/>
      <c r="P13" s="806"/>
      <c r="Q13" s="807"/>
      <c r="R13" s="808"/>
      <c r="S13" s="808"/>
      <c r="T13" s="809"/>
      <c r="U13" s="810"/>
      <c r="V13" s="810"/>
      <c r="W13" s="810"/>
      <c r="X13" s="810"/>
      <c r="Y13" s="811"/>
      <c r="Z13" s="812" t="str">
        <f>IF($D13&lt;&gt;"",IFERROR(IF($J13=プルダウンデータ!$C$1276,計算用シート!$A$38,
IF(OR($J13=プルダウンデータ!$C$1275,NOT(ISERROR(VLOOKUP($D14,計算用シート!$A$28:$A$32,1,FALSE)))),
IF(AND(VALUE(VLOOKUP($T13,計算用シート!$A$3:$D$10,3,FALSE))&lt;VALUE($N13),VALUE(VLOOKUP($T13,計算用シート!$A$3:$D$10,4,FALSE))&lt;VALUE($R13)),
IF($AA14="☑",
IF(VALUE($R13)&gt;計算用シート!$A$22,計算用シート!$A$38,計算用シート!$A$37),
IF(VALUE($N13)&gt;=計算用シート!$A$25,計算用シート!$A$38,計算用シート!$A$37)),""),
IF(VALUE($R13)&gt;計算用シート!$A$21,
IF(ISERROR(VLOOKUP($D14,プルダウンデータ!$B$1259:$C$1270,2,FALSE)),
IF($AA14="☑",
IF(VALUE($R13)&gt;計算用シート!$A$22,計算用シート!$A$38,計算用シート!$A$37),
IF(VALUE($N13)&gt;=計算用シート!$A$25,計算用シート!$A$38,計算用シート!$A$37)),
IF($AA15="☑",計算用シート!$A$37,計算用シート!$A$38)),"")
)),""),"")</f>
        <v/>
      </c>
      <c r="AA13" s="813"/>
      <c r="AC13" s="539"/>
      <c r="AD13" s="540"/>
      <c r="AE13" s="540"/>
      <c r="AF13" s="540"/>
      <c r="AG13" s="541"/>
      <c r="AH13" s="704"/>
      <c r="AI13" s="705"/>
      <c r="AJ13" s="705"/>
      <c r="AK13" s="705"/>
      <c r="AL13" s="705"/>
      <c r="AM13" s="705"/>
      <c r="AN13" s="705"/>
      <c r="AO13" s="705"/>
      <c r="AP13" s="705"/>
      <c r="AQ13" s="705"/>
      <c r="AR13" s="705"/>
      <c r="AS13" s="705"/>
      <c r="AT13" s="705"/>
      <c r="AU13" s="705"/>
      <c r="AV13" s="705"/>
      <c r="AW13" s="705"/>
      <c r="AX13" s="706"/>
      <c r="BB13" s="769" t="s">
        <v>7265</v>
      </c>
      <c r="BC13" s="781"/>
      <c r="BD13" s="781"/>
      <c r="BE13" s="770"/>
      <c r="BF13" s="778" t="s">
        <v>7270</v>
      </c>
      <c r="BG13" s="779"/>
      <c r="BH13" s="779"/>
      <c r="BI13" s="779"/>
      <c r="BJ13" s="779"/>
      <c r="BK13" s="780"/>
      <c r="BL13" s="787" t="s">
        <v>7278</v>
      </c>
      <c r="BM13" s="788"/>
      <c r="BN13" s="236" t="s">
        <v>4411</v>
      </c>
      <c r="BO13" s="237"/>
      <c r="BP13" s="237"/>
      <c r="BQ13" s="237"/>
      <c r="BR13" s="237"/>
      <c r="BS13" s="237"/>
      <c r="BT13" s="237"/>
      <c r="BU13" s="237"/>
      <c r="BV13" s="237"/>
      <c r="BW13" s="238"/>
    </row>
    <row r="14" spans="1:77" ht="36" customHeight="1">
      <c r="C14" s="547"/>
      <c r="D14" s="592"/>
      <c r="E14" s="593"/>
      <c r="F14" s="593"/>
      <c r="G14" s="593"/>
      <c r="H14" s="593"/>
      <c r="I14" s="593"/>
      <c r="J14" s="593"/>
      <c r="K14" s="593"/>
      <c r="L14" s="593"/>
      <c r="M14" s="593"/>
      <c r="N14" s="593"/>
      <c r="O14" s="593"/>
      <c r="P14" s="593"/>
      <c r="Q14" s="593"/>
      <c r="R14" s="593"/>
      <c r="S14" s="593"/>
      <c r="T14" s="593"/>
      <c r="U14" s="594"/>
      <c r="V14" s="816" t="s">
        <v>7333</v>
      </c>
      <c r="W14" s="817"/>
      <c r="X14" s="817"/>
      <c r="Y14" s="817"/>
      <c r="Z14" s="817"/>
      <c r="AA14" s="209" t="s">
        <v>4568</v>
      </c>
      <c r="AC14" s="539"/>
      <c r="AD14" s="540"/>
      <c r="AE14" s="540"/>
      <c r="AF14" s="540"/>
      <c r="AG14" s="541"/>
      <c r="AH14" s="704"/>
      <c r="AI14" s="705"/>
      <c r="AJ14" s="705"/>
      <c r="AK14" s="705"/>
      <c r="AL14" s="705"/>
      <c r="AM14" s="705"/>
      <c r="AN14" s="705"/>
      <c r="AO14" s="705"/>
      <c r="AP14" s="705"/>
      <c r="AQ14" s="705"/>
      <c r="AR14" s="705"/>
      <c r="AS14" s="705"/>
      <c r="AT14" s="705"/>
      <c r="AU14" s="705"/>
      <c r="AV14" s="705"/>
      <c r="AW14" s="705"/>
      <c r="AX14" s="706"/>
      <c r="BF14" s="778" t="s">
        <v>7271</v>
      </c>
      <c r="BG14" s="779"/>
      <c r="BH14" s="779"/>
      <c r="BI14" s="779"/>
      <c r="BJ14" s="779"/>
      <c r="BK14" s="780"/>
      <c r="BL14" s="789"/>
      <c r="BM14" s="763"/>
      <c r="BN14" s="236" t="s">
        <v>4412</v>
      </c>
      <c r="BO14" s="237"/>
      <c r="BP14" s="237"/>
      <c r="BQ14" s="237"/>
      <c r="BR14" s="237"/>
      <c r="BS14" s="237"/>
      <c r="BT14" s="237"/>
      <c r="BU14" s="237"/>
      <c r="BV14" s="237"/>
      <c r="BW14" s="238"/>
    </row>
    <row r="15" spans="1:77" ht="36" customHeight="1">
      <c r="C15" s="547"/>
      <c r="D15" s="595" t="str">
        <f>IFERROR(VLOOKUP($D14,プルダウンデータ!$B$1259:$C$1270,2,0),"")</f>
        <v/>
      </c>
      <c r="E15" s="596"/>
      <c r="F15" s="596"/>
      <c r="G15" s="596"/>
      <c r="H15" s="596"/>
      <c r="I15" s="596"/>
      <c r="J15" s="596"/>
      <c r="K15" s="596"/>
      <c r="L15" s="596"/>
      <c r="M15" s="596"/>
      <c r="N15" s="596"/>
      <c r="O15" s="596"/>
      <c r="P15" s="596"/>
      <c r="Q15" s="596"/>
      <c r="R15" s="596"/>
      <c r="S15" s="596"/>
      <c r="T15" s="596"/>
      <c r="U15" s="596"/>
      <c r="V15" s="596"/>
      <c r="W15" s="596"/>
      <c r="X15" s="596"/>
      <c r="Y15" s="596"/>
      <c r="Z15" s="597"/>
      <c r="AA15" s="209" t="s">
        <v>4568</v>
      </c>
      <c r="AC15" s="539"/>
      <c r="AD15" s="540"/>
      <c r="AE15" s="540"/>
      <c r="AF15" s="540"/>
      <c r="AG15" s="541"/>
      <c r="AH15" s="704"/>
      <c r="AI15" s="705"/>
      <c r="AJ15" s="705"/>
      <c r="AK15" s="705"/>
      <c r="AL15" s="705"/>
      <c r="AM15" s="705"/>
      <c r="AN15" s="705"/>
      <c r="AO15" s="705"/>
      <c r="AP15" s="705"/>
      <c r="AQ15" s="705"/>
      <c r="AR15" s="705"/>
      <c r="AS15" s="705"/>
      <c r="AT15" s="705"/>
      <c r="AU15" s="705"/>
      <c r="AV15" s="705"/>
      <c r="AW15" s="705"/>
      <c r="AX15" s="706"/>
      <c r="BF15" s="778" t="s">
        <v>7279</v>
      </c>
      <c r="BG15" s="779"/>
      <c r="BH15" s="779"/>
      <c r="BI15" s="779"/>
      <c r="BJ15" s="779"/>
      <c r="BK15" s="780"/>
      <c r="BL15" s="790"/>
      <c r="BM15" s="791"/>
      <c r="BN15" s="236" t="s">
        <v>4413</v>
      </c>
      <c r="BO15" s="237"/>
      <c r="BP15" s="237"/>
      <c r="BQ15" s="237"/>
      <c r="BR15" s="237"/>
      <c r="BS15" s="237"/>
      <c r="BT15" s="237"/>
      <c r="BU15" s="237"/>
      <c r="BV15" s="237"/>
      <c r="BW15" s="238"/>
    </row>
    <row r="16" spans="1:77" ht="20.100000000000001" customHeight="1">
      <c r="C16" s="547"/>
      <c r="D16" s="799" t="s">
        <v>4297</v>
      </c>
      <c r="E16" s="800"/>
      <c r="F16" s="801" t="s">
        <v>7485</v>
      </c>
      <c r="G16" s="801"/>
      <c r="H16" s="801"/>
      <c r="I16" s="801"/>
      <c r="J16" s="802" t="s">
        <v>7489</v>
      </c>
      <c r="K16" s="803"/>
      <c r="L16" s="803"/>
      <c r="M16" s="803"/>
      <c r="N16" s="803"/>
      <c r="O16" s="803"/>
      <c r="P16" s="803"/>
      <c r="Q16" s="803"/>
      <c r="R16" s="803"/>
      <c r="S16" s="803"/>
      <c r="T16" s="803"/>
      <c r="U16" s="803"/>
      <c r="V16" s="803"/>
      <c r="W16" s="803"/>
      <c r="X16" s="803"/>
      <c r="Y16" s="804"/>
      <c r="Z16" s="819">
        <v>51.93</v>
      </c>
      <c r="AA16" s="819"/>
      <c r="AC16" s="539"/>
      <c r="AD16" s="540"/>
      <c r="AE16" s="540"/>
      <c r="AF16" s="540"/>
      <c r="AG16" s="541"/>
      <c r="AH16" s="704"/>
      <c r="AI16" s="705"/>
      <c r="AJ16" s="705"/>
      <c r="AK16" s="705"/>
      <c r="AL16" s="705"/>
      <c r="AM16" s="705"/>
      <c r="AN16" s="705"/>
      <c r="AO16" s="705"/>
      <c r="AP16" s="705"/>
      <c r="AQ16" s="705"/>
      <c r="AR16" s="705"/>
      <c r="AS16" s="705"/>
      <c r="AT16" s="705"/>
      <c r="AU16" s="705"/>
      <c r="AV16" s="705"/>
      <c r="AW16" s="705"/>
      <c r="AX16" s="706"/>
      <c r="BF16" s="782" t="s">
        <v>7272</v>
      </c>
      <c r="BG16" s="783"/>
      <c r="BH16" s="783"/>
      <c r="BI16" s="783"/>
      <c r="BJ16" s="783"/>
      <c r="BK16" s="784"/>
      <c r="BN16" s="236" t="s">
        <v>4414</v>
      </c>
      <c r="BO16" s="237"/>
      <c r="BP16" s="237"/>
      <c r="BQ16" s="237"/>
      <c r="BR16" s="237"/>
      <c r="BS16" s="237"/>
      <c r="BT16" s="237"/>
      <c r="BU16" s="237"/>
      <c r="BV16" s="237"/>
      <c r="BW16" s="238"/>
    </row>
    <row r="17" spans="3:75" ht="20.100000000000001" customHeight="1">
      <c r="C17" s="547" t="s">
        <v>21</v>
      </c>
      <c r="D17" s="792" t="s">
        <v>7482</v>
      </c>
      <c r="E17" s="792"/>
      <c r="F17" s="792"/>
      <c r="G17" s="792"/>
      <c r="H17" s="792"/>
      <c r="I17" s="792"/>
      <c r="J17" s="607" t="s">
        <v>7263</v>
      </c>
      <c r="K17" s="607"/>
      <c r="L17" s="607"/>
      <c r="M17" s="607"/>
      <c r="N17" s="805">
        <v>1000000</v>
      </c>
      <c r="O17" s="806"/>
      <c r="P17" s="806"/>
      <c r="Q17" s="807"/>
      <c r="R17" s="808">
        <v>0</v>
      </c>
      <c r="S17" s="808"/>
      <c r="T17" s="809" t="s">
        <v>7047</v>
      </c>
      <c r="U17" s="810"/>
      <c r="V17" s="810"/>
      <c r="W17" s="810"/>
      <c r="X17" s="810"/>
      <c r="Y17" s="811"/>
      <c r="Z17" s="812" t="str">
        <f>IF($D17&lt;&gt;"",IFERROR(IF($J17=プルダウンデータ!$C$1276,計算用シート!$A$38,
IF(OR($J17=プルダウンデータ!$C$1275,NOT(ISERROR(VLOOKUP($D18,計算用シート!$A$28:$A$32,1,FALSE)))),
IF(AND(VALUE(VLOOKUP($T17,計算用シート!$A$3:$D$10,3,FALSE))&lt;VALUE($N17),VALUE(VLOOKUP($T17,計算用シート!$A$3:$D$10,4,FALSE))&lt;VALUE($R17)),
IF($AA18="☑",
IF(VALUE($R17)&gt;計算用シート!$A$22,計算用シート!$A$38,計算用シート!$A$37),
IF(VALUE($N17)&gt;=計算用シート!$A$25,計算用シート!$A$38,計算用シート!$A$37)),""),
IF(VALUE($R17)&gt;計算用シート!$A$21,
IF(ISERROR(VLOOKUP($D18,プルダウンデータ!$B$1259:$C$1270,2,FALSE)),
IF($AA18="☑",
IF(VALUE($R17)&gt;計算用シート!$A$22,計算用シート!$A$38,計算用シート!$A$37),
IF(VALUE($N17)&gt;=計算用シート!$A$25,計算用シート!$A$38,計算用シート!$A$37)),
IF($AA19="☑",計算用シート!$A$37,計算用シート!$A$38)),"")
)),""),"")</f>
        <v/>
      </c>
      <c r="AA17" s="813"/>
      <c r="AC17" s="539"/>
      <c r="AD17" s="540"/>
      <c r="AE17" s="540"/>
      <c r="AF17" s="540"/>
      <c r="AG17" s="541"/>
      <c r="AH17" s="704"/>
      <c r="AI17" s="705"/>
      <c r="AJ17" s="705"/>
      <c r="AK17" s="705"/>
      <c r="AL17" s="705"/>
      <c r="AM17" s="705"/>
      <c r="AN17" s="705"/>
      <c r="AO17" s="705"/>
      <c r="AP17" s="705"/>
      <c r="AQ17" s="705"/>
      <c r="AR17" s="705"/>
      <c r="AS17" s="705"/>
      <c r="AT17" s="705"/>
      <c r="AU17" s="705"/>
      <c r="AV17" s="705"/>
      <c r="AW17" s="705"/>
      <c r="AX17" s="706"/>
      <c r="BF17" s="778" t="s">
        <v>7273</v>
      </c>
      <c r="BG17" s="779"/>
      <c r="BH17" s="779"/>
      <c r="BI17" s="779"/>
      <c r="BJ17" s="779"/>
      <c r="BK17" s="780"/>
      <c r="BN17" s="236" t="s">
        <v>4415</v>
      </c>
      <c r="BO17" s="237"/>
      <c r="BP17" s="237"/>
      <c r="BQ17" s="237"/>
      <c r="BR17" s="237"/>
      <c r="BS17" s="237"/>
      <c r="BT17" s="237"/>
      <c r="BU17" s="237"/>
      <c r="BV17" s="237"/>
      <c r="BW17" s="238"/>
    </row>
    <row r="18" spans="3:75" ht="36" customHeight="1">
      <c r="C18" s="547"/>
      <c r="D18" s="592" t="s">
        <v>4409</v>
      </c>
      <c r="E18" s="593"/>
      <c r="F18" s="593"/>
      <c r="G18" s="593"/>
      <c r="H18" s="593"/>
      <c r="I18" s="593"/>
      <c r="J18" s="593"/>
      <c r="K18" s="593"/>
      <c r="L18" s="593"/>
      <c r="M18" s="593"/>
      <c r="N18" s="593"/>
      <c r="O18" s="593"/>
      <c r="P18" s="593"/>
      <c r="Q18" s="593"/>
      <c r="R18" s="593"/>
      <c r="S18" s="593"/>
      <c r="T18" s="593"/>
      <c r="U18" s="594"/>
      <c r="V18" s="816" t="s">
        <v>7333</v>
      </c>
      <c r="W18" s="817"/>
      <c r="X18" s="817"/>
      <c r="Y18" s="817"/>
      <c r="Z18" s="817"/>
      <c r="AA18" s="209" t="s">
        <v>4568</v>
      </c>
      <c r="AC18" s="539"/>
      <c r="AD18" s="540"/>
      <c r="AE18" s="540"/>
      <c r="AF18" s="540"/>
      <c r="AG18" s="541"/>
      <c r="AH18" s="704"/>
      <c r="AI18" s="705"/>
      <c r="AJ18" s="705"/>
      <c r="AK18" s="705"/>
      <c r="AL18" s="705"/>
      <c r="AM18" s="705"/>
      <c r="AN18" s="705"/>
      <c r="AO18" s="705"/>
      <c r="AP18" s="705"/>
      <c r="AQ18" s="705"/>
      <c r="AR18" s="705"/>
      <c r="AS18" s="705"/>
      <c r="AT18" s="705"/>
      <c r="AU18" s="705"/>
      <c r="AV18" s="705"/>
      <c r="AW18" s="705"/>
      <c r="AX18" s="706"/>
      <c r="BF18" s="769" t="s">
        <v>7274</v>
      </c>
      <c r="BG18" s="781"/>
      <c r="BH18" s="781"/>
      <c r="BI18" s="781"/>
      <c r="BJ18" s="781"/>
      <c r="BK18" s="770"/>
      <c r="BN18" s="236" t="s">
        <v>4416</v>
      </c>
      <c r="BO18" s="237"/>
      <c r="BP18" s="237"/>
      <c r="BQ18" s="237"/>
      <c r="BR18" s="237"/>
      <c r="BS18" s="237"/>
      <c r="BT18" s="237"/>
      <c r="BU18" s="237"/>
      <c r="BV18" s="237"/>
      <c r="BW18" s="238"/>
    </row>
    <row r="19" spans="3:75" ht="36" customHeight="1">
      <c r="C19" s="547"/>
      <c r="D19" s="595" t="str">
        <f>IFERROR(VLOOKUP($D18,プルダウンデータ!$B$1259:$C$1270,2,0),"")</f>
        <v/>
      </c>
      <c r="E19" s="596"/>
      <c r="F19" s="596"/>
      <c r="G19" s="596"/>
      <c r="H19" s="596"/>
      <c r="I19" s="596"/>
      <c r="J19" s="596"/>
      <c r="K19" s="596"/>
      <c r="L19" s="596"/>
      <c r="M19" s="596"/>
      <c r="N19" s="596"/>
      <c r="O19" s="596"/>
      <c r="P19" s="596"/>
      <c r="Q19" s="596"/>
      <c r="R19" s="596"/>
      <c r="S19" s="596"/>
      <c r="T19" s="596"/>
      <c r="U19" s="596"/>
      <c r="V19" s="596"/>
      <c r="W19" s="596"/>
      <c r="X19" s="596"/>
      <c r="Y19" s="596"/>
      <c r="Z19" s="597"/>
      <c r="AA19" s="209" t="s">
        <v>4568</v>
      </c>
      <c r="AC19" s="539"/>
      <c r="AD19" s="540"/>
      <c r="AE19" s="540"/>
      <c r="AF19" s="540"/>
      <c r="AG19" s="541"/>
      <c r="AH19" s="704"/>
      <c r="AI19" s="705"/>
      <c r="AJ19" s="705"/>
      <c r="AK19" s="705"/>
      <c r="AL19" s="705"/>
      <c r="AM19" s="705"/>
      <c r="AN19" s="705"/>
      <c r="AO19" s="705"/>
      <c r="AP19" s="705"/>
      <c r="AQ19" s="705"/>
      <c r="AR19" s="705"/>
      <c r="AS19" s="705"/>
      <c r="AT19" s="705"/>
      <c r="AU19" s="705"/>
      <c r="AV19" s="705"/>
      <c r="AW19" s="705"/>
      <c r="AX19" s="706"/>
      <c r="BN19" s="236" t="s">
        <v>4417</v>
      </c>
      <c r="BO19" s="237"/>
      <c r="BP19" s="237"/>
      <c r="BQ19" s="237"/>
      <c r="BR19" s="237"/>
      <c r="BS19" s="237"/>
      <c r="BT19" s="237"/>
      <c r="BU19" s="237"/>
      <c r="BV19" s="237"/>
      <c r="BW19" s="238"/>
    </row>
    <row r="20" spans="3:75" ht="20.100000000000001" customHeight="1">
      <c r="C20" s="547"/>
      <c r="D20" s="814" t="s">
        <v>4297</v>
      </c>
      <c r="E20" s="815"/>
      <c r="F20" s="801" t="s">
        <v>7486</v>
      </c>
      <c r="G20" s="801"/>
      <c r="H20" s="801"/>
      <c r="I20" s="801"/>
      <c r="J20" s="809" t="s">
        <v>7490</v>
      </c>
      <c r="K20" s="810"/>
      <c r="L20" s="810"/>
      <c r="M20" s="810"/>
      <c r="N20" s="810"/>
      <c r="O20" s="810"/>
      <c r="P20" s="810"/>
      <c r="Q20" s="810"/>
      <c r="R20" s="810"/>
      <c r="S20" s="810"/>
      <c r="T20" s="810"/>
      <c r="U20" s="810"/>
      <c r="V20" s="810"/>
      <c r="W20" s="810"/>
      <c r="X20" s="810"/>
      <c r="Y20" s="811"/>
      <c r="Z20" s="714">
        <v>46.89</v>
      </c>
      <c r="AA20" s="714"/>
      <c r="AC20" s="542"/>
      <c r="AD20" s="543"/>
      <c r="AE20" s="543"/>
      <c r="AF20" s="543"/>
      <c r="AG20" s="544"/>
      <c r="AH20" s="707"/>
      <c r="AI20" s="708"/>
      <c r="AJ20" s="708"/>
      <c r="AK20" s="708"/>
      <c r="AL20" s="708"/>
      <c r="AM20" s="708"/>
      <c r="AN20" s="708"/>
      <c r="AO20" s="708"/>
      <c r="AP20" s="708"/>
      <c r="AQ20" s="708"/>
      <c r="AR20" s="708"/>
      <c r="AS20" s="708"/>
      <c r="AT20" s="708"/>
      <c r="AU20" s="708"/>
      <c r="AV20" s="708"/>
      <c r="AW20" s="708"/>
      <c r="AX20" s="709"/>
      <c r="BN20" s="236" t="s">
        <v>4418</v>
      </c>
      <c r="BO20" s="237"/>
      <c r="BP20" s="237"/>
      <c r="BQ20" s="237"/>
      <c r="BR20" s="237"/>
      <c r="BS20" s="237"/>
      <c r="BT20" s="237"/>
      <c r="BU20" s="237"/>
      <c r="BV20" s="237"/>
      <c r="BW20" s="238"/>
    </row>
    <row r="21" spans="3:75" ht="20.100000000000001" customHeight="1">
      <c r="C21" s="547" t="s">
        <v>22</v>
      </c>
      <c r="D21" s="792" t="s">
        <v>7477</v>
      </c>
      <c r="E21" s="792"/>
      <c r="F21" s="792"/>
      <c r="G21" s="792"/>
      <c r="H21" s="792"/>
      <c r="I21" s="792"/>
      <c r="J21" s="607" t="s">
        <v>7264</v>
      </c>
      <c r="K21" s="607"/>
      <c r="L21" s="607"/>
      <c r="M21" s="607"/>
      <c r="N21" s="805"/>
      <c r="O21" s="806"/>
      <c r="P21" s="806"/>
      <c r="Q21" s="807"/>
      <c r="R21" s="808"/>
      <c r="S21" s="808"/>
      <c r="T21" s="809"/>
      <c r="U21" s="810"/>
      <c r="V21" s="810"/>
      <c r="W21" s="810"/>
      <c r="X21" s="810"/>
      <c r="Y21" s="811"/>
      <c r="Z21" s="812" t="str">
        <f>IF($D21&lt;&gt;"",IFERROR(IF($J21=プルダウンデータ!$C$1276,計算用シート!$A$38,
IF(OR($J21=プルダウンデータ!$C$1275,NOT(ISERROR(VLOOKUP($D22,計算用シート!$A$28:$A$32,1,FALSE)))),
IF(AND(VALUE(VLOOKUP($T21,計算用シート!$A$3:$D$10,3,FALSE))&lt;VALUE($N21),VALUE(VLOOKUP($T21,計算用シート!$A$3:$D$10,4,FALSE))&lt;VALUE($R21)),
IF($AA22="☑",
IF(VALUE($R21)&gt;計算用シート!$A$22,計算用シート!$A$38,計算用シート!$A$37),
IF(VALUE($N21)&gt;=計算用シート!$A$25,計算用シート!$A$38,計算用シート!$A$37)),""),
IF(VALUE($R21)&gt;計算用シート!$A$21,
IF(ISERROR(VLOOKUP($D22,プルダウンデータ!$B$1259:$C$1270,2,FALSE)),
IF($AA22="☑",
IF(VALUE($R21)&gt;計算用シート!$A$22,計算用シート!$A$38,計算用シート!$A$37),
IF(VALUE($N21)&gt;=計算用シート!$A$25,計算用シート!$A$38,計算用シート!$A$37)),
IF($AA23="☑",計算用シート!$A$37,計算用シート!$A$38)),"")
)),""),"")</f>
        <v/>
      </c>
      <c r="AA21" s="813"/>
      <c r="BN21" s="236" t="s">
        <v>7344</v>
      </c>
      <c r="BO21" s="237"/>
      <c r="BP21" s="237"/>
      <c r="BQ21" s="237"/>
      <c r="BR21" s="237"/>
      <c r="BS21" s="237"/>
      <c r="BT21" s="237"/>
      <c r="BU21" s="237"/>
      <c r="BV21" s="237"/>
      <c r="BW21" s="238"/>
    </row>
    <row r="22" spans="3:75" ht="36" customHeight="1">
      <c r="C22" s="547"/>
      <c r="D22" s="592"/>
      <c r="E22" s="593"/>
      <c r="F22" s="593"/>
      <c r="G22" s="593"/>
      <c r="H22" s="593"/>
      <c r="I22" s="593"/>
      <c r="J22" s="593"/>
      <c r="K22" s="593"/>
      <c r="L22" s="593"/>
      <c r="M22" s="593"/>
      <c r="N22" s="593"/>
      <c r="O22" s="593"/>
      <c r="P22" s="593"/>
      <c r="Q22" s="593"/>
      <c r="R22" s="593"/>
      <c r="S22" s="593"/>
      <c r="T22" s="593"/>
      <c r="U22" s="594"/>
      <c r="V22" s="816" t="s">
        <v>7333</v>
      </c>
      <c r="W22" s="817"/>
      <c r="X22" s="817"/>
      <c r="Y22" s="817"/>
      <c r="Z22" s="817"/>
      <c r="AA22" s="209" t="s">
        <v>4568</v>
      </c>
      <c r="BN22" s="236" t="s">
        <v>6840</v>
      </c>
      <c r="BO22" s="237"/>
      <c r="BP22" s="237"/>
      <c r="BQ22" s="237"/>
      <c r="BR22" s="237"/>
      <c r="BS22" s="237"/>
      <c r="BT22" s="237"/>
      <c r="BU22" s="237"/>
      <c r="BV22" s="237"/>
      <c r="BW22" s="238"/>
    </row>
    <row r="23" spans="3:75" ht="36" customHeight="1">
      <c r="C23" s="547"/>
      <c r="D23" s="595" t="str">
        <f>IFERROR(VLOOKUP($D22,プルダウンデータ!$B$1259:$C$1270,2,0),"")</f>
        <v/>
      </c>
      <c r="E23" s="596"/>
      <c r="F23" s="596"/>
      <c r="G23" s="596"/>
      <c r="H23" s="596"/>
      <c r="I23" s="596"/>
      <c r="J23" s="596"/>
      <c r="K23" s="596"/>
      <c r="L23" s="596"/>
      <c r="M23" s="596"/>
      <c r="N23" s="596"/>
      <c r="O23" s="596"/>
      <c r="P23" s="596"/>
      <c r="Q23" s="596"/>
      <c r="R23" s="596"/>
      <c r="S23" s="596"/>
      <c r="T23" s="596"/>
      <c r="U23" s="596"/>
      <c r="V23" s="596"/>
      <c r="W23" s="596"/>
      <c r="X23" s="596"/>
      <c r="Y23" s="596"/>
      <c r="Z23" s="597"/>
      <c r="AA23" s="209" t="s">
        <v>4568</v>
      </c>
      <c r="BN23" s="236" t="s">
        <v>6843</v>
      </c>
      <c r="BO23" s="237"/>
      <c r="BP23" s="237"/>
      <c r="BQ23" s="237"/>
      <c r="BR23" s="237"/>
      <c r="BS23" s="237"/>
      <c r="BT23" s="237"/>
      <c r="BU23" s="237"/>
      <c r="BV23" s="237"/>
      <c r="BW23" s="238"/>
    </row>
    <row r="24" spans="3:75" ht="20.100000000000001" customHeight="1">
      <c r="C24" s="547"/>
      <c r="D24" s="814" t="s">
        <v>4297</v>
      </c>
      <c r="E24" s="815"/>
      <c r="F24" s="801" t="s">
        <v>7487</v>
      </c>
      <c r="G24" s="801"/>
      <c r="H24" s="801"/>
      <c r="I24" s="801"/>
      <c r="J24" s="809" t="s">
        <v>7491</v>
      </c>
      <c r="K24" s="810"/>
      <c r="L24" s="810"/>
      <c r="M24" s="810"/>
      <c r="N24" s="810"/>
      <c r="O24" s="810"/>
      <c r="P24" s="810"/>
      <c r="Q24" s="810"/>
      <c r="R24" s="810"/>
      <c r="S24" s="810"/>
      <c r="T24" s="810"/>
      <c r="U24" s="810"/>
      <c r="V24" s="810"/>
      <c r="W24" s="810"/>
      <c r="X24" s="810"/>
      <c r="Y24" s="811"/>
      <c r="Z24" s="714">
        <v>0.59</v>
      </c>
      <c r="AA24" s="714"/>
      <c r="BN24" s="236" t="s">
        <v>6846</v>
      </c>
      <c r="BO24" s="237"/>
      <c r="BP24" s="237"/>
      <c r="BQ24" s="237"/>
      <c r="BR24" s="237"/>
      <c r="BS24" s="237"/>
      <c r="BT24" s="237"/>
      <c r="BU24" s="237"/>
      <c r="BV24" s="237"/>
      <c r="BW24" s="238"/>
    </row>
    <row r="25" spans="3:75" ht="20.100000000000001" customHeight="1">
      <c r="C25" s="547" t="s">
        <v>23</v>
      </c>
      <c r="D25" s="792" t="s">
        <v>7483</v>
      </c>
      <c r="E25" s="792"/>
      <c r="F25" s="792"/>
      <c r="G25" s="792"/>
      <c r="H25" s="792"/>
      <c r="I25" s="792"/>
      <c r="J25" s="607" t="s">
        <v>7264</v>
      </c>
      <c r="K25" s="607"/>
      <c r="L25" s="607"/>
      <c r="M25" s="607"/>
      <c r="N25" s="805"/>
      <c r="O25" s="806"/>
      <c r="P25" s="806"/>
      <c r="Q25" s="807"/>
      <c r="R25" s="808"/>
      <c r="S25" s="808"/>
      <c r="T25" s="809"/>
      <c r="U25" s="810"/>
      <c r="V25" s="810"/>
      <c r="W25" s="810"/>
      <c r="X25" s="810"/>
      <c r="Y25" s="811"/>
      <c r="Z25" s="812" t="str">
        <f>IF($D25&lt;&gt;"",IFERROR(IF($J25=プルダウンデータ!$C$1276,計算用シート!$A$38,
IF(OR($J25=プルダウンデータ!$C$1275,NOT(ISERROR(VLOOKUP($D26,計算用シート!$A$28:$A$32,1,FALSE)))),
IF(AND(VALUE(VLOOKUP($T25,計算用シート!$A$3:$D$10,3,FALSE))&lt;VALUE($N25),VALUE(VLOOKUP($T25,計算用シート!$A$3:$D$10,4,FALSE))&lt;VALUE($R25)),
IF($AA26="☑",
IF(VALUE($R25)&gt;計算用シート!$A$22,計算用シート!$A$38,計算用シート!$A$37),
IF(VALUE($N25)&gt;=計算用シート!$A$25,計算用シート!$A$38,計算用シート!$A$37)),""),
IF(VALUE($R25)&gt;計算用シート!$A$21,
IF(ISERROR(VLOOKUP($D26,プルダウンデータ!$B$1259:$C$1270,2,FALSE)),
IF($AA26="☑",
IF(VALUE($R25)&gt;計算用シート!$A$22,計算用シート!$A$38,計算用シート!$A$37),
IF(VALUE($N25)&gt;=計算用シート!$A$25,計算用シート!$A$38,計算用シート!$A$37)),
IF($AA27="☑",計算用シート!$A$37,計算用シート!$A$38)),"")
)),""),"")</f>
        <v/>
      </c>
      <c r="AA25" s="813"/>
      <c r="AQ25" s="766"/>
      <c r="AR25" s="766"/>
      <c r="AS25" s="766"/>
      <c r="BN25" s="236" t="s">
        <v>6849</v>
      </c>
      <c r="BO25" s="237"/>
      <c r="BP25" s="237"/>
      <c r="BQ25" s="237"/>
      <c r="BR25" s="237"/>
      <c r="BS25" s="237"/>
      <c r="BT25" s="237"/>
      <c r="BU25" s="237"/>
      <c r="BV25" s="237"/>
      <c r="BW25" s="238"/>
    </row>
    <row r="26" spans="3:75" ht="36" customHeight="1">
      <c r="C26" s="547"/>
      <c r="D26" s="592"/>
      <c r="E26" s="593"/>
      <c r="F26" s="593"/>
      <c r="G26" s="593"/>
      <c r="H26" s="593"/>
      <c r="I26" s="593"/>
      <c r="J26" s="593"/>
      <c r="K26" s="593"/>
      <c r="L26" s="593"/>
      <c r="M26" s="593"/>
      <c r="N26" s="593"/>
      <c r="O26" s="593"/>
      <c r="P26" s="593"/>
      <c r="Q26" s="593"/>
      <c r="R26" s="593"/>
      <c r="S26" s="593"/>
      <c r="T26" s="593"/>
      <c r="U26" s="594"/>
      <c r="V26" s="816" t="s">
        <v>7333</v>
      </c>
      <c r="W26" s="817"/>
      <c r="X26" s="817"/>
      <c r="Y26" s="817"/>
      <c r="Z26" s="817"/>
      <c r="AA26" s="209" t="s">
        <v>4568</v>
      </c>
      <c r="BN26" s="236" t="s">
        <v>6852</v>
      </c>
      <c r="BO26" s="237"/>
      <c r="BP26" s="237"/>
      <c r="BQ26" s="237"/>
      <c r="BR26" s="237"/>
      <c r="BS26" s="237"/>
      <c r="BT26" s="237"/>
      <c r="BU26" s="237"/>
      <c r="BV26" s="237"/>
      <c r="BW26" s="238"/>
    </row>
    <row r="27" spans="3:75" ht="36" customHeight="1">
      <c r="C27" s="547"/>
      <c r="D27" s="595" t="str">
        <f>IFERROR(VLOOKUP($D26,プルダウンデータ!$B$1259:$C$1270,2,0),"")</f>
        <v/>
      </c>
      <c r="E27" s="596"/>
      <c r="F27" s="596"/>
      <c r="G27" s="596"/>
      <c r="H27" s="596"/>
      <c r="I27" s="596"/>
      <c r="J27" s="596"/>
      <c r="K27" s="596"/>
      <c r="L27" s="596"/>
      <c r="M27" s="596"/>
      <c r="N27" s="596"/>
      <c r="O27" s="596"/>
      <c r="P27" s="596"/>
      <c r="Q27" s="596"/>
      <c r="R27" s="596"/>
      <c r="S27" s="596"/>
      <c r="T27" s="596"/>
      <c r="U27" s="596"/>
      <c r="V27" s="596"/>
      <c r="W27" s="596"/>
      <c r="X27" s="596"/>
      <c r="Y27" s="596"/>
      <c r="Z27" s="597"/>
      <c r="AA27" s="209" t="s">
        <v>4568</v>
      </c>
      <c r="BN27" s="236" t="s">
        <v>6855</v>
      </c>
      <c r="BO27" s="237"/>
      <c r="BP27" s="237"/>
      <c r="BQ27" s="237"/>
      <c r="BR27" s="237"/>
      <c r="BS27" s="237"/>
      <c r="BT27" s="237"/>
      <c r="BU27" s="237"/>
      <c r="BV27" s="237"/>
      <c r="BW27" s="238"/>
    </row>
    <row r="28" spans="3:75" ht="20.100000000000001" customHeight="1">
      <c r="C28" s="547"/>
      <c r="D28" s="814" t="s">
        <v>4297</v>
      </c>
      <c r="E28" s="815"/>
      <c r="F28" s="801" t="s">
        <v>7488</v>
      </c>
      <c r="G28" s="801"/>
      <c r="H28" s="801"/>
      <c r="I28" s="801"/>
      <c r="J28" s="809" t="s">
        <v>7492</v>
      </c>
      <c r="K28" s="810"/>
      <c r="L28" s="810"/>
      <c r="M28" s="810"/>
      <c r="N28" s="810"/>
      <c r="O28" s="810"/>
      <c r="P28" s="810"/>
      <c r="Q28" s="810"/>
      <c r="R28" s="810"/>
      <c r="S28" s="810"/>
      <c r="T28" s="810"/>
      <c r="U28" s="810"/>
      <c r="V28" s="810"/>
      <c r="W28" s="810"/>
      <c r="X28" s="810"/>
      <c r="Y28" s="811"/>
      <c r="Z28" s="714">
        <v>0.59</v>
      </c>
      <c r="AA28" s="714"/>
      <c r="AQ28" s="765"/>
      <c r="AR28" s="765"/>
      <c r="AS28" s="765"/>
      <c r="BN28" s="236" t="s">
        <v>6857</v>
      </c>
      <c r="BO28" s="237"/>
      <c r="BP28" s="237"/>
      <c r="BQ28" s="237"/>
      <c r="BR28" s="237"/>
      <c r="BS28" s="237"/>
      <c r="BT28" s="237"/>
      <c r="BU28" s="237"/>
      <c r="BV28" s="237"/>
      <c r="BW28" s="238"/>
    </row>
    <row r="29" spans="3:75" ht="20.100000000000001" customHeight="1">
      <c r="C29" s="547" t="s">
        <v>24</v>
      </c>
      <c r="D29" s="792" t="s">
        <v>7375</v>
      </c>
      <c r="E29" s="792"/>
      <c r="F29" s="792"/>
      <c r="G29" s="792"/>
      <c r="H29" s="792"/>
      <c r="I29" s="792"/>
      <c r="J29" s="607"/>
      <c r="K29" s="607"/>
      <c r="L29" s="607"/>
      <c r="M29" s="607"/>
      <c r="N29" s="805"/>
      <c r="O29" s="806"/>
      <c r="P29" s="806"/>
      <c r="Q29" s="807"/>
      <c r="R29" s="808"/>
      <c r="S29" s="808"/>
      <c r="T29" s="809"/>
      <c r="U29" s="810"/>
      <c r="V29" s="810"/>
      <c r="W29" s="810"/>
      <c r="X29" s="810"/>
      <c r="Y29" s="811"/>
      <c r="Z29" s="812" t="str">
        <f>IF($D29&lt;&gt;"",IFERROR(IF($J29=プルダウンデータ!$C$1276,計算用シート!$A$38,
IF(OR($J29=プルダウンデータ!$C$1275,NOT(ISERROR(VLOOKUP($D30,計算用シート!$A$28:$A$32,1,FALSE)))),
IF(AND(VALUE(VLOOKUP($T29,計算用シート!$A$3:$D$10,3,FALSE))&lt;VALUE($N29),VALUE(VLOOKUP($T29,計算用シート!$A$3:$D$10,4,FALSE))&lt;VALUE($R29)),
IF($AA30="☑",
IF(VALUE($R29)&gt;計算用シート!$A$22,計算用シート!$A$38,計算用シート!$A$37),
IF(VALUE($N29)&gt;=計算用シート!$A$25,計算用シート!$A$38,計算用シート!$A$37)),""),
IF(VALUE($R29)&gt;計算用シート!$A$21,
IF(ISERROR(VLOOKUP($D30,プルダウンデータ!$B$1259:$C$1270,2,FALSE)),
IF($AA30="☑",
IF(VALUE($R29)&gt;計算用シート!$A$22,計算用シート!$A$38,計算用シート!$A$37),
IF(VALUE($N29)&gt;=計算用シート!$A$25,計算用シート!$A$38,計算用シート!$A$37)),
IF($AA31="☑",計算用シート!$A$37,計算用シート!$A$38)),"")
)),""),"")</f>
        <v/>
      </c>
      <c r="AA29" s="813"/>
      <c r="AQ29" s="765"/>
      <c r="AR29" s="765"/>
      <c r="AS29" s="765"/>
      <c r="BN29" s="236" t="s">
        <v>6860</v>
      </c>
      <c r="BO29" s="237"/>
      <c r="BP29" s="237"/>
      <c r="BQ29" s="237"/>
      <c r="BR29" s="237"/>
      <c r="BS29" s="237"/>
      <c r="BT29" s="237"/>
      <c r="BU29" s="237"/>
      <c r="BV29" s="237"/>
      <c r="BW29" s="238"/>
    </row>
    <row r="30" spans="3:75" ht="36" customHeight="1">
      <c r="C30" s="547"/>
      <c r="D30" s="592"/>
      <c r="E30" s="593"/>
      <c r="F30" s="593"/>
      <c r="G30" s="593"/>
      <c r="H30" s="593"/>
      <c r="I30" s="593"/>
      <c r="J30" s="593"/>
      <c r="K30" s="593"/>
      <c r="L30" s="593"/>
      <c r="M30" s="593"/>
      <c r="N30" s="593"/>
      <c r="O30" s="593"/>
      <c r="P30" s="593"/>
      <c r="Q30" s="593"/>
      <c r="R30" s="593"/>
      <c r="S30" s="593"/>
      <c r="T30" s="593"/>
      <c r="U30" s="594"/>
      <c r="V30" s="816" t="s">
        <v>7333</v>
      </c>
      <c r="W30" s="817"/>
      <c r="X30" s="817"/>
      <c r="Y30" s="817"/>
      <c r="Z30" s="817"/>
      <c r="AA30" s="209" t="s">
        <v>4568</v>
      </c>
      <c r="BN30" s="236" t="s">
        <v>6863</v>
      </c>
      <c r="BO30" s="237"/>
      <c r="BP30" s="237"/>
      <c r="BQ30" s="237"/>
      <c r="BR30" s="237"/>
      <c r="BS30" s="237"/>
      <c r="BT30" s="237"/>
      <c r="BU30" s="237"/>
      <c r="BV30" s="237"/>
      <c r="BW30" s="238"/>
    </row>
    <row r="31" spans="3:75" ht="36" customHeight="1">
      <c r="C31" s="547"/>
      <c r="D31" s="595" t="str">
        <f>IFERROR(VLOOKUP($D30,プルダウンデータ!$B$1259:$C$1270,2,0),"")</f>
        <v/>
      </c>
      <c r="E31" s="596"/>
      <c r="F31" s="596"/>
      <c r="G31" s="596"/>
      <c r="H31" s="596"/>
      <c r="I31" s="596"/>
      <c r="J31" s="596"/>
      <c r="K31" s="596"/>
      <c r="L31" s="596"/>
      <c r="M31" s="596"/>
      <c r="N31" s="596"/>
      <c r="O31" s="596"/>
      <c r="P31" s="596"/>
      <c r="Q31" s="596"/>
      <c r="R31" s="596"/>
      <c r="S31" s="596"/>
      <c r="T31" s="596"/>
      <c r="U31" s="596"/>
      <c r="V31" s="596"/>
      <c r="W31" s="596"/>
      <c r="X31" s="596"/>
      <c r="Y31" s="596"/>
      <c r="Z31" s="597"/>
      <c r="AA31" s="209" t="s">
        <v>4568</v>
      </c>
      <c r="BN31" s="236" t="s">
        <v>4419</v>
      </c>
      <c r="BO31" s="237"/>
      <c r="BP31" s="237"/>
      <c r="BQ31" s="237"/>
      <c r="BR31" s="237"/>
      <c r="BS31" s="237"/>
      <c r="BT31" s="237"/>
      <c r="BU31" s="237"/>
      <c r="BV31" s="237"/>
      <c r="BW31" s="238"/>
    </row>
    <row r="32" spans="3:75" ht="20.100000000000001" customHeight="1">
      <c r="C32" s="547"/>
      <c r="D32" s="814"/>
      <c r="E32" s="815"/>
      <c r="F32" s="801" t="s">
        <v>7375</v>
      </c>
      <c r="G32" s="801"/>
      <c r="H32" s="801"/>
      <c r="I32" s="801"/>
      <c r="J32" s="809" t="s">
        <v>7375</v>
      </c>
      <c r="K32" s="810"/>
      <c r="L32" s="810"/>
      <c r="M32" s="810"/>
      <c r="N32" s="810"/>
      <c r="O32" s="810"/>
      <c r="P32" s="810"/>
      <c r="Q32" s="810"/>
      <c r="R32" s="810"/>
      <c r="S32" s="810"/>
      <c r="T32" s="810"/>
      <c r="U32" s="810"/>
      <c r="V32" s="810"/>
      <c r="W32" s="810"/>
      <c r="X32" s="810"/>
      <c r="Y32" s="811"/>
      <c r="Z32" s="714"/>
      <c r="AA32" s="714"/>
      <c r="AQ32" s="763"/>
      <c r="AR32" s="764"/>
      <c r="AS32" s="764"/>
      <c r="BN32" s="236" t="s">
        <v>4420</v>
      </c>
      <c r="BO32" s="237"/>
      <c r="BP32" s="237"/>
      <c r="BQ32" s="237"/>
      <c r="BR32" s="237"/>
      <c r="BS32" s="237"/>
      <c r="BT32" s="237"/>
      <c r="BU32" s="237"/>
      <c r="BV32" s="237"/>
      <c r="BW32" s="238"/>
    </row>
    <row r="33" spans="2:75" ht="20.100000000000001" customHeight="1">
      <c r="C33" s="198" t="s">
        <v>25</v>
      </c>
      <c r="D33" s="213" t="s">
        <v>56</v>
      </c>
      <c r="E33" s="239" t="s">
        <v>7484</v>
      </c>
      <c r="F33" s="818" t="s">
        <v>55</v>
      </c>
      <c r="G33" s="818"/>
      <c r="H33" s="818"/>
      <c r="I33" s="818"/>
      <c r="J33" s="818"/>
      <c r="K33" s="818"/>
      <c r="L33" s="818"/>
      <c r="M33" s="818"/>
      <c r="N33" s="818"/>
      <c r="O33" s="818"/>
      <c r="P33" s="818"/>
      <c r="Q33" s="818"/>
      <c r="R33" s="818"/>
      <c r="S33" s="818"/>
      <c r="T33" s="818"/>
      <c r="U33" s="818"/>
      <c r="V33" s="818"/>
      <c r="W33" s="818"/>
      <c r="X33" s="818"/>
      <c r="Y33" s="818"/>
      <c r="Z33" s="714"/>
      <c r="AA33" s="714"/>
      <c r="AQ33" s="764"/>
      <c r="AR33" s="764"/>
      <c r="AS33" s="764"/>
      <c r="BN33" s="236" t="s">
        <v>4421</v>
      </c>
      <c r="BO33" s="237"/>
      <c r="BP33" s="237"/>
      <c r="BQ33" s="237"/>
      <c r="BR33" s="237"/>
      <c r="BS33" s="237"/>
      <c r="BT33" s="237"/>
      <c r="BU33" s="237"/>
      <c r="BV33" s="237"/>
      <c r="BW33" s="238"/>
    </row>
    <row r="34" spans="2:75" ht="20.100000000000001" customHeight="1">
      <c r="C34" s="742" t="s">
        <v>30</v>
      </c>
      <c r="D34" s="742"/>
      <c r="E34" s="742"/>
      <c r="F34" s="742"/>
      <c r="G34" s="742"/>
      <c r="H34" s="742"/>
      <c r="I34" s="742"/>
      <c r="J34" s="742"/>
      <c r="K34" s="742"/>
      <c r="L34" s="742"/>
      <c r="M34" s="742"/>
      <c r="N34" s="742"/>
      <c r="O34" s="742"/>
      <c r="P34" s="742"/>
      <c r="Q34" s="742"/>
      <c r="R34" s="742"/>
      <c r="S34" s="742"/>
      <c r="T34" s="742"/>
      <c r="U34" s="742"/>
      <c r="V34" s="742"/>
      <c r="W34" s="742"/>
      <c r="X34" s="742"/>
      <c r="Y34" s="742"/>
      <c r="Z34" s="739">
        <f>SUM(Z16:AA33)</f>
        <v>100</v>
      </c>
      <c r="AA34" s="739"/>
      <c r="AQ34" s="762"/>
      <c r="AR34" s="762"/>
      <c r="AS34" s="762"/>
      <c r="BN34" s="236" t="s">
        <v>4422</v>
      </c>
      <c r="BO34" s="237"/>
      <c r="BP34" s="237"/>
      <c r="BQ34" s="237"/>
      <c r="BR34" s="237"/>
      <c r="BS34" s="237"/>
      <c r="BT34" s="237"/>
      <c r="BU34" s="237"/>
      <c r="BV34" s="237"/>
      <c r="BW34" s="238"/>
    </row>
    <row r="35" spans="2:75" ht="20.100000000000001" customHeight="1">
      <c r="AQ35" s="762"/>
      <c r="AR35" s="762"/>
      <c r="AS35" s="762"/>
      <c r="BN35" s="236" t="s">
        <v>4423</v>
      </c>
      <c r="BO35" s="237"/>
      <c r="BP35" s="237"/>
      <c r="BQ35" s="237"/>
      <c r="BR35" s="237"/>
      <c r="BS35" s="237"/>
      <c r="BT35" s="237"/>
      <c r="BU35" s="237"/>
      <c r="BV35" s="237"/>
      <c r="BW35" s="238"/>
    </row>
    <row r="36" spans="2:75" ht="20.100000000000001" customHeight="1">
      <c r="B36" s="16" t="s">
        <v>7227</v>
      </c>
      <c r="F36" s="16" t="s">
        <v>29</v>
      </c>
      <c r="G36" t="s">
        <v>7375</v>
      </c>
      <c r="U36" s="206"/>
      <c r="V36" s="16" t="s">
        <v>74</v>
      </c>
      <c r="W36" s="206"/>
      <c r="X36" s="16" t="s">
        <v>75</v>
      </c>
      <c r="Y36" s="206"/>
      <c r="Z36" s="16" t="s">
        <v>77</v>
      </c>
      <c r="AA36" s="16" t="s">
        <v>54</v>
      </c>
      <c r="AQ36" s="762"/>
      <c r="AR36" s="762"/>
      <c r="AS36" s="762"/>
      <c r="BN36" s="236" t="s">
        <v>4424</v>
      </c>
      <c r="BO36" s="237"/>
      <c r="BP36" s="237"/>
      <c r="BQ36" s="237"/>
      <c r="BR36" s="237"/>
      <c r="BS36" s="237"/>
      <c r="BT36" s="237"/>
      <c r="BU36" s="237"/>
      <c r="BV36" s="237"/>
      <c r="BW36" s="238"/>
    </row>
    <row r="37" spans="2:75" ht="20.100000000000001" customHeight="1">
      <c r="C37" s="16" t="s">
        <v>59</v>
      </c>
      <c r="AQ37" s="762"/>
      <c r="AR37" s="762"/>
      <c r="AS37" s="762"/>
      <c r="BN37" s="236" t="s">
        <v>4425</v>
      </c>
      <c r="BO37" s="237"/>
      <c r="BP37" s="237"/>
      <c r="BQ37" s="237"/>
      <c r="BR37" s="237"/>
      <c r="BS37" s="237"/>
      <c r="BT37" s="237"/>
      <c r="BU37" s="237"/>
      <c r="BV37" s="237"/>
      <c r="BW37" s="238"/>
    </row>
    <row r="38" spans="2:75" ht="20.100000000000001" customHeight="1">
      <c r="C38" s="240" t="s">
        <v>7234</v>
      </c>
      <c r="D38" s="16" t="s">
        <v>7235</v>
      </c>
      <c r="V38" s="796" t="s">
        <v>7258</v>
      </c>
      <c r="W38" s="797"/>
      <c r="X38" s="797"/>
      <c r="Y38" s="797"/>
      <c r="Z38" s="797"/>
      <c r="AA38" s="797"/>
      <c r="AQ38" s="762"/>
      <c r="AR38" s="762"/>
      <c r="AS38" s="762"/>
      <c r="BN38" s="236" t="s">
        <v>4426</v>
      </c>
      <c r="BO38" s="237"/>
      <c r="BP38" s="237"/>
      <c r="BQ38" s="237"/>
      <c r="BR38" s="237"/>
      <c r="BS38" s="237"/>
      <c r="BT38" s="237"/>
      <c r="BU38" s="237"/>
      <c r="BV38" s="237"/>
      <c r="BW38" s="238"/>
    </row>
    <row r="39" spans="2:75" ht="20.100000000000001" customHeight="1">
      <c r="C39" s="17" t="s">
        <v>7254</v>
      </c>
      <c r="D39" s="16" t="s">
        <v>7255</v>
      </c>
      <c r="V39" s="798"/>
      <c r="W39" s="798"/>
      <c r="X39" s="798"/>
      <c r="Y39" s="798"/>
      <c r="Z39" s="798"/>
      <c r="AA39" s="798"/>
      <c r="BN39" s="236" t="s">
        <v>4427</v>
      </c>
      <c r="BO39" s="237"/>
      <c r="BP39" s="237"/>
      <c r="BQ39" s="237"/>
      <c r="BR39" s="237"/>
      <c r="BS39" s="237"/>
      <c r="BT39" s="237"/>
      <c r="BU39" s="237"/>
      <c r="BV39" s="237"/>
      <c r="BW39" s="238"/>
    </row>
    <row r="40" spans="2:75" ht="20.100000000000001" customHeight="1">
      <c r="C40" s="793"/>
      <c r="D40" s="715" t="s">
        <v>26</v>
      </c>
      <c r="E40" s="716"/>
      <c r="F40" s="716"/>
      <c r="G40" s="716"/>
      <c r="H40" s="716"/>
      <c r="I40" s="717"/>
      <c r="J40" s="715" t="s">
        <v>7341</v>
      </c>
      <c r="K40" s="716"/>
      <c r="L40" s="716"/>
      <c r="M40" s="717"/>
      <c r="N40" s="715" t="s">
        <v>7339</v>
      </c>
      <c r="O40" s="716"/>
      <c r="P40" s="716"/>
      <c r="Q40" s="717"/>
      <c r="R40" s="715" t="s">
        <v>7340</v>
      </c>
      <c r="S40" s="717"/>
      <c r="T40" s="715" t="s">
        <v>7200</v>
      </c>
      <c r="U40" s="716"/>
      <c r="V40" s="716"/>
      <c r="W40" s="716"/>
      <c r="X40" s="716"/>
      <c r="Y40" s="717"/>
      <c r="Z40" s="715" t="s">
        <v>7225</v>
      </c>
      <c r="AA40" s="717"/>
      <c r="AC40" s="536" t="s">
        <v>7233</v>
      </c>
      <c r="AD40" s="537"/>
      <c r="AE40" s="537"/>
      <c r="AF40" s="537"/>
      <c r="AG40" s="538"/>
      <c r="AH40" s="701"/>
      <c r="AI40" s="702"/>
      <c r="AJ40" s="702"/>
      <c r="AK40" s="702"/>
      <c r="AL40" s="702"/>
      <c r="AM40" s="702"/>
      <c r="AN40" s="702"/>
      <c r="AO40" s="702"/>
      <c r="AP40" s="702"/>
      <c r="AQ40" s="702"/>
      <c r="AR40" s="702"/>
      <c r="AS40" s="702"/>
      <c r="AT40" s="702"/>
      <c r="AU40" s="702"/>
      <c r="AV40" s="702"/>
      <c r="AW40" s="702"/>
      <c r="AX40" s="703"/>
      <c r="BN40" s="236" t="s">
        <v>4428</v>
      </c>
      <c r="BO40" s="237"/>
      <c r="BP40" s="237"/>
      <c r="BQ40" s="237"/>
      <c r="BR40" s="237"/>
      <c r="BS40" s="237"/>
      <c r="BT40" s="237"/>
      <c r="BU40" s="237"/>
      <c r="BV40" s="237"/>
      <c r="BW40" s="238"/>
    </row>
    <row r="41" spans="2:75" ht="20.100000000000001" customHeight="1">
      <c r="C41" s="794"/>
      <c r="D41" s="611" t="s">
        <v>3</v>
      </c>
      <c r="E41" s="612"/>
      <c r="F41" s="612"/>
      <c r="G41" s="612"/>
      <c r="H41" s="612"/>
      <c r="I41" s="612"/>
      <c r="J41" s="612"/>
      <c r="K41" s="612"/>
      <c r="L41" s="612"/>
      <c r="M41" s="612"/>
      <c r="N41" s="612"/>
      <c r="O41" s="612"/>
      <c r="P41" s="612"/>
      <c r="Q41" s="612"/>
      <c r="R41" s="612"/>
      <c r="S41" s="612"/>
      <c r="T41" s="612"/>
      <c r="U41" s="613"/>
      <c r="V41" s="614"/>
      <c r="W41" s="615"/>
      <c r="X41" s="615"/>
      <c r="Y41" s="615"/>
      <c r="Z41" s="615"/>
      <c r="AA41" s="616"/>
      <c r="AC41" s="557"/>
      <c r="AD41" s="540"/>
      <c r="AE41" s="540"/>
      <c r="AF41" s="540"/>
      <c r="AG41" s="541"/>
      <c r="AH41" s="704"/>
      <c r="AI41" s="705"/>
      <c r="AJ41" s="705"/>
      <c r="AK41" s="705"/>
      <c r="AL41" s="705"/>
      <c r="AM41" s="705"/>
      <c r="AN41" s="705"/>
      <c r="AO41" s="705"/>
      <c r="AP41" s="705"/>
      <c r="AQ41" s="705"/>
      <c r="AR41" s="705"/>
      <c r="AS41" s="705"/>
      <c r="AT41" s="705"/>
      <c r="AU41" s="705"/>
      <c r="AV41" s="705"/>
      <c r="AW41" s="705"/>
      <c r="AX41" s="706"/>
      <c r="BN41" s="236" t="s">
        <v>4429</v>
      </c>
      <c r="BO41" s="237"/>
      <c r="BP41" s="237"/>
      <c r="BQ41" s="237"/>
      <c r="BR41" s="237"/>
      <c r="BS41" s="237"/>
      <c r="BT41" s="237"/>
      <c r="BU41" s="237"/>
      <c r="BV41" s="237"/>
      <c r="BW41" s="238"/>
    </row>
    <row r="42" spans="2:75" ht="20.100000000000001" customHeight="1">
      <c r="C42" s="794"/>
      <c r="D42" s="611" t="s">
        <v>7298</v>
      </c>
      <c r="E42" s="612"/>
      <c r="F42" s="612"/>
      <c r="G42" s="612"/>
      <c r="H42" s="612"/>
      <c r="I42" s="612"/>
      <c r="J42" s="612"/>
      <c r="K42" s="612"/>
      <c r="L42" s="612"/>
      <c r="M42" s="612"/>
      <c r="N42" s="612"/>
      <c r="O42" s="612"/>
      <c r="P42" s="612"/>
      <c r="Q42" s="612"/>
      <c r="R42" s="612"/>
      <c r="S42" s="612"/>
      <c r="T42" s="612"/>
      <c r="U42" s="612"/>
      <c r="V42" s="612"/>
      <c r="W42" s="612"/>
      <c r="X42" s="612"/>
      <c r="Y42" s="612"/>
      <c r="Z42" s="612"/>
      <c r="AA42" s="613"/>
      <c r="AC42" s="557"/>
      <c r="AD42" s="540"/>
      <c r="AE42" s="540"/>
      <c r="AF42" s="540"/>
      <c r="AG42" s="541"/>
      <c r="AH42" s="704"/>
      <c r="AI42" s="705"/>
      <c r="AJ42" s="705"/>
      <c r="AK42" s="705"/>
      <c r="AL42" s="705"/>
      <c r="AM42" s="705"/>
      <c r="AN42" s="705"/>
      <c r="AO42" s="705"/>
      <c r="AP42" s="705"/>
      <c r="AQ42" s="705"/>
      <c r="AR42" s="705"/>
      <c r="AS42" s="705"/>
      <c r="AT42" s="705"/>
      <c r="AU42" s="705"/>
      <c r="AV42" s="705"/>
      <c r="AW42" s="705"/>
      <c r="AX42" s="706"/>
      <c r="BN42" s="236" t="s">
        <v>4430</v>
      </c>
      <c r="BO42" s="237"/>
      <c r="BP42" s="237"/>
      <c r="BQ42" s="237"/>
      <c r="BR42" s="237"/>
      <c r="BS42" s="237"/>
      <c r="BT42" s="237"/>
      <c r="BU42" s="237"/>
      <c r="BV42" s="237"/>
      <c r="BW42" s="238"/>
    </row>
    <row r="43" spans="2:75" ht="20.100000000000001" customHeight="1">
      <c r="C43" s="795"/>
      <c r="D43" s="547" t="s">
        <v>7342</v>
      </c>
      <c r="E43" s="547"/>
      <c r="F43" s="547" t="s">
        <v>7199</v>
      </c>
      <c r="G43" s="547"/>
      <c r="H43" s="547"/>
      <c r="I43" s="547"/>
      <c r="J43" s="611" t="s">
        <v>7201</v>
      </c>
      <c r="K43" s="612"/>
      <c r="L43" s="612"/>
      <c r="M43" s="612"/>
      <c r="N43" s="612"/>
      <c r="O43" s="612"/>
      <c r="P43" s="612"/>
      <c r="Q43" s="612"/>
      <c r="R43" s="612"/>
      <c r="S43" s="612"/>
      <c r="T43" s="612"/>
      <c r="U43" s="612"/>
      <c r="V43" s="612"/>
      <c r="W43" s="612"/>
      <c r="X43" s="612"/>
      <c r="Y43" s="613"/>
      <c r="Z43" s="547" t="s">
        <v>7226</v>
      </c>
      <c r="AA43" s="547"/>
      <c r="AC43" s="539"/>
      <c r="AD43" s="540"/>
      <c r="AE43" s="540"/>
      <c r="AF43" s="540"/>
      <c r="AG43" s="541"/>
      <c r="AH43" s="704"/>
      <c r="AI43" s="705"/>
      <c r="AJ43" s="705"/>
      <c r="AK43" s="705"/>
      <c r="AL43" s="705"/>
      <c r="AM43" s="705"/>
      <c r="AN43" s="705"/>
      <c r="AO43" s="705"/>
      <c r="AP43" s="705"/>
      <c r="AQ43" s="705"/>
      <c r="AR43" s="705"/>
      <c r="AS43" s="705"/>
      <c r="AT43" s="705"/>
      <c r="AU43" s="705"/>
      <c r="AV43" s="705"/>
      <c r="AW43" s="705"/>
      <c r="AX43" s="706"/>
      <c r="BN43" s="236" t="s">
        <v>4431</v>
      </c>
      <c r="BO43" s="237"/>
      <c r="BP43" s="237"/>
      <c r="BQ43" s="237"/>
      <c r="BR43" s="237"/>
      <c r="BS43" s="237"/>
      <c r="BT43" s="237"/>
      <c r="BU43" s="237"/>
      <c r="BV43" s="237"/>
      <c r="BW43" s="238"/>
    </row>
    <row r="44" spans="2:75" ht="20.100000000000001" customHeight="1">
      <c r="C44" s="547" t="s">
        <v>20</v>
      </c>
      <c r="D44" s="792" t="s">
        <v>7375</v>
      </c>
      <c r="E44" s="792"/>
      <c r="F44" s="792"/>
      <c r="G44" s="792"/>
      <c r="H44" s="792"/>
      <c r="I44" s="792"/>
      <c r="J44" s="607"/>
      <c r="K44" s="607"/>
      <c r="L44" s="607"/>
      <c r="M44" s="607"/>
      <c r="N44" s="805"/>
      <c r="O44" s="806"/>
      <c r="P44" s="806"/>
      <c r="Q44" s="807"/>
      <c r="R44" s="808"/>
      <c r="S44" s="808"/>
      <c r="T44" s="809"/>
      <c r="U44" s="810"/>
      <c r="V44" s="810"/>
      <c r="W44" s="810"/>
      <c r="X44" s="810"/>
      <c r="Y44" s="811"/>
      <c r="Z44" s="812" t="str">
        <f>IF($D44&lt;&gt;"",IFERROR(IF($J44=プルダウンデータ!$C$1276,計算用シート!$A$38,
IF(OR($J44=プルダウンデータ!$C$1275,NOT(ISERROR(VLOOKUP($D45,計算用シート!$A$28:$A$32,1,FALSE)))),
IF(AND(VALUE(VLOOKUP($T44,計算用シート!$A$3:$D$10,3,FALSE))&lt;VALUE($N44),VALUE(VLOOKUP($T44,計算用シート!$A$3:$D$10,4,FALSE))&lt;VALUE($R44)),
IF($AA45="☑",
IF(VALUE($R44)&gt;計算用シート!$A$22,計算用シート!$A$38,計算用シート!$A$37),
IF(VALUE($N44)&gt;=計算用シート!$A$25,計算用シート!$A$38,計算用シート!$A$37)),""),
IF(VALUE($R44)&gt;計算用シート!$A$21,
IF(ISERROR(VLOOKUP($D45,プルダウンデータ!$B$1259:$C$1270,2,FALSE)),
IF($AA45="☑",
IF(VALUE($R44)&gt;計算用シート!$A$22,計算用シート!$A$38,計算用シート!$A$37),
IF(VALUE($N44)&gt;=計算用シート!$A$25,計算用シート!$A$38,計算用シート!$A$37)),
IF($AA46="☑",計算用シート!$A$37,計算用シート!$A$38)),"")
)),""),"")</f>
        <v/>
      </c>
      <c r="AA44" s="813"/>
      <c r="AC44" s="539"/>
      <c r="AD44" s="540"/>
      <c r="AE44" s="540"/>
      <c r="AF44" s="540"/>
      <c r="AG44" s="541"/>
      <c r="AH44" s="704"/>
      <c r="AI44" s="705"/>
      <c r="AJ44" s="705"/>
      <c r="AK44" s="705"/>
      <c r="AL44" s="705"/>
      <c r="AM44" s="705"/>
      <c r="AN44" s="705"/>
      <c r="AO44" s="705"/>
      <c r="AP44" s="705"/>
      <c r="AQ44" s="705"/>
      <c r="AR44" s="705"/>
      <c r="AS44" s="705"/>
      <c r="AT44" s="705"/>
      <c r="AU44" s="705"/>
      <c r="AV44" s="705"/>
      <c r="AW44" s="705"/>
      <c r="AX44" s="706"/>
      <c r="BN44" s="236" t="s">
        <v>4432</v>
      </c>
      <c r="BO44" s="237"/>
      <c r="BP44" s="237"/>
      <c r="BQ44" s="237"/>
      <c r="BR44" s="237"/>
      <c r="BS44" s="237"/>
      <c r="BT44" s="237"/>
      <c r="BU44" s="237"/>
      <c r="BV44" s="237"/>
      <c r="BW44" s="238"/>
    </row>
    <row r="45" spans="2:75" ht="36" customHeight="1">
      <c r="C45" s="547"/>
      <c r="D45" s="592"/>
      <c r="E45" s="593"/>
      <c r="F45" s="593"/>
      <c r="G45" s="593"/>
      <c r="H45" s="593"/>
      <c r="I45" s="593"/>
      <c r="J45" s="593"/>
      <c r="K45" s="593"/>
      <c r="L45" s="593"/>
      <c r="M45" s="593"/>
      <c r="N45" s="593"/>
      <c r="O45" s="593"/>
      <c r="P45" s="593"/>
      <c r="Q45" s="593"/>
      <c r="R45" s="593"/>
      <c r="S45" s="593"/>
      <c r="T45" s="593"/>
      <c r="U45" s="594"/>
      <c r="V45" s="816" t="s">
        <v>7333</v>
      </c>
      <c r="W45" s="817"/>
      <c r="X45" s="817"/>
      <c r="Y45" s="817"/>
      <c r="Z45" s="817"/>
      <c r="AA45" s="209" t="s">
        <v>4568</v>
      </c>
      <c r="AC45" s="539"/>
      <c r="AD45" s="540"/>
      <c r="AE45" s="540"/>
      <c r="AF45" s="540"/>
      <c r="AG45" s="541"/>
      <c r="AH45" s="704"/>
      <c r="AI45" s="705"/>
      <c r="AJ45" s="705"/>
      <c r="AK45" s="705"/>
      <c r="AL45" s="705"/>
      <c r="AM45" s="705"/>
      <c r="AN45" s="705"/>
      <c r="AO45" s="705"/>
      <c r="AP45" s="705"/>
      <c r="AQ45" s="705"/>
      <c r="AR45" s="705"/>
      <c r="AS45" s="705"/>
      <c r="AT45" s="705"/>
      <c r="AU45" s="705"/>
      <c r="AV45" s="705"/>
      <c r="AW45" s="705"/>
      <c r="AX45" s="706"/>
      <c r="BN45" s="236" t="s">
        <v>4433</v>
      </c>
      <c r="BO45" s="237"/>
      <c r="BP45" s="237"/>
      <c r="BQ45" s="237"/>
      <c r="BR45" s="237"/>
      <c r="BS45" s="237"/>
      <c r="BT45" s="237"/>
      <c r="BU45" s="237"/>
      <c r="BV45" s="237"/>
      <c r="BW45" s="238"/>
    </row>
    <row r="46" spans="2:75" ht="36" customHeight="1">
      <c r="C46" s="547"/>
      <c r="D46" s="595" t="str">
        <f>IFERROR(VLOOKUP($D45,プルダウンデータ!$B$1259:$C$1270,2,0),"")</f>
        <v/>
      </c>
      <c r="E46" s="596"/>
      <c r="F46" s="596"/>
      <c r="G46" s="596"/>
      <c r="H46" s="596"/>
      <c r="I46" s="596"/>
      <c r="J46" s="596"/>
      <c r="K46" s="596"/>
      <c r="L46" s="596"/>
      <c r="M46" s="596"/>
      <c r="N46" s="596"/>
      <c r="O46" s="596"/>
      <c r="P46" s="596"/>
      <c r="Q46" s="596"/>
      <c r="R46" s="596"/>
      <c r="S46" s="596"/>
      <c r="T46" s="596"/>
      <c r="U46" s="596"/>
      <c r="V46" s="596"/>
      <c r="W46" s="596"/>
      <c r="X46" s="596"/>
      <c r="Y46" s="596"/>
      <c r="Z46" s="597"/>
      <c r="AA46" s="209" t="s">
        <v>4568</v>
      </c>
      <c r="AC46" s="539"/>
      <c r="AD46" s="540"/>
      <c r="AE46" s="540"/>
      <c r="AF46" s="540"/>
      <c r="AG46" s="541"/>
      <c r="AH46" s="704"/>
      <c r="AI46" s="705"/>
      <c r="AJ46" s="705"/>
      <c r="AK46" s="705"/>
      <c r="AL46" s="705"/>
      <c r="AM46" s="705"/>
      <c r="AN46" s="705"/>
      <c r="AO46" s="705"/>
      <c r="AP46" s="705"/>
      <c r="AQ46" s="705"/>
      <c r="AR46" s="705"/>
      <c r="AS46" s="705"/>
      <c r="AT46" s="705"/>
      <c r="AU46" s="705"/>
      <c r="AV46" s="705"/>
      <c r="AW46" s="705"/>
      <c r="AX46" s="706"/>
      <c r="BN46" s="236" t="s">
        <v>4434</v>
      </c>
      <c r="BO46" s="237"/>
      <c r="BP46" s="237"/>
      <c r="BQ46" s="237"/>
      <c r="BR46" s="237"/>
      <c r="BS46" s="237"/>
      <c r="BT46" s="237"/>
      <c r="BU46" s="237"/>
      <c r="BV46" s="237"/>
      <c r="BW46" s="238"/>
    </row>
    <row r="47" spans="2:75" ht="20.100000000000001" customHeight="1">
      <c r="C47" s="547"/>
      <c r="D47" s="814"/>
      <c r="E47" s="815"/>
      <c r="F47" s="801" t="s">
        <v>7375</v>
      </c>
      <c r="G47" s="801"/>
      <c r="H47" s="801"/>
      <c r="I47" s="801"/>
      <c r="J47" s="809" t="s">
        <v>7375</v>
      </c>
      <c r="K47" s="810"/>
      <c r="L47" s="810"/>
      <c r="M47" s="810"/>
      <c r="N47" s="810"/>
      <c r="O47" s="810"/>
      <c r="P47" s="810"/>
      <c r="Q47" s="810"/>
      <c r="R47" s="810"/>
      <c r="S47" s="810"/>
      <c r="T47" s="810"/>
      <c r="U47" s="810"/>
      <c r="V47" s="810"/>
      <c r="W47" s="810"/>
      <c r="X47" s="810"/>
      <c r="Y47" s="811"/>
      <c r="Z47" s="714"/>
      <c r="AA47" s="714"/>
      <c r="AC47" s="539"/>
      <c r="AD47" s="540"/>
      <c r="AE47" s="540"/>
      <c r="AF47" s="540"/>
      <c r="AG47" s="541"/>
      <c r="AH47" s="704"/>
      <c r="AI47" s="705"/>
      <c r="AJ47" s="705"/>
      <c r="AK47" s="705"/>
      <c r="AL47" s="705"/>
      <c r="AM47" s="705"/>
      <c r="AN47" s="705"/>
      <c r="AO47" s="705"/>
      <c r="AP47" s="705"/>
      <c r="AQ47" s="705"/>
      <c r="AR47" s="705"/>
      <c r="AS47" s="705"/>
      <c r="AT47" s="705"/>
      <c r="AU47" s="705"/>
      <c r="AV47" s="705"/>
      <c r="AW47" s="705"/>
      <c r="AX47" s="706"/>
      <c r="BN47" s="236" t="s">
        <v>4435</v>
      </c>
      <c r="BO47" s="237"/>
      <c r="BP47" s="237"/>
      <c r="BQ47" s="237"/>
      <c r="BR47" s="237"/>
      <c r="BS47" s="237"/>
      <c r="BT47" s="237"/>
      <c r="BU47" s="237"/>
      <c r="BV47" s="237"/>
      <c r="BW47" s="238"/>
    </row>
    <row r="48" spans="2:75" ht="20.100000000000001" customHeight="1">
      <c r="C48" s="547" t="s">
        <v>21</v>
      </c>
      <c r="D48" s="792" t="s">
        <v>7375</v>
      </c>
      <c r="E48" s="792"/>
      <c r="F48" s="792"/>
      <c r="G48" s="792"/>
      <c r="H48" s="792"/>
      <c r="I48" s="792"/>
      <c r="J48" s="607"/>
      <c r="K48" s="607"/>
      <c r="L48" s="607"/>
      <c r="M48" s="607"/>
      <c r="N48" s="805"/>
      <c r="O48" s="806"/>
      <c r="P48" s="806"/>
      <c r="Q48" s="807"/>
      <c r="R48" s="808"/>
      <c r="S48" s="808"/>
      <c r="T48" s="809"/>
      <c r="U48" s="810"/>
      <c r="V48" s="810"/>
      <c r="W48" s="810"/>
      <c r="X48" s="810"/>
      <c r="Y48" s="811"/>
      <c r="Z48" s="812" t="str">
        <f>IF($D48&lt;&gt;"",IFERROR(IF($J48=プルダウンデータ!$C$1276,計算用シート!$A$38,
IF(OR($J48=プルダウンデータ!$C$1275,NOT(ISERROR(VLOOKUP($D49,計算用シート!$A$28:$A$32,1,FALSE)))),
IF(AND(VALUE(VLOOKUP($T48,計算用シート!$A$3:$D$10,3,FALSE))&lt;VALUE($N48),VALUE(VLOOKUP($T48,計算用シート!$A$3:$D$10,4,FALSE))&lt;VALUE($R48)),
IF($AA49="☑",
IF(VALUE($R48)&gt;計算用シート!$A$22,計算用シート!$A$38,計算用シート!$A$37),
IF(VALUE($N48)&gt;=計算用シート!$A$25,計算用シート!$A$38,計算用シート!$A$37)),""),
IF(VALUE($R48)&gt;計算用シート!$A$21,
IF(ISERROR(VLOOKUP($D49,プルダウンデータ!$B$1259:$C$1270,2,FALSE)),
IF($AA49="☑",
IF(VALUE($R48)&gt;計算用シート!$A$22,計算用シート!$A$38,計算用シート!$A$37),
IF(VALUE($N48)&gt;=計算用シート!$A$25,計算用シート!$A$38,計算用シート!$A$37)),
IF($AA50="☑",計算用シート!$A$37,計算用シート!$A$38)),"")
)),""),"")</f>
        <v/>
      </c>
      <c r="AA48" s="813"/>
      <c r="AC48" s="539"/>
      <c r="AD48" s="540"/>
      <c r="AE48" s="540"/>
      <c r="AF48" s="540"/>
      <c r="AG48" s="541"/>
      <c r="AH48" s="704"/>
      <c r="AI48" s="705"/>
      <c r="AJ48" s="705"/>
      <c r="AK48" s="705"/>
      <c r="AL48" s="705"/>
      <c r="AM48" s="705"/>
      <c r="AN48" s="705"/>
      <c r="AO48" s="705"/>
      <c r="AP48" s="705"/>
      <c r="AQ48" s="705"/>
      <c r="AR48" s="705"/>
      <c r="AS48" s="705"/>
      <c r="AT48" s="705"/>
      <c r="AU48" s="705"/>
      <c r="AV48" s="705"/>
      <c r="AW48" s="705"/>
      <c r="AX48" s="706"/>
      <c r="BN48" s="236" t="s">
        <v>4436</v>
      </c>
      <c r="BO48" s="237"/>
      <c r="BP48" s="237"/>
      <c r="BQ48" s="237"/>
      <c r="BR48" s="237"/>
      <c r="BS48" s="237"/>
      <c r="BT48" s="237"/>
      <c r="BU48" s="237"/>
      <c r="BV48" s="237"/>
      <c r="BW48" s="238"/>
    </row>
    <row r="49" spans="3:75" ht="36" customHeight="1">
      <c r="C49" s="547"/>
      <c r="D49" s="592"/>
      <c r="E49" s="593"/>
      <c r="F49" s="593"/>
      <c r="G49" s="593"/>
      <c r="H49" s="593"/>
      <c r="I49" s="593"/>
      <c r="J49" s="593"/>
      <c r="K49" s="593"/>
      <c r="L49" s="593"/>
      <c r="M49" s="593"/>
      <c r="N49" s="593"/>
      <c r="O49" s="593"/>
      <c r="P49" s="593"/>
      <c r="Q49" s="593"/>
      <c r="R49" s="593"/>
      <c r="S49" s="593"/>
      <c r="T49" s="593"/>
      <c r="U49" s="594"/>
      <c r="V49" s="816" t="s">
        <v>7333</v>
      </c>
      <c r="W49" s="817"/>
      <c r="X49" s="817"/>
      <c r="Y49" s="817"/>
      <c r="Z49" s="817"/>
      <c r="AA49" s="209" t="s">
        <v>4568</v>
      </c>
      <c r="AC49" s="539"/>
      <c r="AD49" s="540"/>
      <c r="AE49" s="540"/>
      <c r="AF49" s="540"/>
      <c r="AG49" s="541"/>
      <c r="AH49" s="704"/>
      <c r="AI49" s="705"/>
      <c r="AJ49" s="705"/>
      <c r="AK49" s="705"/>
      <c r="AL49" s="705"/>
      <c r="AM49" s="705"/>
      <c r="AN49" s="705"/>
      <c r="AO49" s="705"/>
      <c r="AP49" s="705"/>
      <c r="AQ49" s="705"/>
      <c r="AR49" s="705"/>
      <c r="AS49" s="705"/>
      <c r="AT49" s="705"/>
      <c r="AU49" s="705"/>
      <c r="AV49" s="705"/>
      <c r="AW49" s="705"/>
      <c r="AX49" s="706"/>
      <c r="BN49" s="236" t="s">
        <v>4437</v>
      </c>
      <c r="BO49" s="237"/>
      <c r="BP49" s="237"/>
      <c r="BQ49" s="237"/>
      <c r="BR49" s="237"/>
      <c r="BS49" s="237"/>
      <c r="BT49" s="237"/>
      <c r="BU49" s="237"/>
      <c r="BV49" s="237"/>
      <c r="BW49" s="238"/>
    </row>
    <row r="50" spans="3:75" ht="36" customHeight="1">
      <c r="C50" s="547"/>
      <c r="D50" s="595" t="str">
        <f>IFERROR(VLOOKUP($D49,プルダウンデータ!$B$1259:$C$1270,2,0),"")</f>
        <v/>
      </c>
      <c r="E50" s="596"/>
      <c r="F50" s="596"/>
      <c r="G50" s="596"/>
      <c r="H50" s="596"/>
      <c r="I50" s="596"/>
      <c r="J50" s="596"/>
      <c r="K50" s="596"/>
      <c r="L50" s="596"/>
      <c r="M50" s="596"/>
      <c r="N50" s="596"/>
      <c r="O50" s="596"/>
      <c r="P50" s="596"/>
      <c r="Q50" s="596"/>
      <c r="R50" s="596"/>
      <c r="S50" s="596"/>
      <c r="T50" s="596"/>
      <c r="U50" s="596"/>
      <c r="V50" s="596"/>
      <c r="W50" s="596"/>
      <c r="X50" s="596"/>
      <c r="Y50" s="596"/>
      <c r="Z50" s="597"/>
      <c r="AA50" s="209" t="s">
        <v>4568</v>
      </c>
      <c r="AC50" s="539"/>
      <c r="AD50" s="540"/>
      <c r="AE50" s="540"/>
      <c r="AF50" s="540"/>
      <c r="AG50" s="541"/>
      <c r="AH50" s="704"/>
      <c r="AI50" s="705"/>
      <c r="AJ50" s="705"/>
      <c r="AK50" s="705"/>
      <c r="AL50" s="705"/>
      <c r="AM50" s="705"/>
      <c r="AN50" s="705"/>
      <c r="AO50" s="705"/>
      <c r="AP50" s="705"/>
      <c r="AQ50" s="705"/>
      <c r="AR50" s="705"/>
      <c r="AS50" s="705"/>
      <c r="AT50" s="705"/>
      <c r="AU50" s="705"/>
      <c r="AV50" s="705"/>
      <c r="AW50" s="705"/>
      <c r="AX50" s="706"/>
      <c r="BN50" s="236" t="s">
        <v>4438</v>
      </c>
      <c r="BO50" s="237"/>
      <c r="BP50" s="237"/>
      <c r="BQ50" s="237"/>
      <c r="BR50" s="237"/>
      <c r="BS50" s="237"/>
      <c r="BT50" s="237"/>
      <c r="BU50" s="237"/>
      <c r="BV50" s="237"/>
      <c r="BW50" s="238"/>
    </row>
    <row r="51" spans="3:75" ht="20.100000000000001" customHeight="1">
      <c r="C51" s="547"/>
      <c r="D51" s="814"/>
      <c r="E51" s="815"/>
      <c r="F51" s="801" t="s">
        <v>7375</v>
      </c>
      <c r="G51" s="801"/>
      <c r="H51" s="801"/>
      <c r="I51" s="801"/>
      <c r="J51" s="809" t="s">
        <v>7375</v>
      </c>
      <c r="K51" s="810"/>
      <c r="L51" s="810"/>
      <c r="M51" s="810"/>
      <c r="N51" s="810"/>
      <c r="O51" s="810"/>
      <c r="P51" s="810"/>
      <c r="Q51" s="810"/>
      <c r="R51" s="810"/>
      <c r="S51" s="810"/>
      <c r="T51" s="810"/>
      <c r="U51" s="810"/>
      <c r="V51" s="810"/>
      <c r="W51" s="810"/>
      <c r="X51" s="810"/>
      <c r="Y51" s="811"/>
      <c r="Z51" s="714"/>
      <c r="AA51" s="714"/>
      <c r="AC51" s="542"/>
      <c r="AD51" s="543"/>
      <c r="AE51" s="543"/>
      <c r="AF51" s="543"/>
      <c r="AG51" s="544"/>
      <c r="AH51" s="707"/>
      <c r="AI51" s="708"/>
      <c r="AJ51" s="708"/>
      <c r="AK51" s="708"/>
      <c r="AL51" s="708"/>
      <c r="AM51" s="708"/>
      <c r="AN51" s="708"/>
      <c r="AO51" s="708"/>
      <c r="AP51" s="708"/>
      <c r="AQ51" s="708"/>
      <c r="AR51" s="708"/>
      <c r="AS51" s="708"/>
      <c r="AT51" s="708"/>
      <c r="AU51" s="708"/>
      <c r="AV51" s="708"/>
      <c r="AW51" s="708"/>
      <c r="AX51" s="709"/>
      <c r="BN51" s="236" t="s">
        <v>4439</v>
      </c>
      <c r="BO51" s="237"/>
      <c r="BP51" s="237"/>
      <c r="BQ51" s="237"/>
      <c r="BR51" s="237"/>
      <c r="BS51" s="237"/>
      <c r="BT51" s="237"/>
      <c r="BU51" s="237"/>
      <c r="BV51" s="237"/>
      <c r="BW51" s="238"/>
    </row>
    <row r="52" spans="3:75" ht="20.100000000000001" customHeight="1">
      <c r="C52" s="547" t="s">
        <v>22</v>
      </c>
      <c r="D52" s="792" t="s">
        <v>7375</v>
      </c>
      <c r="E52" s="792"/>
      <c r="F52" s="792"/>
      <c r="G52" s="792"/>
      <c r="H52" s="792"/>
      <c r="I52" s="792"/>
      <c r="J52" s="607"/>
      <c r="K52" s="607"/>
      <c r="L52" s="607"/>
      <c r="M52" s="607"/>
      <c r="N52" s="805"/>
      <c r="O52" s="806"/>
      <c r="P52" s="806"/>
      <c r="Q52" s="807"/>
      <c r="R52" s="808"/>
      <c r="S52" s="808"/>
      <c r="T52" s="809"/>
      <c r="U52" s="810"/>
      <c r="V52" s="810"/>
      <c r="W52" s="810"/>
      <c r="X52" s="810"/>
      <c r="Y52" s="811"/>
      <c r="Z52" s="812" t="str">
        <f>IF($D52&lt;&gt;"",IFERROR(IF($J52=プルダウンデータ!$C$1276,計算用シート!$A$38,
IF(OR($J52=プルダウンデータ!$C$1275,NOT(ISERROR(VLOOKUP($D53,計算用シート!$A$28:$A$32,1,FALSE)))),
IF(AND(VALUE(VLOOKUP($T52,計算用シート!$A$3:$D$10,3,FALSE))&lt;VALUE($N52),VALUE(VLOOKUP($T52,計算用シート!$A$3:$D$10,4,FALSE))&lt;VALUE($R52)),
IF($AA53="☑",
IF(VALUE($R52)&gt;計算用シート!$A$22,計算用シート!$A$38,計算用シート!$A$37),
IF(VALUE($N52)&gt;=計算用シート!$A$25,計算用シート!$A$38,計算用シート!$A$37)),""),
IF(VALUE($R52)&gt;計算用シート!$A$21,
IF(ISERROR(VLOOKUP($D53,プルダウンデータ!$B$1259:$C$1270,2,FALSE)),
IF($AA53="☑",
IF(VALUE($R52)&gt;計算用シート!$A$22,計算用シート!$A$38,計算用シート!$A$37),
IF(VALUE($N52)&gt;=計算用シート!$A$25,計算用シート!$A$38,計算用シート!$A$37)),
IF($AA54="☑",計算用シート!$A$37,計算用シート!$A$38)),"")
)),""),"")</f>
        <v/>
      </c>
      <c r="AA52" s="813"/>
      <c r="BN52" s="236" t="s">
        <v>4440</v>
      </c>
      <c r="BO52" s="237"/>
      <c r="BP52" s="237"/>
      <c r="BQ52" s="237"/>
      <c r="BR52" s="237"/>
      <c r="BS52" s="237"/>
      <c r="BT52" s="237"/>
      <c r="BU52" s="237"/>
      <c r="BV52" s="237"/>
      <c r="BW52" s="238"/>
    </row>
    <row r="53" spans="3:75" ht="36" customHeight="1">
      <c r="C53" s="547"/>
      <c r="D53" s="592"/>
      <c r="E53" s="593"/>
      <c r="F53" s="593"/>
      <c r="G53" s="593"/>
      <c r="H53" s="593"/>
      <c r="I53" s="593"/>
      <c r="J53" s="593"/>
      <c r="K53" s="593"/>
      <c r="L53" s="593"/>
      <c r="M53" s="593"/>
      <c r="N53" s="593"/>
      <c r="O53" s="593"/>
      <c r="P53" s="593"/>
      <c r="Q53" s="593"/>
      <c r="R53" s="593"/>
      <c r="S53" s="593"/>
      <c r="T53" s="593"/>
      <c r="U53" s="594"/>
      <c r="V53" s="816" t="s">
        <v>7333</v>
      </c>
      <c r="W53" s="817"/>
      <c r="X53" s="817"/>
      <c r="Y53" s="817"/>
      <c r="Z53" s="817"/>
      <c r="AA53" s="209" t="s">
        <v>4568</v>
      </c>
      <c r="BN53" s="236" t="s">
        <v>4441</v>
      </c>
      <c r="BO53" s="237"/>
      <c r="BP53" s="237"/>
      <c r="BQ53" s="237"/>
      <c r="BR53" s="237"/>
      <c r="BS53" s="237"/>
      <c r="BT53" s="237"/>
      <c r="BU53" s="237"/>
      <c r="BV53" s="237"/>
      <c r="BW53" s="238"/>
    </row>
    <row r="54" spans="3:75" ht="36" customHeight="1">
      <c r="C54" s="547"/>
      <c r="D54" s="595" t="str">
        <f>IFERROR(VLOOKUP($D53,プルダウンデータ!$B$1259:$C$1270,2,0),"")</f>
        <v/>
      </c>
      <c r="E54" s="596"/>
      <c r="F54" s="596"/>
      <c r="G54" s="596"/>
      <c r="H54" s="596"/>
      <c r="I54" s="596"/>
      <c r="J54" s="596"/>
      <c r="K54" s="596"/>
      <c r="L54" s="596"/>
      <c r="M54" s="596"/>
      <c r="N54" s="596"/>
      <c r="O54" s="596"/>
      <c r="P54" s="596"/>
      <c r="Q54" s="596"/>
      <c r="R54" s="596"/>
      <c r="S54" s="596"/>
      <c r="T54" s="596"/>
      <c r="U54" s="596"/>
      <c r="V54" s="596"/>
      <c r="W54" s="596"/>
      <c r="X54" s="596"/>
      <c r="Y54" s="596"/>
      <c r="Z54" s="597"/>
      <c r="AA54" s="209" t="s">
        <v>4568</v>
      </c>
      <c r="BN54" s="236" t="s">
        <v>4442</v>
      </c>
      <c r="BO54" s="237"/>
      <c r="BP54" s="237"/>
      <c r="BQ54" s="237"/>
      <c r="BR54" s="237"/>
      <c r="BS54" s="237"/>
      <c r="BT54" s="237"/>
      <c r="BU54" s="237"/>
      <c r="BV54" s="237"/>
      <c r="BW54" s="238"/>
    </row>
    <row r="55" spans="3:75" ht="20.100000000000001" customHeight="1">
      <c r="C55" s="547"/>
      <c r="D55" s="814"/>
      <c r="E55" s="815"/>
      <c r="F55" s="801" t="s">
        <v>7375</v>
      </c>
      <c r="G55" s="801"/>
      <c r="H55" s="801"/>
      <c r="I55" s="801"/>
      <c r="J55" s="809" t="s">
        <v>7375</v>
      </c>
      <c r="K55" s="810"/>
      <c r="L55" s="810"/>
      <c r="M55" s="810"/>
      <c r="N55" s="810"/>
      <c r="O55" s="810"/>
      <c r="P55" s="810"/>
      <c r="Q55" s="810"/>
      <c r="R55" s="810"/>
      <c r="S55" s="810"/>
      <c r="T55" s="810"/>
      <c r="U55" s="810"/>
      <c r="V55" s="810"/>
      <c r="W55" s="810"/>
      <c r="X55" s="810"/>
      <c r="Y55" s="811"/>
      <c r="Z55" s="714"/>
      <c r="AA55" s="714"/>
      <c r="BN55" s="236" t="s">
        <v>4443</v>
      </c>
      <c r="BO55" s="237"/>
      <c r="BP55" s="237"/>
      <c r="BQ55" s="237"/>
      <c r="BR55" s="237"/>
      <c r="BS55" s="237"/>
      <c r="BT55" s="237"/>
      <c r="BU55" s="237"/>
      <c r="BV55" s="237"/>
      <c r="BW55" s="238"/>
    </row>
    <row r="56" spans="3:75" ht="20.100000000000001" customHeight="1">
      <c r="C56" s="547" t="s">
        <v>23</v>
      </c>
      <c r="D56" s="792" t="s">
        <v>7375</v>
      </c>
      <c r="E56" s="792"/>
      <c r="F56" s="792"/>
      <c r="G56" s="792"/>
      <c r="H56" s="792"/>
      <c r="I56" s="792"/>
      <c r="J56" s="607"/>
      <c r="K56" s="607"/>
      <c r="L56" s="607"/>
      <c r="M56" s="607"/>
      <c r="N56" s="805"/>
      <c r="O56" s="806"/>
      <c r="P56" s="806"/>
      <c r="Q56" s="807"/>
      <c r="R56" s="808"/>
      <c r="S56" s="808"/>
      <c r="T56" s="809"/>
      <c r="U56" s="810"/>
      <c r="V56" s="810"/>
      <c r="W56" s="810"/>
      <c r="X56" s="810"/>
      <c r="Y56" s="811"/>
      <c r="Z56" s="812" t="str">
        <f>IF($D56&lt;&gt;"",IFERROR(IF($J56=プルダウンデータ!$C$1276,計算用シート!$A$38,
IF(OR($J56=プルダウンデータ!$C$1275,NOT(ISERROR(VLOOKUP($D57,計算用シート!$A$28:$A$32,1,FALSE)))),
IF(AND(VALUE(VLOOKUP($T56,計算用シート!$A$3:$D$10,3,FALSE))&lt;VALUE($N56),VALUE(VLOOKUP($T56,計算用シート!$A$3:$D$10,4,FALSE))&lt;VALUE($R56)),
IF($AA57="☑",
IF(VALUE($R56)&gt;計算用シート!$A$22,計算用シート!$A$38,計算用シート!$A$37),
IF(VALUE($N56)&gt;=計算用シート!$A$25,計算用シート!$A$38,計算用シート!$A$37)),""),
IF(VALUE($R56)&gt;計算用シート!$A$21,
IF(ISERROR(VLOOKUP($D57,プルダウンデータ!$B$1259:$C$1270,2,FALSE)),
IF($AA57="☑",
IF(VALUE($R56)&gt;計算用シート!$A$22,計算用シート!$A$38,計算用シート!$A$37),
IF(VALUE($N56)&gt;=計算用シート!$A$25,計算用シート!$A$38,計算用シート!$A$37)),
IF($AA58="☑",計算用シート!$A$37,計算用シート!$A$38)),"")
)),""),"")</f>
        <v/>
      </c>
      <c r="AA56" s="813"/>
      <c r="BN56" s="236" t="s">
        <v>4444</v>
      </c>
      <c r="BO56" s="237"/>
      <c r="BP56" s="237"/>
      <c r="BQ56" s="237"/>
      <c r="BR56" s="237"/>
      <c r="BS56" s="237"/>
      <c r="BT56" s="237"/>
      <c r="BU56" s="237"/>
      <c r="BV56" s="237"/>
      <c r="BW56" s="238"/>
    </row>
    <row r="57" spans="3:75" ht="36" customHeight="1">
      <c r="C57" s="547"/>
      <c r="D57" s="592"/>
      <c r="E57" s="593"/>
      <c r="F57" s="593"/>
      <c r="G57" s="593"/>
      <c r="H57" s="593"/>
      <c r="I57" s="593"/>
      <c r="J57" s="593"/>
      <c r="K57" s="593"/>
      <c r="L57" s="593"/>
      <c r="M57" s="593"/>
      <c r="N57" s="593"/>
      <c r="O57" s="593"/>
      <c r="P57" s="593"/>
      <c r="Q57" s="593"/>
      <c r="R57" s="593"/>
      <c r="S57" s="593"/>
      <c r="T57" s="593"/>
      <c r="U57" s="594"/>
      <c r="V57" s="816" t="s">
        <v>7333</v>
      </c>
      <c r="W57" s="817"/>
      <c r="X57" s="817"/>
      <c r="Y57" s="817"/>
      <c r="Z57" s="817"/>
      <c r="AA57" s="209" t="s">
        <v>4568</v>
      </c>
      <c r="BN57" s="236" t="s">
        <v>4445</v>
      </c>
      <c r="BO57" s="237"/>
      <c r="BP57" s="237"/>
      <c r="BQ57" s="237"/>
      <c r="BR57" s="237"/>
      <c r="BS57" s="237"/>
      <c r="BT57" s="237"/>
      <c r="BU57" s="237"/>
      <c r="BV57" s="237"/>
      <c r="BW57" s="238"/>
    </row>
    <row r="58" spans="3:75" ht="36" customHeight="1">
      <c r="C58" s="547"/>
      <c r="D58" s="595" t="str">
        <f>IFERROR(VLOOKUP($D57,プルダウンデータ!$B$1259:$C$1270,2,0),"")</f>
        <v/>
      </c>
      <c r="E58" s="596"/>
      <c r="F58" s="596"/>
      <c r="G58" s="596"/>
      <c r="H58" s="596"/>
      <c r="I58" s="596"/>
      <c r="J58" s="596"/>
      <c r="K58" s="596"/>
      <c r="L58" s="596"/>
      <c r="M58" s="596"/>
      <c r="N58" s="596"/>
      <c r="O58" s="596"/>
      <c r="P58" s="596"/>
      <c r="Q58" s="596"/>
      <c r="R58" s="596"/>
      <c r="S58" s="596"/>
      <c r="T58" s="596"/>
      <c r="U58" s="596"/>
      <c r="V58" s="596"/>
      <c r="W58" s="596"/>
      <c r="X58" s="596"/>
      <c r="Y58" s="596"/>
      <c r="Z58" s="597"/>
      <c r="AA58" s="209" t="s">
        <v>4568</v>
      </c>
      <c r="BN58" s="236" t="s">
        <v>4446</v>
      </c>
      <c r="BO58" s="237"/>
      <c r="BP58" s="237"/>
      <c r="BQ58" s="237"/>
      <c r="BR58" s="237"/>
      <c r="BS58" s="237"/>
      <c r="BT58" s="237"/>
      <c r="BU58" s="237"/>
      <c r="BV58" s="237"/>
      <c r="BW58" s="238"/>
    </row>
    <row r="59" spans="3:75" ht="20.100000000000001" customHeight="1">
      <c r="C59" s="547"/>
      <c r="D59" s="814"/>
      <c r="E59" s="815"/>
      <c r="F59" s="801" t="s">
        <v>7375</v>
      </c>
      <c r="G59" s="801"/>
      <c r="H59" s="801"/>
      <c r="I59" s="801"/>
      <c r="J59" s="809" t="s">
        <v>7375</v>
      </c>
      <c r="K59" s="810"/>
      <c r="L59" s="810"/>
      <c r="M59" s="810"/>
      <c r="N59" s="810"/>
      <c r="O59" s="810"/>
      <c r="P59" s="810"/>
      <c r="Q59" s="810"/>
      <c r="R59" s="810"/>
      <c r="S59" s="810"/>
      <c r="T59" s="810"/>
      <c r="U59" s="810"/>
      <c r="V59" s="810"/>
      <c r="W59" s="810"/>
      <c r="X59" s="810"/>
      <c r="Y59" s="811"/>
      <c r="Z59" s="714"/>
      <c r="AA59" s="714"/>
      <c r="BN59" s="236" t="s">
        <v>4447</v>
      </c>
      <c r="BO59" s="237"/>
      <c r="BP59" s="237"/>
      <c r="BQ59" s="237"/>
      <c r="BR59" s="237"/>
      <c r="BS59" s="237"/>
      <c r="BT59" s="237"/>
      <c r="BU59" s="237"/>
      <c r="BV59" s="237"/>
      <c r="BW59" s="238"/>
    </row>
    <row r="60" spans="3:75" ht="20.100000000000001" customHeight="1">
      <c r="C60" s="547" t="s">
        <v>24</v>
      </c>
      <c r="D60" s="792" t="s">
        <v>7375</v>
      </c>
      <c r="E60" s="792"/>
      <c r="F60" s="792"/>
      <c r="G60" s="792"/>
      <c r="H60" s="792"/>
      <c r="I60" s="792"/>
      <c r="J60" s="607"/>
      <c r="K60" s="607"/>
      <c r="L60" s="607"/>
      <c r="M60" s="607"/>
      <c r="N60" s="805"/>
      <c r="O60" s="806"/>
      <c r="P60" s="806"/>
      <c r="Q60" s="807"/>
      <c r="R60" s="808"/>
      <c r="S60" s="808"/>
      <c r="T60" s="809"/>
      <c r="U60" s="810"/>
      <c r="V60" s="810"/>
      <c r="W60" s="810"/>
      <c r="X60" s="810"/>
      <c r="Y60" s="811"/>
      <c r="Z60" s="812" t="str">
        <f>IF($D60&lt;&gt;"",IFERROR(IF($J60=プルダウンデータ!$C$1276,計算用シート!$A$38,
IF(OR($J60=プルダウンデータ!$C$1275,NOT(ISERROR(VLOOKUP($D61,計算用シート!$A$28:$A$32,1,FALSE)))),
IF(AND(VALUE(VLOOKUP($T60,計算用シート!$A$3:$D$10,3,FALSE))&lt;VALUE($N60),VALUE(VLOOKUP($T60,計算用シート!$A$3:$D$10,4,FALSE))&lt;VALUE($R60)),
IF($AA61="☑",
IF(VALUE($R60)&gt;計算用シート!$A$22,計算用シート!$A$38,計算用シート!$A$37),
IF(VALUE($N60)&gt;=計算用シート!$A$25,計算用シート!$A$38,計算用シート!$A$37)),""),
IF(VALUE($R60)&gt;計算用シート!$A$21,
IF(ISERROR(VLOOKUP($D61,プルダウンデータ!$B$1259:$C$1270,2,FALSE)),
IF($AA61="☑",
IF(VALUE($R60)&gt;計算用シート!$A$22,計算用シート!$A$38,計算用シート!$A$37),
IF(VALUE($N60)&gt;=計算用シート!$A$25,計算用シート!$A$38,計算用シート!$A$37)),
IF($AA62="☑",計算用シート!$A$37,計算用シート!$A$38)),"")
)),""),"")</f>
        <v/>
      </c>
      <c r="AA60" s="813"/>
      <c r="BN60" s="236" t="s">
        <v>4448</v>
      </c>
      <c r="BO60" s="237"/>
      <c r="BP60" s="237"/>
      <c r="BQ60" s="237"/>
      <c r="BR60" s="237"/>
      <c r="BS60" s="237"/>
      <c r="BT60" s="237"/>
      <c r="BU60" s="237"/>
      <c r="BV60" s="237"/>
      <c r="BW60" s="238"/>
    </row>
    <row r="61" spans="3:75" ht="36" customHeight="1">
      <c r="C61" s="547"/>
      <c r="D61" s="592"/>
      <c r="E61" s="593"/>
      <c r="F61" s="593"/>
      <c r="G61" s="593"/>
      <c r="H61" s="593"/>
      <c r="I61" s="593"/>
      <c r="J61" s="593"/>
      <c r="K61" s="593"/>
      <c r="L61" s="593"/>
      <c r="M61" s="593"/>
      <c r="N61" s="593"/>
      <c r="O61" s="593"/>
      <c r="P61" s="593"/>
      <c r="Q61" s="593"/>
      <c r="R61" s="593"/>
      <c r="S61" s="593"/>
      <c r="T61" s="593"/>
      <c r="U61" s="594"/>
      <c r="V61" s="816" t="s">
        <v>7333</v>
      </c>
      <c r="W61" s="817"/>
      <c r="X61" s="817"/>
      <c r="Y61" s="817"/>
      <c r="Z61" s="817"/>
      <c r="AA61" s="209" t="s">
        <v>4568</v>
      </c>
      <c r="BN61" s="236" t="s">
        <v>4449</v>
      </c>
      <c r="BO61" s="237"/>
      <c r="BP61" s="237"/>
      <c r="BQ61" s="237"/>
      <c r="BR61" s="237"/>
      <c r="BS61" s="237"/>
      <c r="BT61" s="237"/>
      <c r="BU61" s="237"/>
      <c r="BV61" s="237"/>
      <c r="BW61" s="238"/>
    </row>
    <row r="62" spans="3:75" ht="36" customHeight="1">
      <c r="C62" s="547"/>
      <c r="D62" s="595" t="str">
        <f>IFERROR(VLOOKUP($D61,プルダウンデータ!$B$1259:$C$1270,2,0),"")</f>
        <v/>
      </c>
      <c r="E62" s="596"/>
      <c r="F62" s="596"/>
      <c r="G62" s="596"/>
      <c r="H62" s="596"/>
      <c r="I62" s="596"/>
      <c r="J62" s="596"/>
      <c r="K62" s="596"/>
      <c r="L62" s="596"/>
      <c r="M62" s="596"/>
      <c r="N62" s="596"/>
      <c r="O62" s="596"/>
      <c r="P62" s="596"/>
      <c r="Q62" s="596"/>
      <c r="R62" s="596"/>
      <c r="S62" s="596"/>
      <c r="T62" s="596"/>
      <c r="U62" s="596"/>
      <c r="V62" s="596"/>
      <c r="W62" s="596"/>
      <c r="X62" s="596"/>
      <c r="Y62" s="596"/>
      <c r="Z62" s="597"/>
      <c r="AA62" s="209" t="s">
        <v>4568</v>
      </c>
      <c r="BN62" s="236" t="s">
        <v>4450</v>
      </c>
      <c r="BO62" s="237"/>
      <c r="BP62" s="237"/>
      <c r="BQ62" s="237"/>
      <c r="BR62" s="237"/>
      <c r="BS62" s="237"/>
      <c r="BT62" s="237"/>
      <c r="BU62" s="237"/>
      <c r="BV62" s="237"/>
      <c r="BW62" s="238"/>
    </row>
    <row r="63" spans="3:75" ht="20.100000000000001" customHeight="1">
      <c r="C63" s="547"/>
      <c r="D63" s="814"/>
      <c r="E63" s="815"/>
      <c r="F63" s="801" t="s">
        <v>7375</v>
      </c>
      <c r="G63" s="801"/>
      <c r="H63" s="801"/>
      <c r="I63" s="801"/>
      <c r="J63" s="809" t="s">
        <v>7375</v>
      </c>
      <c r="K63" s="810"/>
      <c r="L63" s="810"/>
      <c r="M63" s="810"/>
      <c r="N63" s="810"/>
      <c r="O63" s="810"/>
      <c r="P63" s="810"/>
      <c r="Q63" s="810"/>
      <c r="R63" s="810"/>
      <c r="S63" s="810"/>
      <c r="T63" s="810"/>
      <c r="U63" s="810"/>
      <c r="V63" s="810"/>
      <c r="W63" s="810"/>
      <c r="X63" s="810"/>
      <c r="Y63" s="811"/>
      <c r="Z63" s="714"/>
      <c r="AA63" s="714"/>
      <c r="BN63" s="236" t="s">
        <v>4451</v>
      </c>
      <c r="BO63" s="237"/>
      <c r="BP63" s="237"/>
      <c r="BQ63" s="237"/>
      <c r="BR63" s="237"/>
      <c r="BS63" s="237"/>
      <c r="BT63" s="237"/>
      <c r="BU63" s="237"/>
      <c r="BV63" s="237"/>
      <c r="BW63" s="238"/>
    </row>
    <row r="64" spans="3:75" ht="20.100000000000001" customHeight="1">
      <c r="C64" s="198" t="s">
        <v>25</v>
      </c>
      <c r="D64" s="213" t="s">
        <v>56</v>
      </c>
      <c r="E64" s="239" t="s">
        <v>7484</v>
      </c>
      <c r="F64" s="818" t="s">
        <v>55</v>
      </c>
      <c r="G64" s="818"/>
      <c r="H64" s="818"/>
      <c r="I64" s="818"/>
      <c r="J64" s="818"/>
      <c r="K64" s="818"/>
      <c r="L64" s="818"/>
      <c r="M64" s="818"/>
      <c r="N64" s="818"/>
      <c r="O64" s="818"/>
      <c r="P64" s="818"/>
      <c r="Q64" s="818"/>
      <c r="R64" s="818"/>
      <c r="S64" s="818"/>
      <c r="T64" s="818"/>
      <c r="U64" s="818"/>
      <c r="V64" s="818"/>
      <c r="W64" s="818"/>
      <c r="X64" s="818"/>
      <c r="Y64" s="818"/>
      <c r="Z64" s="714"/>
      <c r="AA64" s="714"/>
      <c r="BN64" s="236" t="s">
        <v>4452</v>
      </c>
      <c r="BO64" s="237"/>
      <c r="BP64" s="237"/>
      <c r="BQ64" s="237"/>
      <c r="BR64" s="237"/>
      <c r="BS64" s="237"/>
      <c r="BT64" s="237"/>
      <c r="BU64" s="237"/>
      <c r="BV64" s="237"/>
      <c r="BW64" s="238"/>
    </row>
    <row r="65" spans="1:75" ht="20.100000000000001" customHeight="1">
      <c r="C65" s="742" t="s">
        <v>30</v>
      </c>
      <c r="D65" s="742"/>
      <c r="E65" s="742"/>
      <c r="F65" s="742"/>
      <c r="G65" s="742"/>
      <c r="H65" s="742"/>
      <c r="I65" s="742"/>
      <c r="J65" s="742"/>
      <c r="K65" s="742"/>
      <c r="L65" s="742"/>
      <c r="M65" s="742"/>
      <c r="N65" s="742"/>
      <c r="O65" s="742"/>
      <c r="P65" s="742"/>
      <c r="Q65" s="742"/>
      <c r="R65" s="742"/>
      <c r="S65" s="742"/>
      <c r="T65" s="742"/>
      <c r="U65" s="742"/>
      <c r="V65" s="742"/>
      <c r="W65" s="742"/>
      <c r="X65" s="742"/>
      <c r="Y65" s="742"/>
      <c r="Z65" s="739">
        <f>SUM(Z47:AA64)</f>
        <v>0</v>
      </c>
      <c r="AA65" s="739"/>
      <c r="BN65" s="236" t="s">
        <v>4453</v>
      </c>
      <c r="BO65" s="237"/>
      <c r="BP65" s="237"/>
      <c r="BQ65" s="237"/>
      <c r="BR65" s="237"/>
      <c r="BS65" s="237"/>
      <c r="BT65" s="237"/>
      <c r="BU65" s="237"/>
      <c r="BV65" s="237"/>
      <c r="BW65" s="238"/>
    </row>
    <row r="66" spans="1:75" ht="20.100000000000001" customHeight="1">
      <c r="BN66" s="241" t="s">
        <v>4455</v>
      </c>
      <c r="BO66" s="242"/>
      <c r="BP66" s="242"/>
      <c r="BQ66" s="242"/>
      <c r="BR66" s="242"/>
      <c r="BS66" s="242"/>
      <c r="BT66" s="242"/>
      <c r="BU66" s="242"/>
      <c r="BV66" s="242"/>
      <c r="BW66" s="243"/>
    </row>
    <row r="67" spans="1:75" s="29" customFormat="1" ht="20.100000000000001" hidden="1" customHeight="1">
      <c r="A67" s="16"/>
      <c r="B67" s="16" t="s">
        <v>4302</v>
      </c>
      <c r="C67" s="16"/>
      <c r="D67" s="16"/>
      <c r="E67" s="16"/>
      <c r="F67" s="16"/>
      <c r="G67" s="16"/>
      <c r="H67" s="16"/>
      <c r="I67" s="16"/>
      <c r="J67" s="16"/>
      <c r="K67" s="16"/>
      <c r="L67" s="16"/>
      <c r="M67" s="16"/>
      <c r="N67" s="16"/>
      <c r="O67" s="16"/>
      <c r="P67" s="16"/>
      <c r="Q67" s="16"/>
      <c r="R67" s="16"/>
      <c r="S67" s="16"/>
      <c r="T67" s="16"/>
      <c r="U67" s="16"/>
      <c r="V67" s="16"/>
      <c r="W67" s="16"/>
      <c r="X67" s="16"/>
      <c r="Z67" s="16"/>
      <c r="AA67" s="16"/>
      <c r="AB67" s="16"/>
      <c r="AQ67" s="16"/>
      <c r="AR67" s="16"/>
      <c r="AS67" s="16"/>
      <c r="AT67" s="16"/>
      <c r="AU67" s="16"/>
      <c r="AV67" s="16"/>
      <c r="AW67" s="16"/>
      <c r="AX67" s="16"/>
      <c r="BN67" s="241"/>
      <c r="BO67" s="242"/>
      <c r="BP67" s="242"/>
      <c r="BQ67" s="242"/>
      <c r="BR67" s="242"/>
      <c r="BS67" s="242"/>
      <c r="BT67" s="242"/>
      <c r="BU67" s="242"/>
      <c r="BV67" s="242"/>
      <c r="BW67" s="243"/>
    </row>
    <row r="68" spans="1:75" s="29" customFormat="1" ht="20.100000000000001" hidden="1" customHeight="1">
      <c r="A68" s="16"/>
      <c r="B68" s="16"/>
      <c r="C68" s="16" t="s">
        <v>4301</v>
      </c>
      <c r="D68" s="16"/>
      <c r="E68" s="16"/>
      <c r="F68" s="16"/>
      <c r="G68" s="16"/>
      <c r="H68" s="16"/>
      <c r="I68" s="16"/>
      <c r="J68" s="16"/>
      <c r="K68" s="16"/>
      <c r="L68" s="16"/>
      <c r="M68" s="16"/>
      <c r="N68" s="16"/>
      <c r="O68" s="16"/>
      <c r="P68" s="16"/>
      <c r="Q68" s="16"/>
      <c r="R68" s="16"/>
      <c r="S68" s="16"/>
      <c r="T68" s="16"/>
      <c r="U68" s="16"/>
      <c r="V68" s="16"/>
      <c r="W68" s="16"/>
      <c r="X68" s="16"/>
      <c r="Z68" s="16"/>
      <c r="AA68" s="16"/>
      <c r="AB68" s="16"/>
      <c r="AQ68" s="16"/>
      <c r="AR68" s="16"/>
      <c r="AS68" s="16"/>
      <c r="AT68" s="16"/>
      <c r="AU68" s="16"/>
      <c r="AV68" s="16"/>
      <c r="AW68" s="16"/>
      <c r="AX68" s="16"/>
      <c r="BN68" s="241"/>
      <c r="BO68" s="242"/>
      <c r="BP68" s="242"/>
      <c r="BQ68" s="242"/>
      <c r="BR68" s="242"/>
      <c r="BS68" s="242"/>
      <c r="BT68" s="242"/>
      <c r="BU68" s="242"/>
      <c r="BV68" s="242"/>
      <c r="BW68" s="243"/>
    </row>
    <row r="69" spans="1:75" s="29" customFormat="1" ht="20.100000000000001" hidden="1"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Z69" s="16"/>
      <c r="AA69" s="16"/>
      <c r="AB69" s="16"/>
      <c r="AQ69" s="16"/>
      <c r="AR69" s="16"/>
      <c r="AS69" s="16"/>
      <c r="AT69" s="16"/>
      <c r="AU69" s="16"/>
      <c r="AV69" s="16"/>
      <c r="AW69" s="16"/>
      <c r="AX69" s="16"/>
      <c r="BN69" s="241"/>
      <c r="BO69" s="242"/>
      <c r="BP69" s="242"/>
      <c r="BQ69" s="242"/>
      <c r="BR69" s="242"/>
      <c r="BS69" s="242"/>
      <c r="BT69" s="242"/>
      <c r="BU69" s="242"/>
      <c r="BV69" s="242"/>
      <c r="BW69" s="243"/>
    </row>
    <row r="70" spans="1:75" s="29" customFormat="1" ht="20.100000000000001" hidden="1" customHeight="1">
      <c r="A70" s="16"/>
      <c r="B70" s="16" t="s">
        <v>4303</v>
      </c>
      <c r="C70" s="16"/>
      <c r="D70" s="16"/>
      <c r="E70" s="16"/>
      <c r="F70" s="16"/>
      <c r="G70" s="16"/>
      <c r="H70" s="16"/>
      <c r="I70" s="16"/>
      <c r="J70" s="16"/>
      <c r="K70" s="16"/>
      <c r="L70" s="16"/>
      <c r="M70" s="16"/>
      <c r="N70" s="16"/>
      <c r="O70" s="16"/>
      <c r="P70" s="16"/>
      <c r="Q70" s="16"/>
      <c r="R70" s="16"/>
      <c r="S70" s="16"/>
      <c r="T70" s="16"/>
      <c r="U70" s="16"/>
      <c r="V70" s="16"/>
      <c r="W70" s="16"/>
      <c r="X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BN70" s="241"/>
      <c r="BO70" s="242"/>
      <c r="BP70" s="242"/>
      <c r="BQ70" s="242"/>
      <c r="BR70" s="242"/>
      <c r="BS70" s="242"/>
      <c r="BT70" s="242"/>
      <c r="BU70" s="242"/>
      <c r="BV70" s="242"/>
      <c r="BW70" s="243"/>
    </row>
    <row r="71" spans="1:75" s="29" customFormat="1" ht="20.100000000000001" hidden="1" customHeight="1">
      <c r="A71" s="16"/>
      <c r="B71" s="16"/>
      <c r="C71" s="16" t="s">
        <v>4304</v>
      </c>
      <c r="D71" s="16"/>
      <c r="E71" s="16"/>
      <c r="F71" s="16"/>
      <c r="G71" s="16"/>
      <c r="H71" s="16"/>
      <c r="I71" s="16"/>
      <c r="J71" s="16"/>
      <c r="K71" s="16"/>
      <c r="L71" s="16"/>
      <c r="M71" s="16"/>
      <c r="N71" s="16"/>
      <c r="O71" s="16"/>
      <c r="P71" s="16"/>
      <c r="Q71" s="16"/>
      <c r="R71" s="16"/>
      <c r="S71" s="16"/>
      <c r="T71" s="16"/>
      <c r="U71" s="16"/>
      <c r="V71" s="16"/>
      <c r="W71" s="16"/>
      <c r="X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BN71" s="241"/>
      <c r="BO71" s="242"/>
      <c r="BP71" s="242"/>
      <c r="BQ71" s="242"/>
      <c r="BR71" s="242"/>
      <c r="BS71" s="242"/>
      <c r="BT71" s="242"/>
      <c r="BU71" s="242"/>
      <c r="BV71" s="242"/>
      <c r="BW71" s="243"/>
    </row>
    <row r="72" spans="1:75" ht="20.100000000000001" hidden="1" customHeight="1">
      <c r="A72" s="25" t="s">
        <v>7257</v>
      </c>
      <c r="BN72" s="241"/>
      <c r="BO72" s="242"/>
      <c r="BP72" s="242"/>
      <c r="BQ72" s="242"/>
      <c r="BR72" s="242"/>
      <c r="BS72" s="242"/>
      <c r="BT72" s="242"/>
      <c r="BU72" s="242"/>
      <c r="BV72" s="242"/>
      <c r="BW72" s="243"/>
    </row>
    <row r="73" spans="1:75" ht="20.100000000000001" customHeight="1">
      <c r="B73" s="16" t="s">
        <v>7228</v>
      </c>
      <c r="K73" s="134"/>
      <c r="BN73" s="244" t="s">
        <v>4456</v>
      </c>
      <c r="BO73" s="245"/>
      <c r="BP73" s="245"/>
      <c r="BQ73" s="245"/>
      <c r="BR73" s="245"/>
      <c r="BS73" s="245"/>
      <c r="BT73" s="245"/>
      <c r="BU73" s="245"/>
      <c r="BV73" s="245"/>
      <c r="BW73" s="246"/>
    </row>
    <row r="74" spans="1:75" ht="20.100000000000001" customHeight="1">
      <c r="C74" s="247" t="s">
        <v>67</v>
      </c>
      <c r="D74" s="248" t="s">
        <v>7158</v>
      </c>
      <c r="E74" s="248"/>
      <c r="F74" s="248"/>
      <c r="G74" s="248"/>
      <c r="H74" s="248"/>
      <c r="I74" s="248"/>
      <c r="J74" s="248"/>
      <c r="K74" s="248"/>
      <c r="L74" s="248"/>
      <c r="M74" s="248"/>
      <c r="N74" s="248"/>
      <c r="O74" s="248"/>
      <c r="P74" s="248"/>
      <c r="Q74" s="248"/>
      <c r="R74" s="248"/>
      <c r="S74" s="248"/>
      <c r="T74" s="248"/>
      <c r="U74" s="248"/>
      <c r="V74" s="248"/>
      <c r="W74" s="248"/>
      <c r="X74" s="248"/>
      <c r="Y74" s="248"/>
      <c r="Z74" s="248"/>
      <c r="AA74" s="249"/>
      <c r="BN74" s="244" t="s">
        <v>7407</v>
      </c>
      <c r="BO74" s="245"/>
      <c r="BP74" s="245"/>
      <c r="BQ74" s="245"/>
      <c r="BR74" s="245"/>
      <c r="BS74" s="245"/>
      <c r="BT74" s="245"/>
      <c r="BU74" s="245"/>
      <c r="BV74" s="245"/>
      <c r="BW74" s="246"/>
    </row>
    <row r="75" spans="1:75" ht="20.100000000000001" customHeight="1">
      <c r="C75" s="250" t="s">
        <v>67</v>
      </c>
      <c r="D75" s="251" t="s">
        <v>7159</v>
      </c>
      <c r="E75" s="251"/>
      <c r="F75" s="251"/>
      <c r="G75" s="251"/>
      <c r="H75" s="251"/>
      <c r="I75" s="251"/>
      <c r="J75" s="251"/>
      <c r="K75" s="251"/>
      <c r="L75" s="251"/>
      <c r="M75" s="251"/>
      <c r="N75" s="251"/>
      <c r="O75" s="251"/>
      <c r="P75" s="251"/>
      <c r="Q75" s="251"/>
      <c r="R75" s="251"/>
      <c r="S75" s="251"/>
      <c r="T75" s="251"/>
      <c r="U75" s="251"/>
      <c r="V75" s="251"/>
      <c r="W75" s="251"/>
      <c r="X75" s="251"/>
      <c r="Y75" s="251"/>
      <c r="Z75" s="251"/>
      <c r="AA75" s="252"/>
      <c r="BN75" s="244" t="s">
        <v>4457</v>
      </c>
      <c r="BO75" s="245"/>
      <c r="BP75" s="245"/>
      <c r="BQ75" s="245"/>
      <c r="BR75" s="245"/>
      <c r="BS75" s="245"/>
      <c r="BT75" s="245"/>
      <c r="BU75" s="245"/>
      <c r="BV75" s="245"/>
      <c r="BW75" s="246"/>
    </row>
    <row r="76" spans="1:75" ht="20.100000000000001" customHeight="1">
      <c r="C76" s="250" t="s">
        <v>67</v>
      </c>
      <c r="D76" s="251" t="s">
        <v>7160</v>
      </c>
      <c r="E76" s="251"/>
      <c r="F76" s="251"/>
      <c r="G76" s="251"/>
      <c r="H76" s="251"/>
      <c r="I76" s="251"/>
      <c r="J76" s="251"/>
      <c r="K76" s="251"/>
      <c r="L76" s="251"/>
      <c r="M76" s="251"/>
      <c r="N76" s="251"/>
      <c r="O76" s="251"/>
      <c r="P76" s="251"/>
      <c r="Q76" s="251"/>
      <c r="R76" s="251"/>
      <c r="S76" s="251"/>
      <c r="T76" s="251"/>
      <c r="U76" s="251"/>
      <c r="V76" s="251"/>
      <c r="W76" s="251"/>
      <c r="X76" s="251"/>
      <c r="Y76" s="251"/>
      <c r="Z76" s="251"/>
      <c r="AA76" s="252"/>
      <c r="BN76" s="244" t="s">
        <v>4458</v>
      </c>
      <c r="BO76" s="245"/>
      <c r="BP76" s="245"/>
      <c r="BQ76" s="245"/>
      <c r="BR76" s="245"/>
      <c r="BS76" s="245"/>
      <c r="BT76" s="245"/>
      <c r="BU76" s="245"/>
      <c r="BV76" s="245"/>
      <c r="BW76" s="246"/>
    </row>
    <row r="77" spans="1:75" ht="20.100000000000001" customHeight="1">
      <c r="C77" s="253" t="s">
        <v>67</v>
      </c>
      <c r="D77" s="254" t="s">
        <v>7161</v>
      </c>
      <c r="E77" s="254"/>
      <c r="F77" s="254"/>
      <c r="G77" s="254"/>
      <c r="H77" s="254"/>
      <c r="I77" s="254"/>
      <c r="J77" s="254"/>
      <c r="K77" s="254"/>
      <c r="L77" s="254"/>
      <c r="M77" s="254"/>
      <c r="N77" s="254"/>
      <c r="O77" s="254"/>
      <c r="P77" s="254"/>
      <c r="Q77" s="254"/>
      <c r="R77" s="254"/>
      <c r="S77" s="254"/>
      <c r="T77" s="254"/>
      <c r="U77" s="254"/>
      <c r="V77" s="254"/>
      <c r="W77" s="254"/>
      <c r="X77" s="254"/>
      <c r="Y77" s="254"/>
      <c r="Z77" s="254"/>
      <c r="AA77" s="255"/>
      <c r="BN77" s="244" t="s">
        <v>4459</v>
      </c>
      <c r="BO77" s="245"/>
      <c r="BP77" s="245"/>
      <c r="BQ77" s="245"/>
      <c r="BR77" s="245"/>
      <c r="BS77" s="245"/>
      <c r="BT77" s="245"/>
      <c r="BU77" s="245"/>
      <c r="BV77" s="245"/>
      <c r="BW77" s="246"/>
    </row>
    <row r="78" spans="1:75" ht="20.100000000000001" customHeight="1">
      <c r="A78" s="25" t="s">
        <v>7257</v>
      </c>
      <c r="BN78" s="244" t="s">
        <v>4460</v>
      </c>
      <c r="BO78" s="245"/>
      <c r="BP78" s="245"/>
      <c r="BQ78" s="245"/>
      <c r="BR78" s="245"/>
      <c r="BS78" s="245"/>
      <c r="BT78" s="245"/>
      <c r="BU78" s="245"/>
      <c r="BV78" s="245"/>
      <c r="BW78" s="246"/>
    </row>
    <row r="79" spans="1:75" ht="20.100000000000001" hidden="1" customHeight="1">
      <c r="A79" s="25" t="s">
        <v>7257</v>
      </c>
      <c r="BN79" s="244"/>
      <c r="BO79" s="245"/>
      <c r="BP79" s="245"/>
      <c r="BQ79" s="245"/>
      <c r="BR79" s="245"/>
      <c r="BS79" s="245"/>
      <c r="BT79" s="245"/>
      <c r="BU79" s="245"/>
      <c r="BV79" s="245"/>
      <c r="BW79" s="246"/>
    </row>
    <row r="80" spans="1:75" ht="20.100000000000001" hidden="1" customHeight="1">
      <c r="B80" s="16" t="s">
        <v>7229</v>
      </c>
      <c r="K80" s="134"/>
      <c r="AY80" s="133"/>
      <c r="AZ80" s="133"/>
      <c r="BA80" s="133"/>
      <c r="BN80" s="256" t="s">
        <v>4461</v>
      </c>
      <c r="BO80" s="242"/>
      <c r="BP80" s="242"/>
      <c r="BQ80" s="242"/>
      <c r="BR80" s="242"/>
      <c r="BS80" s="242"/>
      <c r="BT80" s="242"/>
      <c r="BU80" s="242"/>
      <c r="BV80" s="242"/>
      <c r="BW80" s="243"/>
    </row>
    <row r="81" spans="3:75" ht="20.100000000000001" hidden="1" customHeight="1">
      <c r="C81" s="247" t="s">
        <v>4568</v>
      </c>
      <c r="D81" s="248" t="s">
        <v>7204</v>
      </c>
      <c r="E81" s="248"/>
      <c r="F81" s="248"/>
      <c r="G81" s="248"/>
      <c r="H81" s="248"/>
      <c r="I81" s="248"/>
      <c r="J81" s="248"/>
      <c r="K81" s="248"/>
      <c r="L81" s="248"/>
      <c r="M81" s="248"/>
      <c r="N81" s="248"/>
      <c r="O81" s="248"/>
      <c r="P81" s="248"/>
      <c r="Q81" s="248"/>
      <c r="R81" s="248"/>
      <c r="S81" s="248"/>
      <c r="T81" s="248"/>
      <c r="U81" s="248"/>
      <c r="V81" s="248"/>
      <c r="W81" s="248"/>
      <c r="X81" s="248"/>
      <c r="Y81" s="248"/>
      <c r="Z81" s="248"/>
      <c r="AA81" s="249"/>
      <c r="AY81" s="257"/>
      <c r="AZ81" s="257"/>
      <c r="BA81" s="257"/>
      <c r="BN81" s="256" t="s">
        <v>4462</v>
      </c>
      <c r="BO81" s="242"/>
      <c r="BP81" s="242"/>
      <c r="BQ81" s="242"/>
      <c r="BR81" s="242"/>
      <c r="BS81" s="242"/>
      <c r="BT81" s="242"/>
      <c r="BU81" s="242"/>
      <c r="BV81" s="242"/>
      <c r="BW81" s="243"/>
    </row>
    <row r="82" spans="3:75" ht="20.100000000000001" hidden="1" customHeight="1">
      <c r="C82" s="253" t="s">
        <v>4568</v>
      </c>
      <c r="D82" s="254" t="s">
        <v>7205</v>
      </c>
      <c r="E82" s="254"/>
      <c r="F82" s="254"/>
      <c r="G82" s="254"/>
      <c r="H82" s="254"/>
      <c r="I82" s="254"/>
      <c r="J82" s="254"/>
      <c r="K82" s="254"/>
      <c r="L82" s="254"/>
      <c r="M82" s="254"/>
      <c r="N82" s="254"/>
      <c r="O82" s="254"/>
      <c r="P82" s="254"/>
      <c r="Q82" s="254"/>
      <c r="R82" s="254"/>
      <c r="S82" s="254"/>
      <c r="T82" s="254"/>
      <c r="U82" s="254"/>
      <c r="V82" s="254"/>
      <c r="W82" s="254"/>
      <c r="X82" s="254"/>
      <c r="Y82" s="254"/>
      <c r="Z82" s="254"/>
      <c r="AA82" s="255"/>
      <c r="AY82" s="257"/>
      <c r="AZ82" s="257"/>
      <c r="BA82" s="257"/>
      <c r="BN82" s="241" t="s">
        <v>4463</v>
      </c>
      <c r="BO82" s="242"/>
      <c r="BP82" s="242"/>
      <c r="BQ82" s="242"/>
      <c r="BR82" s="242"/>
      <c r="BS82" s="242"/>
      <c r="BT82" s="242"/>
      <c r="BU82" s="242"/>
      <c r="BV82" s="242"/>
      <c r="BW82" s="243"/>
    </row>
    <row r="83" spans="3:75" ht="20.100000000000001" hidden="1" customHeight="1">
      <c r="C83" s="16" t="s">
        <v>7203</v>
      </c>
      <c r="AY83" s="258"/>
      <c r="AZ83" s="257"/>
      <c r="BA83" s="257"/>
      <c r="BN83" s="241" t="s">
        <v>4464</v>
      </c>
      <c r="BO83" s="242"/>
      <c r="BP83" s="242"/>
      <c r="BQ83" s="242"/>
      <c r="BR83" s="242"/>
      <c r="BS83" s="242"/>
      <c r="BT83" s="242"/>
      <c r="BU83" s="242"/>
      <c r="BV83" s="242"/>
      <c r="BW83" s="243"/>
    </row>
    <row r="84" spans="3:75" ht="20.100000000000001" hidden="1" customHeight="1">
      <c r="C84" s="247" t="s">
        <v>4568</v>
      </c>
      <c r="D84" s="248" t="s">
        <v>7160</v>
      </c>
      <c r="E84" s="248"/>
      <c r="F84" s="248"/>
      <c r="G84" s="248"/>
      <c r="H84" s="248"/>
      <c r="I84" s="248"/>
      <c r="J84" s="248"/>
      <c r="K84" s="248"/>
      <c r="L84" s="248"/>
      <c r="M84" s="248"/>
      <c r="N84" s="248"/>
      <c r="O84" s="248"/>
      <c r="P84" s="248"/>
      <c r="Q84" s="248"/>
      <c r="R84" s="248"/>
      <c r="S84" s="248"/>
      <c r="T84" s="248"/>
      <c r="U84" s="248"/>
      <c r="V84" s="248"/>
      <c r="W84" s="248"/>
      <c r="X84" s="248"/>
      <c r="Y84" s="248"/>
      <c r="Z84" s="248"/>
      <c r="AA84" s="249"/>
      <c r="AY84" s="258"/>
      <c r="AZ84" s="257"/>
      <c r="BA84" s="257"/>
      <c r="BN84" s="241" t="s">
        <v>4465</v>
      </c>
      <c r="BO84" s="242"/>
      <c r="BP84" s="242"/>
      <c r="BQ84" s="242"/>
      <c r="BR84" s="242"/>
      <c r="BS84" s="242"/>
      <c r="BT84" s="242"/>
      <c r="BU84" s="242"/>
      <c r="BV84" s="242"/>
      <c r="BW84" s="243"/>
    </row>
    <row r="85" spans="3:75" ht="20.100000000000001" hidden="1" customHeight="1">
      <c r="C85" s="253" t="s">
        <v>4568</v>
      </c>
      <c r="D85" s="254" t="s">
        <v>7161</v>
      </c>
      <c r="E85" s="254"/>
      <c r="F85" s="254"/>
      <c r="G85" s="254"/>
      <c r="H85" s="254"/>
      <c r="I85" s="254"/>
      <c r="J85" s="254"/>
      <c r="K85" s="254"/>
      <c r="L85" s="254"/>
      <c r="M85" s="254"/>
      <c r="N85" s="254"/>
      <c r="O85" s="254"/>
      <c r="P85" s="254"/>
      <c r="Q85" s="254"/>
      <c r="R85" s="254"/>
      <c r="S85" s="254"/>
      <c r="T85" s="254"/>
      <c r="U85" s="254"/>
      <c r="V85" s="254"/>
      <c r="W85" s="254"/>
      <c r="X85" s="254"/>
      <c r="Y85" s="254"/>
      <c r="Z85" s="254"/>
      <c r="AA85" s="255"/>
      <c r="AY85" s="258"/>
      <c r="AZ85" s="257"/>
      <c r="BA85" s="257"/>
      <c r="BN85" s="241" t="s">
        <v>4466</v>
      </c>
      <c r="BO85" s="242"/>
      <c r="BP85" s="242"/>
      <c r="BQ85" s="242"/>
      <c r="BR85" s="242"/>
      <c r="BS85" s="242"/>
      <c r="BT85" s="242"/>
      <c r="BU85" s="242"/>
      <c r="BV85" s="242"/>
      <c r="BW85" s="243"/>
    </row>
    <row r="86" spans="3:75" ht="20.100000000000001" customHeight="1">
      <c r="AY86" s="258"/>
      <c r="AZ86" s="257"/>
      <c r="BA86" s="257"/>
      <c r="BN86" s="241" t="s">
        <v>4467</v>
      </c>
      <c r="BO86" s="242"/>
      <c r="BP86" s="242"/>
      <c r="BQ86" s="242"/>
      <c r="BR86" s="242"/>
      <c r="BS86" s="242"/>
      <c r="BT86" s="242"/>
      <c r="BU86" s="242"/>
      <c r="BV86" s="242"/>
      <c r="BW86" s="243"/>
    </row>
    <row r="87" spans="3:75" ht="20.100000000000001" customHeight="1">
      <c r="AY87" s="258"/>
      <c r="AZ87" s="257"/>
      <c r="BA87" s="257"/>
      <c r="BN87" s="241" t="s">
        <v>4468</v>
      </c>
      <c r="BO87" s="242"/>
      <c r="BP87" s="242"/>
      <c r="BQ87" s="242"/>
      <c r="BR87" s="242"/>
      <c r="BS87" s="242"/>
      <c r="BT87" s="242"/>
      <c r="BU87" s="242"/>
      <c r="BV87" s="242"/>
      <c r="BW87" s="243"/>
    </row>
    <row r="88" spans="3:75" ht="20.100000000000001" customHeight="1">
      <c r="AY88" s="258"/>
      <c r="AZ88" s="257"/>
      <c r="BA88" s="257"/>
      <c r="BN88" s="241" t="s">
        <v>4469</v>
      </c>
      <c r="BO88" s="242"/>
      <c r="BP88" s="242"/>
      <c r="BQ88" s="242"/>
      <c r="BR88" s="242"/>
      <c r="BS88" s="242"/>
      <c r="BT88" s="242"/>
      <c r="BU88" s="242"/>
      <c r="BV88" s="242"/>
      <c r="BW88" s="243"/>
    </row>
    <row r="89" spans="3:75" ht="20.100000000000001" customHeight="1">
      <c r="AY89" s="258"/>
      <c r="AZ89" s="257"/>
      <c r="BA89" s="257"/>
      <c r="BN89" s="241" t="s">
        <v>4470</v>
      </c>
      <c r="BO89" s="242"/>
      <c r="BP89" s="242"/>
      <c r="BQ89" s="242"/>
      <c r="BR89" s="242"/>
      <c r="BS89" s="242"/>
      <c r="BT89" s="242"/>
      <c r="BU89" s="242"/>
      <c r="BV89" s="242"/>
      <c r="BW89" s="243"/>
    </row>
    <row r="90" spans="3:75" ht="20.100000000000001" customHeight="1">
      <c r="BN90" s="241" t="s">
        <v>4471</v>
      </c>
      <c r="BO90" s="242"/>
      <c r="BP90" s="242"/>
      <c r="BQ90" s="242"/>
      <c r="BR90" s="242"/>
      <c r="BS90" s="242"/>
      <c r="BT90" s="242"/>
      <c r="BU90" s="242"/>
      <c r="BV90" s="242"/>
      <c r="BW90" s="243"/>
    </row>
    <row r="91" spans="3:75" ht="20.100000000000001" customHeight="1">
      <c r="AY91" s="183" t="s">
        <v>108</v>
      </c>
      <c r="AZ91" s="183" t="s">
        <v>7062</v>
      </c>
      <c r="BA91" s="183" t="s">
        <v>7061</v>
      </c>
      <c r="BN91" s="241" t="s">
        <v>4472</v>
      </c>
      <c r="BO91" s="242"/>
      <c r="BP91" s="242"/>
      <c r="BQ91" s="242"/>
      <c r="BR91" s="242"/>
      <c r="BS91" s="242"/>
      <c r="BT91" s="242"/>
      <c r="BU91" s="242"/>
      <c r="BV91" s="242"/>
      <c r="BW91" s="243"/>
    </row>
    <row r="92" spans="3:75" ht="20.100000000000001" customHeight="1">
      <c r="AY92" s="259"/>
      <c r="AZ92" s="259"/>
      <c r="BA92" s="259"/>
      <c r="BN92" s="241" t="s">
        <v>4473</v>
      </c>
      <c r="BO92" s="242"/>
      <c r="BP92" s="242"/>
      <c r="BQ92" s="242"/>
      <c r="BR92" s="242"/>
      <c r="BS92" s="242"/>
      <c r="BT92" s="242"/>
      <c r="BU92" s="242"/>
      <c r="BV92" s="242"/>
      <c r="BW92" s="243"/>
    </row>
    <row r="93" spans="3:75" ht="20.100000000000001" customHeight="1">
      <c r="AY93" s="259" t="s">
        <v>7202</v>
      </c>
      <c r="AZ93" s="259" t="s">
        <v>7046</v>
      </c>
      <c r="BA93" s="259">
        <v>300</v>
      </c>
      <c r="BN93" s="241" t="s">
        <v>4474</v>
      </c>
      <c r="BO93" s="242"/>
      <c r="BP93" s="242"/>
      <c r="BQ93" s="242"/>
      <c r="BR93" s="242"/>
      <c r="BS93" s="242"/>
      <c r="BT93" s="242"/>
      <c r="BU93" s="242"/>
      <c r="BV93" s="242"/>
      <c r="BW93" s="243"/>
    </row>
    <row r="94" spans="3:75" ht="20.100000000000001" customHeight="1">
      <c r="AY94" s="259" t="s">
        <v>7055</v>
      </c>
      <c r="AZ94" s="259" t="s">
        <v>7053</v>
      </c>
      <c r="BA94" s="259">
        <v>100</v>
      </c>
      <c r="BN94" s="241" t="s">
        <v>7042</v>
      </c>
      <c r="BO94" s="242"/>
      <c r="BP94" s="242"/>
      <c r="BQ94" s="242"/>
      <c r="BR94" s="242"/>
      <c r="BS94" s="242"/>
      <c r="BT94" s="242"/>
      <c r="BU94" s="242"/>
      <c r="BV94" s="242"/>
      <c r="BW94" s="243"/>
    </row>
    <row r="95" spans="3:75" ht="20.100000000000001" customHeight="1">
      <c r="AY95" s="259" t="s">
        <v>7054</v>
      </c>
      <c r="AZ95" s="259" t="s">
        <v>7048</v>
      </c>
      <c r="BA95" s="259">
        <v>100</v>
      </c>
      <c r="BN95" s="241" t="s">
        <v>4475</v>
      </c>
      <c r="BO95" s="242"/>
      <c r="BP95" s="242"/>
      <c r="BQ95" s="242"/>
      <c r="BR95" s="242"/>
      <c r="BS95" s="242"/>
      <c r="BT95" s="242"/>
      <c r="BU95" s="242"/>
      <c r="BV95" s="242"/>
      <c r="BW95" s="243"/>
    </row>
    <row r="96" spans="3:75" ht="20.100000000000001" customHeight="1">
      <c r="AY96" s="259" t="s">
        <v>7052</v>
      </c>
      <c r="AZ96" s="259" t="s">
        <v>7048</v>
      </c>
      <c r="BA96" s="259">
        <v>50</v>
      </c>
      <c r="BN96" s="241" t="s">
        <v>4476</v>
      </c>
      <c r="BO96" s="242"/>
      <c r="BP96" s="242"/>
      <c r="BQ96" s="242"/>
      <c r="BR96" s="242"/>
      <c r="BS96" s="242"/>
      <c r="BT96" s="242"/>
      <c r="BU96" s="242"/>
      <c r="BV96" s="242"/>
      <c r="BW96" s="243"/>
    </row>
    <row r="97" spans="51:75" ht="20.100000000000001" customHeight="1">
      <c r="AY97" s="259" t="s">
        <v>7051</v>
      </c>
      <c r="AZ97" s="259" t="s">
        <v>7046</v>
      </c>
      <c r="BA97" s="259">
        <v>900</v>
      </c>
      <c r="BN97" s="241" t="s">
        <v>4477</v>
      </c>
      <c r="BO97" s="242"/>
      <c r="BP97" s="242"/>
      <c r="BQ97" s="242"/>
      <c r="BR97" s="242"/>
      <c r="BS97" s="242"/>
      <c r="BT97" s="242"/>
      <c r="BU97" s="242"/>
      <c r="BV97" s="242"/>
      <c r="BW97" s="243"/>
    </row>
    <row r="98" spans="51:75" ht="20.100000000000001" customHeight="1">
      <c r="AY98" s="259" t="s">
        <v>7050</v>
      </c>
      <c r="AZ98" s="259" t="s">
        <v>7046</v>
      </c>
      <c r="BA98" s="259">
        <v>300</v>
      </c>
      <c r="BN98" s="241" t="s">
        <v>4478</v>
      </c>
      <c r="BO98" s="242"/>
      <c r="BP98" s="242"/>
      <c r="BQ98" s="242"/>
      <c r="BR98" s="242"/>
      <c r="BS98" s="242"/>
      <c r="BT98" s="242"/>
      <c r="BU98" s="242"/>
      <c r="BV98" s="242"/>
      <c r="BW98" s="243"/>
    </row>
    <row r="99" spans="51:75" ht="20.100000000000001" customHeight="1">
      <c r="AY99" s="259" t="s">
        <v>7049</v>
      </c>
      <c r="AZ99" s="259" t="s">
        <v>7048</v>
      </c>
      <c r="BA99" s="259">
        <v>200</v>
      </c>
      <c r="BN99" s="241" t="s">
        <v>4479</v>
      </c>
      <c r="BO99" s="242"/>
      <c r="BP99" s="242"/>
      <c r="BQ99" s="242"/>
      <c r="BR99" s="242"/>
      <c r="BS99" s="242"/>
      <c r="BT99" s="242"/>
      <c r="BU99" s="242"/>
      <c r="BV99" s="242"/>
      <c r="BW99" s="243"/>
    </row>
    <row r="100" spans="51:75" ht="20.100000000000001" customHeight="1">
      <c r="AY100" s="259" t="s">
        <v>7047</v>
      </c>
      <c r="AZ100" s="259" t="s">
        <v>7046</v>
      </c>
      <c r="BA100" s="259">
        <v>300</v>
      </c>
      <c r="BN100" s="241" t="s">
        <v>4480</v>
      </c>
      <c r="BO100" s="242"/>
      <c r="BP100" s="242"/>
      <c r="BQ100" s="242"/>
      <c r="BR100" s="242"/>
      <c r="BS100" s="242"/>
      <c r="BT100" s="242"/>
      <c r="BU100" s="242"/>
      <c r="BV100" s="242"/>
      <c r="BW100" s="243"/>
    </row>
    <row r="101" spans="51:75" ht="20.100000000000001" customHeight="1">
      <c r="BN101" s="241" t="s">
        <v>4481</v>
      </c>
      <c r="BO101" s="242"/>
      <c r="BP101" s="242"/>
      <c r="BQ101" s="242"/>
      <c r="BR101" s="242"/>
      <c r="BS101" s="242"/>
      <c r="BT101" s="242"/>
      <c r="BU101" s="242"/>
      <c r="BV101" s="242"/>
      <c r="BW101" s="243"/>
    </row>
    <row r="102" spans="51:75" ht="20.100000000000001" customHeight="1">
      <c r="BN102" s="241" t="s">
        <v>4482</v>
      </c>
      <c r="BO102" s="242"/>
      <c r="BP102" s="242"/>
      <c r="BQ102" s="242"/>
      <c r="BR102" s="242"/>
      <c r="BS102" s="242"/>
      <c r="BT102" s="242"/>
      <c r="BU102" s="242"/>
      <c r="BV102" s="242"/>
      <c r="BW102" s="243"/>
    </row>
    <row r="103" spans="51:75" ht="20.100000000000001" customHeight="1">
      <c r="BN103" s="241" t="s">
        <v>4483</v>
      </c>
      <c r="BO103" s="242"/>
      <c r="BP103" s="242"/>
      <c r="BQ103" s="242"/>
      <c r="BR103" s="242"/>
      <c r="BS103" s="242"/>
      <c r="BT103" s="242"/>
      <c r="BU103" s="242"/>
      <c r="BV103" s="242"/>
      <c r="BW103" s="243"/>
    </row>
    <row r="104" spans="51:75" ht="20.100000000000001" customHeight="1">
      <c r="BN104" s="241" t="s">
        <v>4484</v>
      </c>
      <c r="BO104" s="242"/>
      <c r="BP104" s="242"/>
      <c r="BQ104" s="242"/>
      <c r="BR104" s="242"/>
      <c r="BS104" s="242"/>
      <c r="BT104" s="242"/>
      <c r="BU104" s="242"/>
      <c r="BV104" s="242"/>
      <c r="BW104" s="243"/>
    </row>
    <row r="105" spans="51:75" ht="20.100000000000001" customHeight="1">
      <c r="BN105" s="241" t="s">
        <v>4485</v>
      </c>
      <c r="BO105" s="242"/>
      <c r="BP105" s="242"/>
      <c r="BQ105" s="242"/>
      <c r="BR105" s="242"/>
      <c r="BS105" s="242"/>
      <c r="BT105" s="242"/>
      <c r="BU105" s="242"/>
      <c r="BV105" s="242"/>
      <c r="BW105" s="243"/>
    </row>
    <row r="106" spans="51:75" ht="20.100000000000001" customHeight="1">
      <c r="BN106" s="241" t="s">
        <v>4486</v>
      </c>
      <c r="BO106" s="242"/>
      <c r="BP106" s="242"/>
      <c r="BQ106" s="242"/>
      <c r="BR106" s="242"/>
      <c r="BS106" s="242"/>
      <c r="BT106" s="242"/>
      <c r="BU106" s="242"/>
      <c r="BV106" s="242"/>
      <c r="BW106" s="243"/>
    </row>
    <row r="107" spans="51:75" ht="20.100000000000001" customHeight="1">
      <c r="BN107" s="241" t="s">
        <v>4487</v>
      </c>
      <c r="BO107" s="242"/>
      <c r="BP107" s="242"/>
      <c r="BQ107" s="242"/>
      <c r="BR107" s="242"/>
      <c r="BS107" s="242"/>
      <c r="BT107" s="242"/>
      <c r="BU107" s="242"/>
      <c r="BV107" s="242"/>
      <c r="BW107" s="243"/>
    </row>
    <row r="108" spans="51:75" ht="20.100000000000001" customHeight="1">
      <c r="BN108" s="241" t="s">
        <v>4488</v>
      </c>
      <c r="BO108" s="242"/>
      <c r="BP108" s="242"/>
      <c r="BQ108" s="242"/>
      <c r="BR108" s="242"/>
      <c r="BS108" s="242"/>
      <c r="BT108" s="242"/>
      <c r="BU108" s="242"/>
      <c r="BV108" s="242"/>
      <c r="BW108" s="243"/>
    </row>
    <row r="109" spans="51:75" ht="20.100000000000001" customHeight="1">
      <c r="BN109" s="241" t="s">
        <v>4489</v>
      </c>
      <c r="BO109" s="242"/>
      <c r="BP109" s="242"/>
      <c r="BQ109" s="242"/>
      <c r="BR109" s="242"/>
      <c r="BS109" s="242"/>
      <c r="BT109" s="242"/>
      <c r="BU109" s="242"/>
      <c r="BV109" s="242"/>
      <c r="BW109" s="243"/>
    </row>
    <row r="110" spans="51:75" ht="20.100000000000001" customHeight="1">
      <c r="BN110" s="241" t="s">
        <v>4490</v>
      </c>
      <c r="BO110" s="242"/>
      <c r="BP110" s="242"/>
      <c r="BQ110" s="242"/>
      <c r="BR110" s="242"/>
      <c r="BS110" s="242"/>
      <c r="BT110" s="242"/>
      <c r="BU110" s="242"/>
      <c r="BV110" s="242"/>
      <c r="BW110" s="243"/>
    </row>
    <row r="111" spans="51:75" ht="20.100000000000001" customHeight="1">
      <c r="BN111" s="241" t="s">
        <v>4491</v>
      </c>
      <c r="BO111" s="242"/>
      <c r="BP111" s="242"/>
      <c r="BQ111" s="242"/>
      <c r="BR111" s="242"/>
      <c r="BS111" s="242"/>
      <c r="BT111" s="242"/>
      <c r="BU111" s="242"/>
      <c r="BV111" s="242"/>
      <c r="BW111" s="243"/>
    </row>
    <row r="112" spans="51:75" ht="20.100000000000001" customHeight="1">
      <c r="BN112" s="241" t="s">
        <v>4492</v>
      </c>
      <c r="BO112" s="242"/>
      <c r="BP112" s="242"/>
      <c r="BQ112" s="242"/>
      <c r="BR112" s="242"/>
      <c r="BS112" s="242"/>
      <c r="BT112" s="242"/>
      <c r="BU112" s="242"/>
      <c r="BV112" s="242"/>
      <c r="BW112" s="243"/>
    </row>
    <row r="113" spans="66:75" ht="20.100000000000001" customHeight="1">
      <c r="BN113" s="241" t="s">
        <v>4493</v>
      </c>
      <c r="BO113" s="242"/>
      <c r="BP113" s="242"/>
      <c r="BQ113" s="242"/>
      <c r="BR113" s="242"/>
      <c r="BS113" s="242"/>
      <c r="BT113" s="242"/>
      <c r="BU113" s="242"/>
      <c r="BV113" s="242"/>
      <c r="BW113" s="243"/>
    </row>
    <row r="114" spans="66:75" ht="20.100000000000001" customHeight="1">
      <c r="BN114" s="241" t="s">
        <v>4494</v>
      </c>
      <c r="BO114" s="242"/>
      <c r="BP114" s="242"/>
      <c r="BQ114" s="242"/>
      <c r="BR114" s="242"/>
      <c r="BS114" s="242"/>
      <c r="BT114" s="242"/>
      <c r="BU114" s="242"/>
      <c r="BV114" s="242"/>
      <c r="BW114" s="243"/>
    </row>
    <row r="115" spans="66:75" ht="20.100000000000001" customHeight="1">
      <c r="BN115" s="241" t="s">
        <v>4495</v>
      </c>
      <c r="BO115" s="242"/>
      <c r="BP115" s="242"/>
      <c r="BQ115" s="242"/>
      <c r="BR115" s="242"/>
      <c r="BS115" s="242"/>
      <c r="BT115" s="242"/>
      <c r="BU115" s="242"/>
      <c r="BV115" s="242"/>
      <c r="BW115" s="243"/>
    </row>
    <row r="116" spans="66:75" ht="20.100000000000001" customHeight="1">
      <c r="BN116" s="241" t="s">
        <v>4496</v>
      </c>
      <c r="BO116" s="242"/>
      <c r="BP116" s="242"/>
      <c r="BQ116" s="242"/>
      <c r="BR116" s="242"/>
      <c r="BS116" s="242"/>
      <c r="BT116" s="242"/>
      <c r="BU116" s="242"/>
      <c r="BV116" s="242"/>
      <c r="BW116" s="243"/>
    </row>
    <row r="117" spans="66:75" ht="20.100000000000001" customHeight="1">
      <c r="BN117" s="241" t="s">
        <v>4497</v>
      </c>
      <c r="BO117" s="242"/>
      <c r="BP117" s="242"/>
      <c r="BQ117" s="242"/>
      <c r="BR117" s="242"/>
      <c r="BS117" s="242"/>
      <c r="BT117" s="242"/>
      <c r="BU117" s="242"/>
      <c r="BV117" s="242"/>
      <c r="BW117" s="243"/>
    </row>
    <row r="118" spans="66:75" ht="20.100000000000001" customHeight="1">
      <c r="BN118" s="241" t="s">
        <v>4498</v>
      </c>
      <c r="BO118" s="242"/>
      <c r="BP118" s="242"/>
      <c r="BQ118" s="242"/>
      <c r="BR118" s="242"/>
      <c r="BS118" s="242"/>
      <c r="BT118" s="242"/>
      <c r="BU118" s="242"/>
      <c r="BV118" s="242"/>
      <c r="BW118" s="243"/>
    </row>
    <row r="119" spans="66:75" ht="20.100000000000001" customHeight="1">
      <c r="BN119" s="241" t="s">
        <v>4499</v>
      </c>
      <c r="BO119" s="242"/>
      <c r="BP119" s="242"/>
      <c r="BQ119" s="242"/>
      <c r="BR119" s="242"/>
      <c r="BS119" s="242"/>
      <c r="BT119" s="242"/>
      <c r="BU119" s="242"/>
      <c r="BV119" s="242"/>
      <c r="BW119" s="243"/>
    </row>
    <row r="120" spans="66:75" ht="20.100000000000001" customHeight="1">
      <c r="BN120" s="241" t="s">
        <v>4500</v>
      </c>
      <c r="BO120" s="242"/>
      <c r="BP120" s="242"/>
      <c r="BQ120" s="242"/>
      <c r="BR120" s="242"/>
      <c r="BS120" s="242"/>
      <c r="BT120" s="242"/>
      <c r="BU120" s="242"/>
      <c r="BV120" s="242"/>
      <c r="BW120" s="243"/>
    </row>
    <row r="121" spans="66:75" ht="20.100000000000001" customHeight="1">
      <c r="BN121" s="241" t="s">
        <v>4501</v>
      </c>
      <c r="BO121" s="242"/>
      <c r="BP121" s="242"/>
      <c r="BQ121" s="242"/>
      <c r="BR121" s="242"/>
      <c r="BS121" s="242"/>
      <c r="BT121" s="242"/>
      <c r="BU121" s="242"/>
      <c r="BV121" s="242"/>
      <c r="BW121" s="243"/>
    </row>
    <row r="122" spans="66:75" ht="20.100000000000001" customHeight="1">
      <c r="BN122" s="241" t="s">
        <v>4502</v>
      </c>
      <c r="BO122" s="242"/>
      <c r="BP122" s="242"/>
      <c r="BQ122" s="242"/>
      <c r="BR122" s="242"/>
      <c r="BS122" s="242"/>
      <c r="BT122" s="242"/>
      <c r="BU122" s="242"/>
      <c r="BV122" s="242"/>
      <c r="BW122" s="243"/>
    </row>
    <row r="123" spans="66:75" ht="20.100000000000001" customHeight="1">
      <c r="BN123" s="241" t="s">
        <v>4503</v>
      </c>
      <c r="BO123" s="242"/>
      <c r="BP123" s="242"/>
      <c r="BQ123" s="242"/>
      <c r="BR123" s="242"/>
      <c r="BS123" s="242"/>
      <c r="BT123" s="242"/>
      <c r="BU123" s="242"/>
      <c r="BV123" s="242"/>
      <c r="BW123" s="243"/>
    </row>
    <row r="124" spans="66:75" ht="20.100000000000001" customHeight="1">
      <c r="BN124" s="241" t="s">
        <v>4504</v>
      </c>
      <c r="BO124" s="242"/>
      <c r="BP124" s="242"/>
      <c r="BQ124" s="242"/>
      <c r="BR124" s="242"/>
      <c r="BS124" s="242"/>
      <c r="BT124" s="242"/>
      <c r="BU124" s="242"/>
      <c r="BV124" s="242"/>
      <c r="BW124" s="243"/>
    </row>
    <row r="125" spans="66:75" ht="20.100000000000001" customHeight="1">
      <c r="BN125" s="241" t="s">
        <v>4505</v>
      </c>
      <c r="BO125" s="242"/>
      <c r="BP125" s="242"/>
      <c r="BQ125" s="242"/>
      <c r="BR125" s="242"/>
      <c r="BS125" s="242"/>
      <c r="BT125" s="242"/>
      <c r="BU125" s="242"/>
      <c r="BV125" s="242"/>
      <c r="BW125" s="243"/>
    </row>
    <row r="126" spans="66:75" ht="20.100000000000001" customHeight="1">
      <c r="BN126" s="241" t="s">
        <v>4506</v>
      </c>
      <c r="BO126" s="242"/>
      <c r="BP126" s="242"/>
      <c r="BQ126" s="242"/>
      <c r="BR126" s="242"/>
      <c r="BS126" s="242"/>
      <c r="BT126" s="242"/>
      <c r="BU126" s="242"/>
      <c r="BV126" s="242"/>
      <c r="BW126" s="243"/>
    </row>
    <row r="127" spans="66:75" ht="20.100000000000001" customHeight="1">
      <c r="BN127" s="241" t="s">
        <v>4507</v>
      </c>
      <c r="BO127" s="242"/>
      <c r="BP127" s="242"/>
      <c r="BQ127" s="242"/>
      <c r="BR127" s="242"/>
      <c r="BS127" s="242"/>
      <c r="BT127" s="242"/>
      <c r="BU127" s="242"/>
      <c r="BV127" s="242"/>
      <c r="BW127" s="243"/>
    </row>
    <row r="128" spans="66:75" ht="20.100000000000001" customHeight="1">
      <c r="BN128" s="241" t="s">
        <v>4508</v>
      </c>
      <c r="BO128" s="242"/>
      <c r="BP128" s="242"/>
      <c r="BQ128" s="242"/>
      <c r="BR128" s="242"/>
      <c r="BS128" s="242"/>
      <c r="BT128" s="242"/>
      <c r="BU128" s="242"/>
      <c r="BV128" s="242"/>
      <c r="BW128" s="243"/>
    </row>
    <row r="129" spans="66:75" ht="20.100000000000001" customHeight="1">
      <c r="BN129" s="241" t="s">
        <v>4509</v>
      </c>
      <c r="BO129" s="242"/>
      <c r="BP129" s="242"/>
      <c r="BQ129" s="242"/>
      <c r="BR129" s="242"/>
      <c r="BS129" s="242"/>
      <c r="BT129" s="242"/>
      <c r="BU129" s="242"/>
      <c r="BV129" s="242"/>
      <c r="BW129" s="243"/>
    </row>
    <row r="130" spans="66:75" ht="20.100000000000001" customHeight="1">
      <c r="BN130" s="241" t="s">
        <v>4510</v>
      </c>
      <c r="BO130" s="242"/>
      <c r="BP130" s="242"/>
      <c r="BQ130" s="242"/>
      <c r="BR130" s="242"/>
      <c r="BS130" s="242"/>
      <c r="BT130" s="242"/>
      <c r="BU130" s="242"/>
      <c r="BV130" s="242"/>
      <c r="BW130" s="243"/>
    </row>
    <row r="131" spans="66:75" ht="20.100000000000001" customHeight="1">
      <c r="BN131" s="241" t="s">
        <v>4511</v>
      </c>
      <c r="BO131" s="242"/>
      <c r="BP131" s="242"/>
      <c r="BQ131" s="242"/>
      <c r="BR131" s="242"/>
      <c r="BS131" s="242"/>
      <c r="BT131" s="242"/>
      <c r="BU131" s="242"/>
      <c r="BV131" s="242"/>
      <c r="BW131" s="243"/>
    </row>
    <row r="132" spans="66:75" ht="20.100000000000001" customHeight="1">
      <c r="BN132" s="241" t="s">
        <v>4512</v>
      </c>
      <c r="BO132" s="242"/>
      <c r="BP132" s="242"/>
      <c r="BQ132" s="242"/>
      <c r="BR132" s="242"/>
      <c r="BS132" s="242"/>
      <c r="BT132" s="242"/>
      <c r="BU132" s="242"/>
      <c r="BV132" s="242"/>
      <c r="BW132" s="243"/>
    </row>
    <row r="133" spans="66:75" ht="20.100000000000001" customHeight="1">
      <c r="BN133" s="241" t="s">
        <v>4513</v>
      </c>
      <c r="BO133" s="242"/>
      <c r="BP133" s="242"/>
      <c r="BQ133" s="242"/>
      <c r="BR133" s="242"/>
      <c r="BS133" s="242"/>
      <c r="BT133" s="242"/>
      <c r="BU133" s="242"/>
      <c r="BV133" s="242"/>
      <c r="BW133" s="243"/>
    </row>
    <row r="134" spans="66:75" ht="20.100000000000001" customHeight="1">
      <c r="BN134" s="241" t="s">
        <v>4514</v>
      </c>
      <c r="BO134" s="242"/>
      <c r="BP134" s="242"/>
      <c r="BQ134" s="242"/>
      <c r="BR134" s="242"/>
      <c r="BS134" s="242"/>
      <c r="BT134" s="242"/>
      <c r="BU134" s="242"/>
      <c r="BV134" s="242"/>
      <c r="BW134" s="243"/>
    </row>
    <row r="135" spans="66:75" ht="20.100000000000001" customHeight="1">
      <c r="BN135" s="241" t="s">
        <v>4515</v>
      </c>
      <c r="BO135" s="242"/>
      <c r="BP135" s="242"/>
      <c r="BQ135" s="242"/>
      <c r="BR135" s="242"/>
      <c r="BS135" s="242"/>
      <c r="BT135" s="242"/>
      <c r="BU135" s="242"/>
      <c r="BV135" s="242"/>
      <c r="BW135" s="243"/>
    </row>
    <row r="136" spans="66:75" ht="20.100000000000001" customHeight="1">
      <c r="BN136" s="241" t="s">
        <v>4516</v>
      </c>
      <c r="BO136" s="242"/>
      <c r="BP136" s="242"/>
      <c r="BQ136" s="242"/>
      <c r="BR136" s="242"/>
      <c r="BS136" s="242"/>
      <c r="BT136" s="242"/>
      <c r="BU136" s="242"/>
      <c r="BV136" s="242"/>
      <c r="BW136" s="243"/>
    </row>
    <row r="137" spans="66:75" ht="20.100000000000001" customHeight="1">
      <c r="BN137" s="241" t="s">
        <v>4517</v>
      </c>
      <c r="BO137" s="242"/>
      <c r="BP137" s="242"/>
      <c r="BQ137" s="242"/>
      <c r="BR137" s="242"/>
      <c r="BS137" s="242"/>
      <c r="BT137" s="242"/>
      <c r="BU137" s="242"/>
      <c r="BV137" s="242"/>
      <c r="BW137" s="243"/>
    </row>
    <row r="138" spans="66:75" ht="20.100000000000001" customHeight="1">
      <c r="BN138" s="241" t="s">
        <v>4518</v>
      </c>
      <c r="BO138" s="242"/>
      <c r="BP138" s="242"/>
      <c r="BQ138" s="242"/>
      <c r="BR138" s="242"/>
      <c r="BS138" s="242"/>
      <c r="BT138" s="242"/>
      <c r="BU138" s="242"/>
      <c r="BV138" s="242"/>
      <c r="BW138" s="243"/>
    </row>
    <row r="139" spans="66:75" ht="20.100000000000001" customHeight="1">
      <c r="BN139" s="241" t="s">
        <v>4519</v>
      </c>
      <c r="BO139" s="242"/>
      <c r="BP139" s="242"/>
      <c r="BQ139" s="242"/>
      <c r="BR139" s="242"/>
      <c r="BS139" s="242"/>
      <c r="BT139" s="242"/>
      <c r="BU139" s="242"/>
      <c r="BV139" s="242"/>
      <c r="BW139" s="243"/>
    </row>
    <row r="140" spans="66:75" ht="20.100000000000001" customHeight="1">
      <c r="BN140" s="241" t="s">
        <v>4520</v>
      </c>
      <c r="BO140" s="242"/>
      <c r="BP140" s="242"/>
      <c r="BQ140" s="242"/>
      <c r="BR140" s="242"/>
      <c r="BS140" s="242"/>
      <c r="BT140" s="242"/>
      <c r="BU140" s="242"/>
      <c r="BV140" s="242"/>
      <c r="BW140" s="243"/>
    </row>
    <row r="141" spans="66:75" ht="20.100000000000001" customHeight="1">
      <c r="BN141" s="241" t="s">
        <v>4521</v>
      </c>
      <c r="BO141" s="242"/>
      <c r="BP141" s="242"/>
      <c r="BQ141" s="242"/>
      <c r="BR141" s="242"/>
      <c r="BS141" s="242"/>
      <c r="BT141" s="242"/>
      <c r="BU141" s="242"/>
      <c r="BV141" s="242"/>
      <c r="BW141" s="243"/>
    </row>
    <row r="142" spans="66:75" ht="20.100000000000001" customHeight="1">
      <c r="BN142" s="241" t="s">
        <v>4522</v>
      </c>
      <c r="BO142" s="242"/>
      <c r="BP142" s="242"/>
      <c r="BQ142" s="242"/>
      <c r="BR142" s="242"/>
      <c r="BS142" s="242"/>
      <c r="BT142" s="242"/>
      <c r="BU142" s="242"/>
      <c r="BV142" s="242"/>
      <c r="BW142" s="243"/>
    </row>
    <row r="143" spans="66:75" ht="20.100000000000001" customHeight="1">
      <c r="BN143" s="241" t="s">
        <v>4523</v>
      </c>
      <c r="BO143" s="242"/>
      <c r="BP143" s="242"/>
      <c r="BQ143" s="242"/>
      <c r="BR143" s="242"/>
      <c r="BS143" s="242"/>
      <c r="BT143" s="242"/>
      <c r="BU143" s="242"/>
      <c r="BV143" s="242"/>
      <c r="BW143" s="243"/>
    </row>
    <row r="144" spans="66:75" ht="20.100000000000001" customHeight="1">
      <c r="BN144" s="241" t="s">
        <v>4524</v>
      </c>
      <c r="BO144" s="242"/>
      <c r="BP144" s="242"/>
      <c r="BQ144" s="242"/>
      <c r="BR144" s="242"/>
      <c r="BS144" s="242"/>
      <c r="BT144" s="242"/>
      <c r="BU144" s="242"/>
      <c r="BV144" s="242"/>
      <c r="BW144" s="243"/>
    </row>
    <row r="145" spans="66:75" ht="20.100000000000001" customHeight="1">
      <c r="BN145" s="241" t="s">
        <v>4525</v>
      </c>
      <c r="BO145" s="242"/>
      <c r="BP145" s="242"/>
      <c r="BQ145" s="242"/>
      <c r="BR145" s="242"/>
      <c r="BS145" s="242"/>
      <c r="BT145" s="242"/>
      <c r="BU145" s="242"/>
      <c r="BV145" s="242"/>
      <c r="BW145" s="243"/>
    </row>
    <row r="146" spans="66:75" ht="20.100000000000001" customHeight="1">
      <c r="BN146" s="241" t="s">
        <v>4526</v>
      </c>
      <c r="BO146" s="242"/>
      <c r="BP146" s="242"/>
      <c r="BQ146" s="242"/>
      <c r="BR146" s="242"/>
      <c r="BS146" s="242"/>
      <c r="BT146" s="242"/>
      <c r="BU146" s="242"/>
      <c r="BV146" s="242"/>
      <c r="BW146" s="243"/>
    </row>
    <row r="147" spans="66:75" ht="20.100000000000001" customHeight="1">
      <c r="BN147" s="241" t="s">
        <v>4527</v>
      </c>
      <c r="BO147" s="242"/>
      <c r="BP147" s="242"/>
      <c r="BQ147" s="242"/>
      <c r="BR147" s="242"/>
      <c r="BS147" s="242"/>
      <c r="BT147" s="242"/>
      <c r="BU147" s="242"/>
      <c r="BV147" s="242"/>
      <c r="BW147" s="243"/>
    </row>
    <row r="148" spans="66:75" ht="20.100000000000001" customHeight="1">
      <c r="BN148" s="241" t="s">
        <v>7043</v>
      </c>
      <c r="BO148" s="242"/>
      <c r="BP148" s="242"/>
      <c r="BQ148" s="242"/>
      <c r="BR148" s="242"/>
      <c r="BS148" s="242"/>
      <c r="BT148" s="242"/>
      <c r="BU148" s="242"/>
      <c r="BV148" s="242"/>
      <c r="BW148" s="243"/>
    </row>
    <row r="149" spans="66:75" ht="20.100000000000001" customHeight="1">
      <c r="BN149" s="241" t="s">
        <v>7044</v>
      </c>
      <c r="BO149" s="242"/>
      <c r="BP149" s="242"/>
      <c r="BQ149" s="242"/>
      <c r="BR149" s="242"/>
      <c r="BS149" s="242"/>
      <c r="BT149" s="242"/>
      <c r="BU149" s="242"/>
      <c r="BV149" s="242"/>
      <c r="BW149" s="243"/>
    </row>
    <row r="150" spans="66:75" ht="20.100000000000001" customHeight="1">
      <c r="BN150" s="241" t="s">
        <v>7045</v>
      </c>
      <c r="BO150" s="242"/>
      <c r="BP150" s="242"/>
      <c r="BQ150" s="242"/>
      <c r="BR150" s="242"/>
      <c r="BS150" s="242"/>
      <c r="BT150" s="242"/>
      <c r="BU150" s="242"/>
      <c r="BV150" s="242"/>
      <c r="BW150" s="243"/>
    </row>
    <row r="151" spans="66:75" ht="20.100000000000001" customHeight="1">
      <c r="BN151" s="260" t="s">
        <v>4528</v>
      </c>
      <c r="BO151" s="261"/>
      <c r="BP151" s="261"/>
      <c r="BQ151" s="261"/>
      <c r="BR151" s="261"/>
      <c r="BS151" s="261"/>
      <c r="BT151" s="261"/>
      <c r="BU151" s="261"/>
      <c r="BV151" s="261"/>
      <c r="BW151" s="262"/>
    </row>
  </sheetData>
  <sheetProtection algorithmName="SHA-512" hashValue="fN0fjEzga3DG0dOjxH2SGYJOy750EiRqG7iK6ejEnCA3QNwk3MQlJlEw5oOlu7HZzwum0koA8WZdjMs6fxERgg==" saltValue="FrQtuyeaf9tWLc0RdzRB2g==" spinCount="100000" sheet="1"/>
  <mergeCells count="220">
    <mergeCell ref="AH40:AX51"/>
    <mergeCell ref="D43:E43"/>
    <mergeCell ref="F43:I43"/>
    <mergeCell ref="J43:Y43"/>
    <mergeCell ref="Z43:AA43"/>
    <mergeCell ref="Z44:AA44"/>
    <mergeCell ref="Z47:AA47"/>
    <mergeCell ref="Z48:AA48"/>
    <mergeCell ref="Z51:AA51"/>
    <mergeCell ref="D41:U41"/>
    <mergeCell ref="V41:AA41"/>
    <mergeCell ref="D45:U45"/>
    <mergeCell ref="D49:U49"/>
    <mergeCell ref="D40:I40"/>
    <mergeCell ref="AC40:AG51"/>
    <mergeCell ref="R48:S48"/>
    <mergeCell ref="T48:Y48"/>
    <mergeCell ref="D51:E51"/>
    <mergeCell ref="F51:I51"/>
    <mergeCell ref="J51:Y51"/>
    <mergeCell ref="V49:Z49"/>
    <mergeCell ref="D50:Z50"/>
    <mergeCell ref="J40:M40"/>
    <mergeCell ref="N40:Q40"/>
    <mergeCell ref="Z12:AA12"/>
    <mergeCell ref="Z13:AA13"/>
    <mergeCell ref="Z16:AA16"/>
    <mergeCell ref="BF11:BK11"/>
    <mergeCell ref="BF12:BK12"/>
    <mergeCell ref="BF13:BK13"/>
    <mergeCell ref="N13:Q13"/>
    <mergeCell ref="R13:S13"/>
    <mergeCell ref="T13:Y13"/>
    <mergeCell ref="V14:Z14"/>
    <mergeCell ref="BF14:BK14"/>
    <mergeCell ref="BF15:BK15"/>
    <mergeCell ref="AC9:AG20"/>
    <mergeCell ref="AH9:AX20"/>
    <mergeCell ref="BB10:BE10"/>
    <mergeCell ref="BB11:BE11"/>
    <mergeCell ref="BB12:BE12"/>
    <mergeCell ref="C65:Y65"/>
    <mergeCell ref="Z65:AA65"/>
    <mergeCell ref="D63:E63"/>
    <mergeCell ref="F63:I63"/>
    <mergeCell ref="J63:Y63"/>
    <mergeCell ref="Z63:AA63"/>
    <mergeCell ref="F64:Y64"/>
    <mergeCell ref="Z64:AA64"/>
    <mergeCell ref="C60:C63"/>
    <mergeCell ref="D60:I60"/>
    <mergeCell ref="J60:M60"/>
    <mergeCell ref="N60:Q60"/>
    <mergeCell ref="R60:S60"/>
    <mergeCell ref="T60:Y60"/>
    <mergeCell ref="Z60:AA60"/>
    <mergeCell ref="V61:Z61"/>
    <mergeCell ref="D62:Z62"/>
    <mergeCell ref="D61:U61"/>
    <mergeCell ref="Z56:AA56"/>
    <mergeCell ref="D59:E59"/>
    <mergeCell ref="F59:I59"/>
    <mergeCell ref="J59:Y59"/>
    <mergeCell ref="Z59:AA59"/>
    <mergeCell ref="V57:Z57"/>
    <mergeCell ref="D58:Z58"/>
    <mergeCell ref="D57:U57"/>
    <mergeCell ref="C48:C51"/>
    <mergeCell ref="D48:I48"/>
    <mergeCell ref="J48:M48"/>
    <mergeCell ref="N48:Q48"/>
    <mergeCell ref="C52:C55"/>
    <mergeCell ref="D52:I52"/>
    <mergeCell ref="Z52:AA52"/>
    <mergeCell ref="Z55:AA55"/>
    <mergeCell ref="D12:E12"/>
    <mergeCell ref="F12:I12"/>
    <mergeCell ref="J12:Y12"/>
    <mergeCell ref="C56:C59"/>
    <mergeCell ref="D56:I56"/>
    <mergeCell ref="J56:M56"/>
    <mergeCell ref="N56:Q56"/>
    <mergeCell ref="R56:S56"/>
    <mergeCell ref="T56:Y56"/>
    <mergeCell ref="J52:M52"/>
    <mergeCell ref="N52:Q52"/>
    <mergeCell ref="R52:S52"/>
    <mergeCell ref="T52:Y52"/>
    <mergeCell ref="D55:E55"/>
    <mergeCell ref="F55:I55"/>
    <mergeCell ref="J55:Y55"/>
    <mergeCell ref="V53:Z53"/>
    <mergeCell ref="D54:Z54"/>
    <mergeCell ref="D53:U53"/>
    <mergeCell ref="C44:C47"/>
    <mergeCell ref="D44:I44"/>
    <mergeCell ref="J44:M44"/>
    <mergeCell ref="N44:Q44"/>
    <mergeCell ref="R44:S44"/>
    <mergeCell ref="T44:Y44"/>
    <mergeCell ref="D47:E47"/>
    <mergeCell ref="F47:I47"/>
    <mergeCell ref="J47:Y47"/>
    <mergeCell ref="V45:Z45"/>
    <mergeCell ref="D46:Z46"/>
    <mergeCell ref="R40:S40"/>
    <mergeCell ref="T40:Y40"/>
    <mergeCell ref="Z40:AA40"/>
    <mergeCell ref="V38:AA39"/>
    <mergeCell ref="T29:Y29"/>
    <mergeCell ref="Z29:AA29"/>
    <mergeCell ref="D32:E32"/>
    <mergeCell ref="F32:I32"/>
    <mergeCell ref="J32:Y32"/>
    <mergeCell ref="Z32:AA32"/>
    <mergeCell ref="F33:Y33"/>
    <mergeCell ref="Z33:AA33"/>
    <mergeCell ref="C34:Y34"/>
    <mergeCell ref="Z34:AA34"/>
    <mergeCell ref="C40:C43"/>
    <mergeCell ref="D30:U30"/>
    <mergeCell ref="D42:AA42"/>
    <mergeCell ref="Z25:AA25"/>
    <mergeCell ref="D28:E28"/>
    <mergeCell ref="F28:I28"/>
    <mergeCell ref="J28:Y28"/>
    <mergeCell ref="Z28:AA28"/>
    <mergeCell ref="T25:Y25"/>
    <mergeCell ref="C29:C32"/>
    <mergeCell ref="D29:I29"/>
    <mergeCell ref="J29:M29"/>
    <mergeCell ref="N29:Q29"/>
    <mergeCell ref="R29:S29"/>
    <mergeCell ref="C25:C28"/>
    <mergeCell ref="D25:I25"/>
    <mergeCell ref="J25:M25"/>
    <mergeCell ref="N25:Q25"/>
    <mergeCell ref="R25:S25"/>
    <mergeCell ref="D26:U26"/>
    <mergeCell ref="V26:Z26"/>
    <mergeCell ref="D27:Z27"/>
    <mergeCell ref="V30:Z30"/>
    <mergeCell ref="D31:Z31"/>
    <mergeCell ref="T21:Y21"/>
    <mergeCell ref="Z21:AA21"/>
    <mergeCell ref="D24:E24"/>
    <mergeCell ref="F24:I24"/>
    <mergeCell ref="J24:Y24"/>
    <mergeCell ref="Z24:AA24"/>
    <mergeCell ref="Z17:AA17"/>
    <mergeCell ref="D20:E20"/>
    <mergeCell ref="F20:I20"/>
    <mergeCell ref="J20:Y20"/>
    <mergeCell ref="Z20:AA20"/>
    <mergeCell ref="T17:Y17"/>
    <mergeCell ref="V18:Z18"/>
    <mergeCell ref="D19:Z19"/>
    <mergeCell ref="V22:Z22"/>
    <mergeCell ref="D23:Z23"/>
    <mergeCell ref="D18:U18"/>
    <mergeCell ref="D22:U22"/>
    <mergeCell ref="C21:C24"/>
    <mergeCell ref="D21:I21"/>
    <mergeCell ref="J21:M21"/>
    <mergeCell ref="N21:Q21"/>
    <mergeCell ref="R21:S21"/>
    <mergeCell ref="C17:C20"/>
    <mergeCell ref="D17:I17"/>
    <mergeCell ref="J17:M17"/>
    <mergeCell ref="N17:Q17"/>
    <mergeCell ref="R17:S17"/>
    <mergeCell ref="C13:C16"/>
    <mergeCell ref="D13:I13"/>
    <mergeCell ref="D11:AA11"/>
    <mergeCell ref="V10:AA10"/>
    <mergeCell ref="B2:F2"/>
    <mergeCell ref="W2:X2"/>
    <mergeCell ref="Y2:AA2"/>
    <mergeCell ref="W3:X3"/>
    <mergeCell ref="Y3:AA3"/>
    <mergeCell ref="C9:C12"/>
    <mergeCell ref="D9:I9"/>
    <mergeCell ref="J9:M9"/>
    <mergeCell ref="N9:Q9"/>
    <mergeCell ref="R9:S9"/>
    <mergeCell ref="T9:Y9"/>
    <mergeCell ref="Z9:AA9"/>
    <mergeCell ref="V7:AA8"/>
    <mergeCell ref="D16:E16"/>
    <mergeCell ref="F16:I16"/>
    <mergeCell ref="J16:Y16"/>
    <mergeCell ref="D15:Z15"/>
    <mergeCell ref="D10:U10"/>
    <mergeCell ref="D14:U14"/>
    <mergeCell ref="J13:M13"/>
    <mergeCell ref="BN10:BW10"/>
    <mergeCell ref="BX10:BY10"/>
    <mergeCell ref="BX11:BY11"/>
    <mergeCell ref="BX12:BY12"/>
    <mergeCell ref="BF17:BK17"/>
    <mergeCell ref="BF18:BK18"/>
    <mergeCell ref="BF16:BK16"/>
    <mergeCell ref="AQ28:AS28"/>
    <mergeCell ref="BF10:BK10"/>
    <mergeCell ref="BL10:BM10"/>
    <mergeCell ref="BL11:BM11"/>
    <mergeCell ref="BL12:BM12"/>
    <mergeCell ref="AZ10:BA10"/>
    <mergeCell ref="BL13:BM15"/>
    <mergeCell ref="BB13:BE13"/>
    <mergeCell ref="AQ36:AS36"/>
    <mergeCell ref="AQ37:AS37"/>
    <mergeCell ref="AQ38:AS38"/>
    <mergeCell ref="AQ32:AS33"/>
    <mergeCell ref="AQ29:AS29"/>
    <mergeCell ref="AQ34:AS34"/>
    <mergeCell ref="AQ25:AS25"/>
    <mergeCell ref="AZ11:BA11"/>
    <mergeCell ref="AZ12:BA12"/>
    <mergeCell ref="AQ35:AS35"/>
  </mergeCells>
  <phoneticPr fontId="1"/>
  <conditionalFormatting sqref="C74:C77">
    <cfRule type="expression" dxfId="259" priority="368">
      <formula>SUM(LEN($C$74:$C$77)-LEN(SUBSTITUTE($C$74:$C$77,"☑","")))&lt;&gt;4</formula>
    </cfRule>
  </conditionalFormatting>
  <conditionalFormatting sqref="C81:C82">
    <cfRule type="expression" dxfId="258" priority="305">
      <formula>SUM(LEN($C$81:$C$82)-LEN(SUBSTITUTE($C$81:$C$82,"☑","")))&lt;&gt;2</formula>
    </cfRule>
  </conditionalFormatting>
  <conditionalFormatting sqref="C84:C85">
    <cfRule type="expression" dxfId="257" priority="303">
      <formula>SUM(LEN($C$84:$C$85)-LEN(SUBSTITUTE($C$81:$C$82,"☑","")))&lt;&gt;2</formula>
    </cfRule>
  </conditionalFormatting>
  <conditionalFormatting sqref="D13 D17 D21 D25 D29">
    <cfRule type="expression" dxfId="256" priority="224">
      <formula>AND($J13&lt;&gt;"",$D13="")</formula>
    </cfRule>
  </conditionalFormatting>
  <conditionalFormatting sqref="D14 D18 D22 D26 D30 D45 D49 D53 D57 D61">
    <cfRule type="expression" dxfId="255" priority="222">
      <formula>AND($J13&lt;&gt;"企業",$D14&lt;&gt;"")</formula>
    </cfRule>
    <cfRule type="expression" dxfId="254" priority="367">
      <formula>$J13&lt;&gt;"企業"</formula>
    </cfRule>
  </conditionalFormatting>
  <conditionalFormatting sqref="D16 D20 D24 D28">
    <cfRule type="expression" dxfId="253" priority="364">
      <formula>AND($D13&lt;&gt;"",$D13&lt;&gt;"無し",$D16="")</formula>
    </cfRule>
  </conditionalFormatting>
  <conditionalFormatting sqref="D32 D47 D51 D55 D59">
    <cfRule type="expression" dxfId="252" priority="267">
      <formula>AND($D29&lt;&gt;"",$D29&lt;&gt;"無し",$D32="")</formula>
    </cfRule>
  </conditionalFormatting>
  <conditionalFormatting sqref="D44 D48 D52 D56 D60">
    <cfRule type="expression" dxfId="251" priority="261">
      <formula>AND($J44&lt;&gt;"",$D44="")</formula>
    </cfRule>
  </conditionalFormatting>
  <conditionalFormatting sqref="D63">
    <cfRule type="expression" dxfId="250" priority="270">
      <formula>AND($D60&lt;&gt;"",$D60&lt;&gt;"無し",$D63="")</formula>
    </cfRule>
  </conditionalFormatting>
  <conditionalFormatting sqref="D15:AA15 D19:AA19 D23:AA23 D27:AA27 D31:AA31 D46:AA46 D50:AA50 D54:AA54 D58:AA58 D62:AA62">
    <cfRule type="expression" dxfId="249" priority="1173">
      <formula>$D15=""</formula>
    </cfRule>
  </conditionalFormatting>
  <conditionalFormatting sqref="F16 F20 F24 F28 F32">
    <cfRule type="expression" dxfId="248" priority="272">
      <formula>IF($D16="国内",$F16="")</formula>
    </cfRule>
  </conditionalFormatting>
  <conditionalFormatting sqref="F47:I47">
    <cfRule type="expression" dxfId="247" priority="281">
      <formula>IF($D47="国内",$F$47="")</formula>
    </cfRule>
  </conditionalFormatting>
  <conditionalFormatting sqref="F51:I51">
    <cfRule type="expression" dxfId="246" priority="280">
      <formula>IF($D51="国内",$F$51="")</formula>
    </cfRule>
  </conditionalFormatting>
  <conditionalFormatting sqref="F55:I55">
    <cfRule type="expression" dxfId="245" priority="279">
      <formula>IF($D55="国内",$F$55="")</formula>
    </cfRule>
  </conditionalFormatting>
  <conditionalFormatting sqref="F59:I59">
    <cfRule type="expression" dxfId="244" priority="278">
      <formula>IF($D59="国内",$F$59="")</formula>
    </cfRule>
  </conditionalFormatting>
  <conditionalFormatting sqref="F63:I63">
    <cfRule type="expression" dxfId="243" priority="277">
      <formula>IF($D63="国内",$F$63="")</formula>
    </cfRule>
  </conditionalFormatting>
  <conditionalFormatting sqref="J13 J17 J21 J25 J29">
    <cfRule type="expression" dxfId="241" priority="265">
      <formula>AND($D13&lt;&gt;"",$D13&lt;&gt;"無し",$J13="")</formula>
    </cfRule>
  </conditionalFormatting>
  <conditionalFormatting sqref="J16 J20 J24 J28">
    <cfRule type="expression" dxfId="240" priority="363">
      <formula>AND($D13&lt;&gt;"",$D13&lt;&gt;"無し",$J16="")</formula>
    </cfRule>
  </conditionalFormatting>
  <conditionalFormatting sqref="J16">
    <cfRule type="expression" dxfId="239" priority="284">
      <formula>NOT(OR(TEXT(#REF!,"0.00")="100.00",AND(OR(TEXT(#REF!,"0.00")="0.00",#REF!=""),OR(TEXT(#REF!,"0.00")="0.00",#REF!=""),OR(TEXT(#REF!,"0.00")="0.00",#REF!=""),OR(TEXT(#REF!,"0.00")="0.00",#REF!=""),OR(TEXT(#REF!,"0.00")="0.00",#REF!=""),OR(TEXT(#REF!,"0.00")="0.00",#REF!=""))))</formula>
    </cfRule>
  </conditionalFormatting>
  <conditionalFormatting sqref="J20">
    <cfRule type="expression" dxfId="238" priority="315">
      <formula>NOT(OR(TEXT(#REF!,"0.00")="100.00",AND(OR(TEXT(#REF!,"0.00")="0.00",#REF!=""),OR(TEXT(#REF!,"0.00")="0.00",#REF!=""),OR(TEXT(#REF!,"0.00")="0.00",#REF!=""),OR(TEXT(#REF!,"0.00")="0.00",#REF!=""),OR(TEXT(#REF!,"0.00")="0.00",#REF!=""),OR(TEXT(#REF!,"0.00")="0.00",#REF!=""))))</formula>
    </cfRule>
  </conditionalFormatting>
  <conditionalFormatting sqref="J24">
    <cfRule type="expression" dxfId="237" priority="314">
      <formula>NOT(OR(TEXT(#REF!,"0.00")="100.00",AND(OR(TEXT(#REF!,"0.00")="0.00",#REF!=""),OR(TEXT(#REF!,"0.00")="0.00",#REF!=""),OR(TEXT(#REF!,"0.00")="0.00",#REF!=""),OR(TEXT(#REF!,"0.00")="0.00",#REF!=""),OR(TEXT(#REF!,"0.00")="0.00",#REF!=""),OR(TEXT(#REF!,"0.00")="0.00",#REF!=""))))</formula>
    </cfRule>
  </conditionalFormatting>
  <conditionalFormatting sqref="J28">
    <cfRule type="expression" dxfId="236" priority="313">
      <formula>NOT(OR(TEXT(#REF!,"0.00")="100.00",AND(OR(TEXT(#REF!,"0.00")="0.00",#REF!=""),OR(TEXT(#REF!,"0.00")="0.00",#REF!=""),OR(TEXT(#REF!,"0.00")="0.00",#REF!=""),OR(TEXT(#REF!,"0.00")="0.00",#REF!=""),OR(TEXT(#REF!,"0.00")="0.00",#REF!=""),OR(TEXT(#REF!,"0.00")="0.00",#REF!=""))))</formula>
    </cfRule>
  </conditionalFormatting>
  <conditionalFormatting sqref="J32 J47 J51 J55 J59">
    <cfRule type="expression" dxfId="235" priority="268">
      <formula>AND($D29&lt;&gt;"",$D29&lt;&gt;"無し",$J32="")</formula>
    </cfRule>
  </conditionalFormatting>
  <conditionalFormatting sqref="J32">
    <cfRule type="expression" dxfId="234" priority="312">
      <formula>NOT(OR(TEXT(#REF!,"0.00")="100.00",AND(OR(TEXT(#REF!,"0.00")="0.00",#REF!=""),OR(TEXT(#REF!,"0.00")="0.00",#REF!=""),OR(TEXT(#REF!,"0.00")="0.00",#REF!=""),OR(TEXT(#REF!,"0.00")="0.00",#REF!=""),OR(TEXT(#REF!,"0.00")="0.00",#REF!=""),OR(TEXT(#REF!,"0.00")="0.00",#REF!=""))))</formula>
    </cfRule>
  </conditionalFormatting>
  <conditionalFormatting sqref="J44">
    <cfRule type="expression" dxfId="233" priority="164">
      <formula>AND($D44&lt;&gt;"",$D44&lt;&gt;"無し",$J44="")</formula>
    </cfRule>
  </conditionalFormatting>
  <conditionalFormatting sqref="J47">
    <cfRule type="expression" dxfId="232" priority="310">
      <formula>NOT(OR(TEXT(#REF!,"0.00")="100.00",AND(OR(TEXT(#REF!,"0.00")="0.00",#REF!=""),OR(TEXT(#REF!,"0.00")="0.00",#REF!=""),OR(TEXT(#REF!,"0.00")="0.00",#REF!=""),OR(TEXT(#REF!,"0.00")="0.00",#REF!=""),OR(TEXT(#REF!,"0.00")="0.00",#REF!=""),OR(TEXT(#REF!,"0.00")="0.00",#REF!=""))))</formula>
    </cfRule>
  </conditionalFormatting>
  <conditionalFormatting sqref="J48">
    <cfRule type="expression" dxfId="231" priority="156">
      <formula>AND($D48&lt;&gt;"",$D48&lt;&gt;"無し",$J48="")</formula>
    </cfRule>
  </conditionalFormatting>
  <conditionalFormatting sqref="J51">
    <cfRule type="expression" dxfId="230" priority="309">
      <formula>NOT(OR(TEXT(#REF!,"0.00")="100.00",AND(OR(TEXT(#REF!,"0.00")="0.00",#REF!=""),OR(TEXT(#REF!,"0.00")="0.00",#REF!=""),OR(TEXT(#REF!,"0.00")="0.00",#REF!=""),OR(TEXT(#REF!,"0.00")="0.00",#REF!=""),OR(TEXT(#REF!,"0.00")="0.00",#REF!=""),OR(TEXT(#REF!,"0.00")="0.00",#REF!=""))))</formula>
    </cfRule>
  </conditionalFormatting>
  <conditionalFormatting sqref="J52">
    <cfRule type="expression" dxfId="229" priority="148">
      <formula>AND($D52&lt;&gt;"",$D52&lt;&gt;"無し",$J52="")</formula>
    </cfRule>
  </conditionalFormatting>
  <conditionalFormatting sqref="J55">
    <cfRule type="expression" dxfId="228" priority="318">
      <formula>NOT(OR(TEXT(#REF!,"0.00")="100.00",AND(OR(TEXT(#REF!,"0.00")="0.00",#REF!=""),OR(TEXT(#REF!,"0.00")="0.00",#REF!=""),OR(TEXT(#REF!,"0.00")="0.00",#REF!=""),OR(TEXT(#REF!,"0.00")="0.00",#REF!=""),OR(TEXT(#REF!,"0.00")="0.00",#REF!=""),OR(TEXT(#REF!,"0.00")="0.00",#REF!=""))))</formula>
    </cfRule>
  </conditionalFormatting>
  <conditionalFormatting sqref="J56">
    <cfRule type="expression" dxfId="227" priority="140">
      <formula>AND($D56&lt;&gt;"",$D56&lt;&gt;"無し",$J56="")</formula>
    </cfRule>
  </conditionalFormatting>
  <conditionalFormatting sqref="J59">
    <cfRule type="expression" dxfId="226" priority="317">
      <formula>NOT(OR(TEXT(#REF!,"0.00")="100.00",AND(OR(TEXT(#REF!,"0.00")="0.00",#REF!=""),OR(TEXT(#REF!,"0.00")="0.00",#REF!=""),OR(TEXT(#REF!,"0.00")="0.00",#REF!=""),OR(TEXT(#REF!,"0.00")="0.00",#REF!=""),OR(TEXT(#REF!,"0.00")="0.00",#REF!=""),OR(TEXT(#REF!,"0.00")="0.00",#REF!=""))))</formula>
    </cfRule>
  </conditionalFormatting>
  <conditionalFormatting sqref="J60">
    <cfRule type="expression" dxfId="225" priority="132">
      <formula>AND($D60&lt;&gt;"",$D60&lt;&gt;"無し",$J60="")</formula>
    </cfRule>
  </conditionalFormatting>
  <conditionalFormatting sqref="J63">
    <cfRule type="expression" dxfId="224" priority="275">
      <formula>AND($D60&lt;&gt;"",$D60&lt;&gt;"無し",$J63="")</formula>
    </cfRule>
    <cfRule type="expression" dxfId="223" priority="316">
      <formula>NOT(OR(TEXT(#REF!,"0.00")="100.00",AND(OR(TEXT(#REF!,"0.00")="0.00",#REF!=""),OR(TEXT(#REF!,"0.00")="0.00",#REF!=""),OR(TEXT(#REF!,"0.00")="0.00",#REF!=""),OR(TEXT(#REF!,"0.00")="0.00",#REF!=""),OR(TEXT(#REF!,"0.00")="0.00",#REF!=""),OR(TEXT(#REF!,"0.00")="0.00",#REF!=""))))</formula>
    </cfRule>
  </conditionalFormatting>
  <conditionalFormatting sqref="N13 N17 N21 N25 N29 N44 N48 N52 N56 N60">
    <cfRule type="expression" dxfId="222" priority="337">
      <formula>$AA14="☑"</formula>
    </cfRule>
    <cfRule type="expression" dxfId="221" priority="1">
      <formula>AND(AND($N13&lt;&gt;0),$AA14="☑")</formula>
    </cfRule>
  </conditionalFormatting>
  <conditionalFormatting sqref="N13 N17 N21 N25 N29">
    <cfRule type="expression" dxfId="220" priority="219">
      <formula>IF(OR($J13="個人",$J13="自治体等の公的機関"),AND($N13&lt;&gt;""),FALSE)</formula>
    </cfRule>
    <cfRule type="expression" dxfId="219" priority="228">
      <formula>IF($J13="企業",IF($N13="",TRUE,FALSE),FALSE)</formula>
    </cfRule>
  </conditionalFormatting>
  <conditionalFormatting sqref="N44 N48 N52 N56 N60">
    <cfRule type="expression" dxfId="218" priority="144">
      <formula>IF(OR($J44="個人",$J44="自治体等の公的機関"),AND($N44&lt;&gt;""),FALSE)</formula>
    </cfRule>
    <cfRule type="expression" dxfId="217" priority="163">
      <formula>IF($J44="企業",IF($N44="",TRUE,FALSE),FALSE)</formula>
    </cfRule>
  </conditionalFormatting>
  <conditionalFormatting sqref="R13 R17 R21 R25 R29 R44 R48 R52 R56 R60">
    <cfRule type="expression" dxfId="216" priority="1172">
      <formula>OR($J13&lt;&gt;"企業",$J13="")</formula>
    </cfRule>
  </conditionalFormatting>
  <conditionalFormatting sqref="R13 R17 R21 R25 R29">
    <cfRule type="expression" dxfId="215" priority="226">
      <formula>IF($J13="企業",IF($R13="",TRUE,FALSE),FALSE)</formula>
    </cfRule>
    <cfRule type="expression" dxfId="214" priority="259">
      <formula>IF($J13&lt;&gt;"企業",AND($R13&lt;&gt;""),FALSE)</formula>
    </cfRule>
  </conditionalFormatting>
  <conditionalFormatting sqref="R44 R48 R52 R56 R60">
    <cfRule type="expression" dxfId="213" priority="166">
      <formula>IF($J44&lt;&gt;"企業",AND($R44&lt;&gt;""),FALSE)</formula>
    </cfRule>
    <cfRule type="expression" dxfId="212" priority="154">
      <formula>IF($J44="企業",IF($R44="",TRUE,FALSE),FALSE)</formula>
    </cfRule>
  </conditionalFormatting>
  <conditionalFormatting sqref="T13 T17 T21 T25 T29 N13 N17 N21 N25 N29 T44 T48 T52 T56 T60 N44 N48 N52 N56 N60">
    <cfRule type="expression" dxfId="211" priority="366">
      <formula>$J13&lt;&gt;"企業"</formula>
    </cfRule>
  </conditionalFormatting>
  <conditionalFormatting sqref="T13 T17 T21 T25 T29">
    <cfRule type="expression" dxfId="210" priority="322">
      <formula>IF(OR($J13="個人",$J13="自治体等の公的機関"),AND($T13&lt;&gt;""),FALSE)</formula>
    </cfRule>
    <cfRule type="expression" dxfId="209" priority="220">
      <formula>IF($J13="企業",IF($T13="",TRUE,FALSE),FALSE)</formula>
    </cfRule>
  </conditionalFormatting>
  <conditionalFormatting sqref="T44 T48 T52 T56 T60">
    <cfRule type="expression" dxfId="208" priority="143">
      <formula>IF(OR($J44="個人",$J44="自治体等の公的機関"),AND($T44&lt;&gt;""),FALSE)</formula>
    </cfRule>
    <cfRule type="expression" dxfId="207" priority="167">
      <formula>IF($J44="企業",IF($T44="",TRUE,FALSE),FALSE)</formula>
    </cfRule>
  </conditionalFormatting>
  <conditionalFormatting sqref="Z16 Z20 Z24 Z28">
    <cfRule type="expression" dxfId="206" priority="365">
      <formula>AND($D13&lt;&gt;"",$D13&lt;&gt;"無し",$Z16="")</formula>
    </cfRule>
  </conditionalFormatting>
  <conditionalFormatting sqref="Z32 Z47 Z51 Z55 Z59">
    <cfRule type="expression" dxfId="205" priority="266">
      <formula>AND($D29&lt;&gt;"",$D29&lt;&gt;"無し",$Z32="")</formula>
    </cfRule>
  </conditionalFormatting>
  <conditionalFormatting sqref="Z63">
    <cfRule type="expression" dxfId="204" priority="269">
      <formula>AND($D60&lt;&gt;"",$D60&lt;&gt;"無し",$Z63="")</formula>
    </cfRule>
  </conditionalFormatting>
  <conditionalFormatting sqref="Z13:AA13 Z16:AA17 Z20:AA21 Z24:AA25 Z28:AA29 Z32:AA33">
    <cfRule type="expression" dxfId="203" priority="352">
      <formula>NOT(OR(TEXT($Z$34,"0.00")="100.00",AND(OR(TEXT($Z$16,"0.00")="0.00",$Z$16=""),OR(TEXT($Z$20,"0.00")="0.00",$Z$20=""),OR(TEXT($Z$24,"0.00")="0.00",$Z$24=""),OR(TEXT($Z$28,"0.00")="0.00",$Z$28=""),OR(TEXT($Z$32,"0.00")="0.00",$Z$32=""),OR(TEXT($Z$33,"0.00")="0.00",$Z$33=""))))</formula>
    </cfRule>
  </conditionalFormatting>
  <conditionalFormatting sqref="Z13:AA13">
    <cfRule type="expression" dxfId="202" priority="362">
      <formula>NOT(OR(TEXT(#REF!,"0.00")="100.00",AND(OR(TEXT(#REF!,"0.00")="0.00",#REF!=""),OR(TEXT(#REF!,"0.00")="0.00",#REF!=""),OR(TEXT(#REF!,"0.00")="0.00",#REF!=""),OR(TEXT(#REF!,"0.00")="0.00",#REF!=""),OR(TEXT(#REF!,"0.00")="0.00",#REF!=""),OR(TEXT(#REF!,"0.00")="0.00",#REF!=""))))</formula>
    </cfRule>
  </conditionalFormatting>
  <conditionalFormatting sqref="Z17:AA17">
    <cfRule type="expression" dxfId="201" priority="189">
      <formula>NOT(OR(TEXT(#REF!,"0.00")="100.00",AND(OR(TEXT(#REF!,"0.00")="0.00",#REF!=""),OR(TEXT(#REF!,"0.00")="0.00",#REF!=""),OR(TEXT(#REF!,"0.00")="0.00",#REF!=""),OR(TEXT(#REF!,"0.00")="0.00",#REF!=""),OR(TEXT(#REF!,"0.00")="0.00",#REF!=""),OR(TEXT(#REF!,"0.00")="0.00",#REF!=""))))</formula>
    </cfRule>
    <cfRule type="expression" dxfId="200" priority="127">
      <formula>NOT(OR(TEXT(#REF!,"0.00")="100.00",AND(OR(TEXT(#REF!,"0.00")="0.00",#REF!=""),OR(TEXT(#REF!,"0.00")="0.00",#REF!=""),OR(TEXT(#REF!,"0.00")="0.00",#REF!=""),OR(TEXT(#REF!,"0.00")="0.00",#REF!=""),OR(TEXT(#REF!,"0.00")="0.00",#REF!=""),OR(TEXT(#REF!,"0.00")="0.00",#REF!=""))))</formula>
    </cfRule>
    <cfRule type="expression" dxfId="199" priority="218">
      <formula>NOT(OR(TEXT(#REF!,"0.00")="100.00",AND(OR(TEXT(#REF!,"0.00")="0.00",#REF!=""),OR(TEXT(#REF!,"0.00")="0.00",#REF!=""),OR(TEXT(#REF!,"0.00")="0.00",#REF!=""),OR(TEXT(#REF!,"0.00")="0.00",#REF!=""),OR(TEXT(#REF!,"0.00")="0.00",#REF!=""),OR(TEXT(#REF!,"0.00")="0.00",#REF!=""))))</formula>
    </cfRule>
    <cfRule type="expression" dxfId="198" priority="343">
      <formula>NOT(OR(TEXT(#REF!,"0.00")="100.00",AND(OR(TEXT(#REF!,"0.00")="0.00",#REF!=""),OR(TEXT(#REF!,"0.00")="0.00",#REF!=""),OR(TEXT(#REF!,"0.00")="0.00",#REF!=""),OR(TEXT(#REF!,"0.00")="0.00",#REF!=""),OR(TEXT(#REF!,"0.00")="0.00",#REF!=""),OR(TEXT(#REF!,"0.00")="0.00",#REF!=""))))</formula>
    </cfRule>
  </conditionalFormatting>
  <conditionalFormatting sqref="Z21:AA21">
    <cfRule type="expression" dxfId="197" priority="122">
      <formula>NOT(OR(TEXT(#REF!,"0.00")="100.00",AND(OR(TEXT(#REF!,"0.00")="0.00",#REF!=""),OR(TEXT(#REF!,"0.00")="0.00",#REF!=""),OR(TEXT(#REF!,"0.00")="0.00",#REF!=""),OR(TEXT(#REF!,"0.00")="0.00",#REF!=""),OR(TEXT(#REF!,"0.00")="0.00",#REF!=""),OR(TEXT(#REF!,"0.00")="0.00",#REF!=""))))</formula>
    </cfRule>
  </conditionalFormatting>
  <conditionalFormatting sqref="Z25:AA25">
    <cfRule type="expression" dxfId="196" priority="112">
      <formula>NOT(OR(TEXT(#REF!,"0.00")="100.00",AND(OR(TEXT(#REF!,"0.00")="0.00",#REF!=""),OR(TEXT(#REF!,"0.00")="0.00",#REF!=""),OR(TEXT(#REF!,"0.00")="0.00",#REF!=""),OR(TEXT(#REF!,"0.00")="0.00",#REF!=""),OR(TEXT(#REF!,"0.00")="0.00",#REF!=""),OR(TEXT(#REF!,"0.00")="0.00",#REF!=""))))</formula>
    </cfRule>
  </conditionalFormatting>
  <conditionalFormatting sqref="Z29:AA29">
    <cfRule type="expression" dxfId="195" priority="98">
      <formula>NOT(OR(TEXT(#REF!,"0.00")="100.00",AND(OR(TEXT(#REF!,"0.00")="0.00",#REF!=""),OR(TEXT(#REF!,"0.00")="0.00",#REF!=""),OR(TEXT(#REF!,"0.00")="0.00",#REF!=""),OR(TEXT(#REF!,"0.00")="0.00",#REF!=""),OR(TEXT(#REF!,"0.00")="0.00",#REF!=""),OR(TEXT(#REF!,"0.00")="0.00",#REF!=""))))</formula>
    </cfRule>
  </conditionalFormatting>
  <conditionalFormatting sqref="Z44:AA44">
    <cfRule type="expression" dxfId="194" priority="79">
      <formula>NOT(OR(TEXT(#REF!,"0.00")="100.00",AND(OR(TEXT(#REF!,"0.00")="0.00",#REF!=""),OR(TEXT(#REF!,"0.00")="0.00",#REF!=""),OR(TEXT(#REF!,"0.00")="0.00",#REF!=""),OR(TEXT(#REF!,"0.00")="0.00",#REF!=""),OR(TEXT(#REF!,"0.00")="0.00",#REF!=""),OR(TEXT(#REF!,"0.00")="0.00",#REF!=""))))</formula>
    </cfRule>
    <cfRule type="expression" dxfId="193" priority="96">
      <formula>NOT(OR(TEXT($Z$34,"0.00")="100.00",AND(OR(TEXT($Z$16,"0.00")="0.00",$Z$16=""),OR(TEXT($Z$20,"0.00")="0.00",$Z$20=""),OR(TEXT($Z$24,"0.00")="0.00",$Z$24=""),OR(TEXT($Z$28,"0.00")="0.00",$Z$28=""),OR(TEXT($Z$32,"0.00")="0.00",$Z$32=""),OR(TEXT($Z$33,"0.00")="0.00",$Z$33=""))))</formula>
    </cfRule>
  </conditionalFormatting>
  <conditionalFormatting sqref="Z47:AA47 Z51:AA51 Z55:AA55 Z59:AA59 Z63:AA64">
    <cfRule type="expression" dxfId="192" priority="360">
      <formula>NOT(OR(TEXT($Z$65,"0.00")="100.00",AND(OR(TEXT($Z$47,"0.00")="0.00",$Z$47=""),OR(TEXT($Z$51,"0.00")="0.00",$Z$51=""),OR(TEXT($Z$55,"0.00")="0.00",$Z$55=""),OR(TEXT($Z$59,"0.00")="0.00",$Z$59=""),OR(TEXT($Z$63,"0.00")="0.00",$Z$63=""),OR(TEXT($Z$64,"0.00")="0.00",$Z$64=""))))</formula>
    </cfRule>
  </conditionalFormatting>
  <conditionalFormatting sqref="Z48:AA48">
    <cfRule type="expression" dxfId="191" priority="78">
      <formula>NOT(OR(TEXT(#REF!,"0.00")="100.00",AND(OR(TEXT(#REF!,"0.00")="0.00",#REF!=""),OR(TEXT(#REF!,"0.00")="0.00",#REF!=""),OR(TEXT(#REF!,"0.00")="0.00",#REF!=""),OR(TEXT(#REF!,"0.00")="0.00",#REF!=""),OR(TEXT(#REF!,"0.00")="0.00",#REF!=""),OR(TEXT(#REF!,"0.00")="0.00",#REF!=""))))</formula>
    </cfRule>
    <cfRule type="expression" dxfId="190" priority="77">
      <formula>NOT(OR(TEXT($Z$34,"0.00")="100.00",AND(OR(TEXT($Z$16,"0.00")="0.00",$Z$16=""),OR(TEXT($Z$20,"0.00")="0.00",$Z$20=""),OR(TEXT($Z$24,"0.00")="0.00",$Z$24=""),OR(TEXT($Z$28,"0.00")="0.00",$Z$28=""),OR(TEXT($Z$32,"0.00")="0.00",$Z$32=""),OR(TEXT($Z$33,"0.00")="0.00",$Z$33=""))))</formula>
    </cfRule>
    <cfRule type="expression" dxfId="189" priority="76">
      <formula>NOT(OR(TEXT(#REF!,"0.00")="100.00",AND(OR(TEXT(#REF!,"0.00")="0.00",#REF!=""),OR(TEXT(#REF!,"0.00")="0.00",#REF!=""),OR(TEXT(#REF!,"0.00")="0.00",#REF!=""),OR(TEXT(#REF!,"0.00")="0.00",#REF!=""),OR(TEXT(#REF!,"0.00")="0.00",#REF!=""),OR(TEXT(#REF!,"0.00")="0.00",#REF!=""))))</formula>
    </cfRule>
    <cfRule type="expression" dxfId="188" priority="75">
      <formula>NOT(OR(TEXT(#REF!,"0.00")="100.00",AND(OR(TEXT(#REF!,"0.00")="0.00",#REF!=""),OR(TEXT(#REF!,"0.00")="0.00",#REF!=""),OR(TEXT(#REF!,"0.00")="0.00",#REF!=""),OR(TEXT(#REF!,"0.00")="0.00",#REF!=""),OR(TEXT(#REF!,"0.00")="0.00",#REF!=""),OR(TEXT(#REF!,"0.00")="0.00",#REF!=""))))</formula>
    </cfRule>
    <cfRule type="expression" dxfId="187" priority="74">
      <formula>NOT(OR(TEXT(#REF!,"0.00")="100.00",AND(OR(TEXT(#REF!,"0.00")="0.00",#REF!=""),OR(TEXT(#REF!,"0.00")="0.00",#REF!=""),OR(TEXT(#REF!,"0.00")="0.00",#REF!=""),OR(TEXT(#REF!,"0.00")="0.00",#REF!=""),OR(TEXT(#REF!,"0.00")="0.00",#REF!=""),OR(TEXT(#REF!,"0.00")="0.00",#REF!=""))))</formula>
    </cfRule>
    <cfRule type="expression" dxfId="186" priority="73">
      <formula>NOT(OR(TEXT(#REF!,"0.00")="100.00",AND(OR(TEXT(#REF!,"0.00")="0.00",#REF!=""),OR(TEXT(#REF!,"0.00")="0.00",#REF!=""),OR(TEXT(#REF!,"0.00")="0.00",#REF!=""),OR(TEXT(#REF!,"0.00")="0.00",#REF!=""),OR(TEXT(#REF!,"0.00")="0.00",#REF!=""),OR(TEXT(#REF!,"0.00")="0.00",#REF!=""))))</formula>
    </cfRule>
    <cfRule type="expression" dxfId="185" priority="60">
      <formula>NOT(OR(TEXT(#REF!,"0.00")="100.00",AND(OR(TEXT(#REF!,"0.00")="0.00",#REF!=""),OR(TEXT(#REF!,"0.00")="0.00",#REF!=""),OR(TEXT(#REF!,"0.00")="0.00",#REF!=""),OR(TEXT(#REF!,"0.00")="0.00",#REF!=""),OR(TEXT(#REF!,"0.00")="0.00",#REF!=""),OR(TEXT(#REF!,"0.00")="0.00",#REF!=""))))</formula>
    </cfRule>
  </conditionalFormatting>
  <conditionalFormatting sqref="Z52:AA52">
    <cfRule type="expression" dxfId="184" priority="58">
      <formula>NOT(OR(TEXT($Z$34,"0.00")="100.00",AND(OR(TEXT($Z$16,"0.00")="0.00",$Z$16=""),OR(TEXT($Z$20,"0.00")="0.00",$Z$20=""),OR(TEXT($Z$24,"0.00")="0.00",$Z$24=""),OR(TEXT($Z$28,"0.00")="0.00",$Z$28=""),OR(TEXT($Z$32,"0.00")="0.00",$Z$32=""),OR(TEXT($Z$33,"0.00")="0.00",$Z$33=""))))</formula>
    </cfRule>
    <cfRule type="expression" dxfId="183" priority="54">
      <formula>NOT(OR(TEXT(#REF!,"0.00")="100.00",AND(OR(TEXT(#REF!,"0.00")="0.00",#REF!=""),OR(TEXT(#REF!,"0.00")="0.00",#REF!=""),OR(TEXT(#REF!,"0.00")="0.00",#REF!=""),OR(TEXT(#REF!,"0.00")="0.00",#REF!=""),OR(TEXT(#REF!,"0.00")="0.00",#REF!=""),OR(TEXT(#REF!,"0.00")="0.00",#REF!=""))))</formula>
    </cfRule>
    <cfRule type="expression" dxfId="182" priority="41">
      <formula>NOT(OR(TEXT(#REF!,"0.00")="100.00",AND(OR(TEXT(#REF!,"0.00")="0.00",#REF!=""),OR(TEXT(#REF!,"0.00")="0.00",#REF!=""),OR(TEXT(#REF!,"0.00")="0.00",#REF!=""),OR(TEXT(#REF!,"0.00")="0.00",#REF!=""),OR(TEXT(#REF!,"0.00")="0.00",#REF!=""),OR(TEXT(#REF!,"0.00")="0.00",#REF!=""))))</formula>
    </cfRule>
  </conditionalFormatting>
  <conditionalFormatting sqref="Z56:AA56">
    <cfRule type="expression" dxfId="181" priority="22">
      <formula>NOT(OR(TEXT(#REF!,"0.00")="100.00",AND(OR(TEXT(#REF!,"0.00")="0.00",#REF!=""),OR(TEXT(#REF!,"0.00")="0.00",#REF!=""),OR(TEXT(#REF!,"0.00")="0.00",#REF!=""),OR(TEXT(#REF!,"0.00")="0.00",#REF!=""),OR(TEXT(#REF!,"0.00")="0.00",#REF!=""),OR(TEXT(#REF!,"0.00")="0.00",#REF!=""))))</formula>
    </cfRule>
    <cfRule type="expression" dxfId="180" priority="39">
      <formula>NOT(OR(TEXT($Z$34,"0.00")="100.00",AND(OR(TEXT($Z$16,"0.00")="0.00",$Z$16=""),OR(TEXT($Z$20,"0.00")="0.00",$Z$20=""),OR(TEXT($Z$24,"0.00")="0.00",$Z$24=""),OR(TEXT($Z$28,"0.00")="0.00",$Z$28=""),OR(TEXT($Z$32,"0.00")="0.00",$Z$32=""),OR(TEXT($Z$33,"0.00")="0.00",$Z$33=""))))</formula>
    </cfRule>
    <cfRule type="expression" dxfId="179" priority="38">
      <formula>NOT(OR(TEXT(#REF!,"0.00")="100.00",AND(OR(TEXT(#REF!,"0.00")="0.00",#REF!=""),OR(TEXT(#REF!,"0.00")="0.00",#REF!=""),OR(TEXT(#REF!,"0.00")="0.00",#REF!=""),OR(TEXT(#REF!,"0.00")="0.00",#REF!=""),OR(TEXT(#REF!,"0.00")="0.00",#REF!=""),OR(TEXT(#REF!,"0.00")="0.00",#REF!=""))))</formula>
    </cfRule>
    <cfRule type="expression" dxfId="178" priority="35">
      <formula>NOT(OR(TEXT(#REF!,"0.00")="100.00",AND(OR(TEXT(#REF!,"0.00")="0.00",#REF!=""),OR(TEXT(#REF!,"0.00")="0.00",#REF!=""),OR(TEXT(#REF!,"0.00")="0.00",#REF!=""),OR(TEXT(#REF!,"0.00")="0.00",#REF!=""),OR(TEXT(#REF!,"0.00")="0.00",#REF!=""),OR(TEXT(#REF!,"0.00")="0.00",#REF!=""))))</formula>
    </cfRule>
  </conditionalFormatting>
  <conditionalFormatting sqref="Z60:AA60">
    <cfRule type="expression" dxfId="177" priority="3">
      <formula>NOT(OR(TEXT(#REF!,"0.00")="100.00",AND(OR(TEXT(#REF!,"0.00")="0.00",#REF!=""),OR(TEXT(#REF!,"0.00")="0.00",#REF!=""),OR(TEXT(#REF!,"0.00")="0.00",#REF!=""),OR(TEXT(#REF!,"0.00")="0.00",#REF!=""),OR(TEXT(#REF!,"0.00")="0.00",#REF!=""),OR(TEXT(#REF!,"0.00")="0.00",#REF!=""))))</formula>
    </cfRule>
    <cfRule type="expression" dxfId="176" priority="20">
      <formula>NOT(OR(TEXT($Z$34,"0.00")="100.00",AND(OR(TEXT($Z$16,"0.00")="0.00",$Z$16=""),OR(TEXT($Z$20,"0.00")="0.00",$Z$20=""),OR(TEXT($Z$24,"0.00")="0.00",$Z$24=""),OR(TEXT($Z$28,"0.00")="0.00",$Z$28=""),OR(TEXT($Z$32,"0.00")="0.00",$Z$32=""),OR(TEXT($Z$33,"0.00")="0.00",$Z$33=""))))</formula>
    </cfRule>
  </conditionalFormatting>
  <conditionalFormatting sqref="AA15 AA19 AA23 AA27 AA31 AA46 AA50 AA54 AA58 AA62">
    <cfRule type="expression" dxfId="173" priority="223">
      <formula>AND($J13&lt;&gt;"企業",$AA15="☑")</formula>
    </cfRule>
    <cfRule type="expression" dxfId="172" priority="2">
      <formula>AND($D15="",$AA15="☑")</formula>
    </cfRule>
  </conditionalFormatting>
  <dataValidations xWindow="786" yWindow="488" count="14">
    <dataValidation allowBlank="1" showInputMessage="1" showErrorMessage="1" promptTitle="所在地" prompt="海外を選択したら、「海外を選択した場合は郵便番号検索は出来なくなりますので「所在地」欄に海外の住所をすべて入力してください。」" sqref="J12:Y12 J43:Y43" xr:uid="{00000000-0002-0000-0900-000000000000}"/>
    <dataValidation type="custom" allowBlank="1" showInputMessage="1" showErrorMessage="1" promptTitle="所在地" prompt="都道府県名から正しく全て全角で入力してください。" sqref="J16:Y16 J20:Y20 J24:Y24 J28:Y28 J32:Y32 J47:Y47 J51:Y51 J55:Y55 J59:Y59 J63:Y63" xr:uid="{00000000-0002-0000-0900-000001000000}">
      <formula1>LEN(J16)&lt;=512</formula1>
    </dataValidation>
    <dataValidation type="custom" allowBlank="1" showInputMessage="1" showErrorMessage="1" promptTitle="郵便番号" prompt="半角数字で入力してください。_x000a_　（国内の場合は、_x000a_　　半角数字7桁、ハイフンなし_x000a_　　海外の場合は、_x000a_　　半角数字9桁、ハイフンなし）" sqref="F32:I32 F16:I16 F20:I20 F24:I24 F28:I28" xr:uid="{00000000-0002-0000-0900-000002000000}">
      <formula1>AND(LENB(F16)&lt;=9,OR(ISNUMBER(VALUE(F16)),TRIM(F16)=""))</formula1>
    </dataValidation>
    <dataValidation type="whole" allowBlank="1" showInputMessage="1" showErrorMessage="1" promptTitle="従業員" prompt="数字のみ入力してください（0～99999）" sqref="R21:S21 R13:S13 R25:S25 R17:S17 R29:S29 R44:S44 R48:S48 R52:S52 R56:S56 R60:S60" xr:uid="{00000000-0002-0000-0900-000003000000}">
      <formula1>0</formula1>
      <formula2>99999</formula2>
    </dataValidation>
    <dataValidation type="list" allowBlank="1" showInputMessage="1" showErrorMessage="1" sqref="D16:E16 D20:E20 D24:E24 D28:E28 D32:E32 D47:E47 D51:E51 D55:E55 D59:E59 D63:E63" xr:uid="{00000000-0002-0000-0900-000004000000}">
      <formula1>"国内,海外"</formula1>
    </dataValidation>
    <dataValidation type="list" allowBlank="1" showInputMessage="1" showErrorMessage="1" sqref="U5:U6 U36" xr:uid="{00000000-0002-0000-0900-000005000000}">
      <formula1>"2022,2023,2024"</formula1>
    </dataValidation>
    <dataValidation type="list" allowBlank="1" showInputMessage="1" showErrorMessage="1" sqref="W5:W6 W36" xr:uid="{00000000-0002-0000-0900-000006000000}">
      <formula1>"01,02,03,04,05,06,07,08,09,10,11,12"</formula1>
    </dataValidation>
    <dataValidation type="list" allowBlank="1" showInputMessage="1" showErrorMessage="1" sqref="Y5:Y6 Y36" xr:uid="{00000000-0002-0000-0900-000007000000}">
      <formula1>"01,02,03,04,05,06,07,08,09,10,11,12,13,14,15,16,17,18,19,20,21,22,23,24,25,26,27,28,29,30,31"</formula1>
    </dataValidation>
    <dataValidation type="custom" allowBlank="1" showInputMessage="1" showErrorMessage="1" sqref="D56:I56 D17:I17 D21:I21 D25:I25 D29:I29 D44:I44 D48:I48 D52:I52 D13:I13 D60:I60" xr:uid="{00000000-0002-0000-0900-000008000000}">
      <formula1>LEN(D13)&lt;=64</formula1>
    </dataValidation>
    <dataValidation type="custom" allowBlank="1" showInputMessage="1" showErrorMessage="1" sqref="Z16:AA16 Z63:AA64 Z20:AA20 Z47:AA47 Z55:AA55 Z24:AA24 Z59:AA59 Z32:AA33 Z51:AA51 Z28:AA28" xr:uid="{00000000-0002-0000-0900-000009000000}">
      <formula1>AND(_xlfn.NUMBERVALUE(Z16)&gt;=0,_xlfn.NUMBERVALUE(Z16)&lt;=100,Z16*100=INT(Z16*100))</formula1>
    </dataValidation>
    <dataValidation type="whole" allowBlank="1" showInputMessage="1" showErrorMessage="1" sqref="E33 E64" xr:uid="{00000000-0002-0000-0900-00000A000000}">
      <formula1>0</formula1>
      <formula2>99999999</formula2>
    </dataValidation>
    <dataValidation type="whole" allowBlank="1" showInputMessage="1" showErrorMessage="1" promptTitle="資本金" prompt="数字のみ入力してください(0～9999999999999)" sqref="N21:Q21 N13:Q13 N25:Q25 N17:Q17 N29:Q29 N44:Q44 N48:Q48 N52:Q52 N56:Q56 N60:Q60" xr:uid="{00000000-0002-0000-0900-00000B000000}">
      <formula1>0</formula1>
      <formula2>9999999999999</formula2>
    </dataValidation>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F63:I63 F59:I59 F55:I55 F51:I51 F47:I47" xr:uid="{00000000-0002-0000-0900-00000C000000}">
      <formula1>AND(LENB(F47)&lt;=9,OR(ISNUMBER(VALUE(F47)),TRIM(F47)=""))</formula1>
    </dataValidation>
    <dataValidation type="list" allowBlank="1" showInputMessage="1" showErrorMessage="1" sqref="D14:U14 D18:U18 D22:U22 D26:U26 D30:U30 D45:U45 D49:U49 D53:U53 D57:U57 D61:U61" xr:uid="{00000000-0002-0000-0900-00000D000000}">
      <formula1>INDIRECT(SUBSTITUTE(SUBSTITUTE($J13,"）",""),"（",""))</formula1>
    </dataValidation>
  </dataValidations>
  <hyperlinks>
    <hyperlink ref="V7:AA8" location="コピー用テキスト一覧" display="コピー用テキスト一覧" xr:uid="{00000000-0004-0000-0900-000000000000}"/>
    <hyperlink ref="V38:AA39" location="コピー用テキスト一覧" display="コピー用テキスト一覧" xr:uid="{00000000-0004-0000-0900-000001000000}"/>
  </hyperlinks>
  <pageMargins left="0.70866141732283505" right="0.70866141732283505" top="0.74803149606299202" bottom="0.74803149606299202" header="0.31496062992126" footer="0.31496062992126"/>
  <pageSetup paperSize="9" scale="13" orientation="portrait" verticalDpi="1200" r:id="rId1"/>
  <extLst>
    <ext xmlns:x14="http://schemas.microsoft.com/office/spreadsheetml/2009/9/main" uri="{78C0D931-6437-407d-A8EE-F0AAD7539E65}">
      <x14:conditionalFormattings>
        <x14:conditionalFormatting xmlns:xm="http://schemas.microsoft.com/office/excel/2006/main">
          <x14:cfRule type="expression" priority="260" id="{04007305-860A-48D0-9B37-57FCA1091D4C}">
            <xm:f>AND('１．申請者の概要'!$H$22&gt;0,OR($D$13="",$J$13="",$J$16="",$Z$16=""))</xm:f>
            <x14:dxf>
              <font>
                <color rgb="FFFF0000"/>
              </font>
            </x14:dxf>
          </x14:cfRule>
          <xm:sqref>H4</xm:sqref>
        </x14:conditionalFormatting>
        <x14:conditionalFormatting xmlns:xm="http://schemas.microsoft.com/office/excel/2006/main">
          <x14:cfRule type="expression" priority="1171" id="{2796C914-275B-4B46-9F90-49BFE4F9D301}">
            <xm:f>OR($J13&lt;&gt;"企業",IFERROR(VLOOKUP($D14,プルダウンデータ!$C$11:$C$139,1,FALSE),TRUE))</xm:f>
            <x14:dxf>
              <fill>
                <patternFill>
                  <bgColor rgb="FFBFBFBF"/>
                </patternFill>
              </fill>
            </x14:dxf>
          </x14:cfRule>
          <x14:cfRule type="expression" priority="221" id="{580F369F-B7FA-43EA-A009-FB42A2D1D5FD}">
            <xm:f>AND(OR($J13&lt;&gt;"企業",IFERROR(VLOOKUP($D14,プルダウンデータ!$C$11:$C$139,1,FALSE),TRUE)),$AA14="☑")</xm:f>
            <x14:dxf>
              <fill>
                <patternFill>
                  <bgColor rgb="FFFF5B5B"/>
                </patternFill>
              </fill>
            </x14:dxf>
          </x14:cfRule>
          <xm:sqref>AA14 AA18 AA22 AA26 AA30 AA45 AA49 AA53 AA57 AA61</xm:sqref>
        </x14:conditionalFormatting>
      </x14:conditionalFormattings>
    </ext>
    <ext xmlns:x14="http://schemas.microsoft.com/office/spreadsheetml/2009/9/main" uri="{CCE6A557-97BC-4b89-ADB6-D9C93CAAB3DF}">
      <x14:dataValidations xmlns:xm="http://schemas.microsoft.com/office/excel/2006/main" xWindow="786" yWindow="488" count="3">
        <x14:dataValidation type="list" allowBlank="1" showInputMessage="1" showErrorMessage="1" xr:uid="{70B3F3BF-3D34-4D38-9683-4BE6D3684EA8}">
          <x14:formula1>
            <xm:f>計算用シート!$A$3:$A$10</xm:f>
          </x14:formula1>
          <xm:sqref>T60:Y60 T13:Y13 T17:Y17 T21:Y21 T25:Y25 T29:Y29 T44:Y44 T48:Y48 T52:Y52 T56:Y56</xm:sqref>
        </x14:dataValidation>
        <x14:dataValidation type="list" allowBlank="1" showInputMessage="1" showErrorMessage="1" xr:uid="{D68D226B-D310-46D2-B2E2-DBF8F5FB9278}">
          <x14:formula1>
            <xm:f>プルダウンデータ!$C$1274:$C$1276</xm:f>
          </x14:formula1>
          <xm:sqref>J17:M17 J56:M56 J52:M52 J48:M48 J44:M44 J21:M21 J29:M29 J25:M25 J13:M13 J60:M60</xm:sqref>
        </x14:dataValidation>
        <x14:dataValidation type="list" allowBlank="1" showInputMessage="1" showErrorMessage="1" xr:uid="{70EB0D98-3032-49AE-B824-CEBE4AC3CABA}">
          <x14:formula1>
            <xm:f>プルダウンデータ!$C$357:$C$358</xm:f>
          </x14:formula1>
          <xm:sqref>AA14:AA15 AA57:AA58 AA53:AA54 AA49:AA50 AA45:AA46 AA30:AA31 AA26:AA27 AA22:AA23 AA18:AA19 AA61:AA62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U194"/>
  <sheetViews>
    <sheetView zoomScaleNormal="100" workbookViewId="0"/>
  </sheetViews>
  <sheetFormatPr defaultColWidth="9" defaultRowHeight="20.100000000000001" customHeight="1"/>
  <cols>
    <col min="1" max="47" width="5.625" style="16" customWidth="1"/>
    <col min="48" max="16384" width="9" style="16"/>
  </cols>
  <sheetData>
    <row r="1" spans="1:47" ht="20.100000000000001" customHeight="1">
      <c r="A1" s="111" t="s">
        <v>7443</v>
      </c>
    </row>
    <row r="2" spans="1:47"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3" spans="1:47" ht="20.100000000000001" customHeight="1">
      <c r="T3" s="563" t="s">
        <v>6971</v>
      </c>
      <c r="U3" s="563"/>
      <c r="V3" s="564" t="str">
        <f>IF('１．申請者の概要'!$V$3="","",'１．申請者の概要'!$V$3)</f>
        <v>000</v>
      </c>
      <c r="W3" s="564"/>
      <c r="X3" s="564"/>
    </row>
    <row r="4" spans="1:47" ht="20.100000000000001" customHeight="1">
      <c r="B4" s="16" t="s">
        <v>47</v>
      </c>
    </row>
    <row r="5" spans="1:47" ht="20.100000000000001" customHeight="1">
      <c r="B5" s="16" t="s">
        <v>81</v>
      </c>
    </row>
    <row r="6" spans="1:47" ht="20.100000000000001" customHeight="1">
      <c r="C6" s="548" t="s">
        <v>7493</v>
      </c>
      <c r="D6" s="548"/>
      <c r="E6" s="548"/>
      <c r="F6" s="548"/>
      <c r="G6" s="548"/>
      <c r="H6" s="548"/>
      <c r="I6" s="548"/>
      <c r="J6" s="548"/>
      <c r="K6" s="548"/>
      <c r="L6" s="548"/>
      <c r="M6" s="548"/>
      <c r="N6" s="548"/>
      <c r="O6" s="548"/>
      <c r="P6" s="548"/>
      <c r="Q6" s="548"/>
      <c r="R6" s="548"/>
      <c r="S6" s="548"/>
      <c r="T6" s="548"/>
      <c r="U6" s="548"/>
      <c r="V6" s="548"/>
      <c r="W6" s="548"/>
      <c r="X6" s="548"/>
    </row>
    <row r="8" spans="1:47" ht="20.100000000000001" customHeight="1">
      <c r="B8" s="16" t="s">
        <v>82</v>
      </c>
      <c r="H8" s="134" t="str">
        <f>LEN(H9) &amp; "/" &amp; 60</f>
        <v>35/60</v>
      </c>
    </row>
    <row r="9" spans="1:47" ht="39.950000000000003" customHeight="1">
      <c r="C9" s="844" t="s">
        <v>4299</v>
      </c>
      <c r="D9" s="507"/>
      <c r="E9" s="507"/>
      <c r="F9" s="507"/>
      <c r="G9" s="507"/>
      <c r="H9" s="848" t="s">
        <v>7494</v>
      </c>
      <c r="I9" s="848"/>
      <c r="J9" s="848"/>
      <c r="K9" s="848"/>
      <c r="L9" s="848"/>
      <c r="M9" s="848"/>
      <c r="N9" s="848"/>
      <c r="O9" s="848"/>
      <c r="P9" s="848"/>
      <c r="Q9" s="848"/>
      <c r="R9" s="848"/>
      <c r="S9" s="848"/>
      <c r="T9" s="848"/>
      <c r="U9" s="848"/>
      <c r="V9" s="848"/>
      <c r="W9" s="848"/>
      <c r="X9" s="848"/>
    </row>
    <row r="10" spans="1:47" ht="39.950000000000003" customHeight="1">
      <c r="C10" s="849" t="s">
        <v>80</v>
      </c>
      <c r="D10" s="849"/>
      <c r="E10" s="849"/>
      <c r="F10" s="849"/>
      <c r="G10" s="849"/>
      <c r="H10" s="564" t="s">
        <v>142</v>
      </c>
      <c r="I10" s="564"/>
      <c r="J10" s="564"/>
      <c r="K10" s="564"/>
      <c r="L10" s="564"/>
      <c r="M10" s="564"/>
      <c r="N10" s="564"/>
      <c r="O10" s="564"/>
      <c r="P10" s="564"/>
      <c r="Q10" s="564"/>
      <c r="R10" s="564"/>
      <c r="S10" s="564"/>
      <c r="T10" s="564"/>
      <c r="U10" s="564"/>
      <c r="V10" s="564"/>
      <c r="W10" s="564"/>
      <c r="X10" s="564"/>
    </row>
    <row r="12" spans="1:47" ht="20.100000000000001" customHeight="1">
      <c r="B12" s="16" t="s">
        <v>83</v>
      </c>
      <c r="H12" s="134" t="str">
        <f>LEN(H13) &amp; "/" &amp; 200</f>
        <v>128/200</v>
      </c>
    </row>
    <row r="13" spans="1:47" ht="39.950000000000003" customHeight="1">
      <c r="C13" s="844" t="s">
        <v>84</v>
      </c>
      <c r="D13" s="507"/>
      <c r="E13" s="507"/>
      <c r="F13" s="507"/>
      <c r="G13" s="507"/>
      <c r="H13" s="845" t="s">
        <v>7495</v>
      </c>
      <c r="I13" s="846"/>
      <c r="J13" s="846"/>
      <c r="K13" s="846"/>
      <c r="L13" s="846"/>
      <c r="M13" s="846"/>
      <c r="N13" s="846"/>
      <c r="O13" s="846"/>
      <c r="P13" s="846"/>
      <c r="Q13" s="846"/>
      <c r="R13" s="846"/>
      <c r="S13" s="846"/>
      <c r="T13" s="846"/>
      <c r="U13" s="846"/>
      <c r="V13" s="846"/>
      <c r="W13" s="846"/>
      <c r="X13" s="847"/>
      <c r="Z13" s="850" t="s">
        <v>4550</v>
      </c>
      <c r="AA13" s="850"/>
      <c r="AB13" s="850"/>
      <c r="AC13" s="850"/>
      <c r="AD13" s="850"/>
      <c r="AE13" s="631"/>
      <c r="AF13" s="631"/>
      <c r="AG13" s="631"/>
      <c r="AH13" s="631"/>
      <c r="AI13" s="631"/>
      <c r="AJ13" s="631"/>
      <c r="AK13" s="631"/>
      <c r="AL13" s="631"/>
      <c r="AM13" s="631"/>
      <c r="AN13" s="631"/>
      <c r="AO13" s="631"/>
      <c r="AP13" s="631"/>
      <c r="AQ13" s="631"/>
      <c r="AR13" s="631"/>
      <c r="AS13" s="631"/>
      <c r="AT13" s="631"/>
      <c r="AU13" s="631"/>
    </row>
    <row r="14" spans="1:47" ht="20.100000000000001" customHeight="1">
      <c r="H14" s="207"/>
      <c r="I14" s="207"/>
      <c r="J14" s="207"/>
      <c r="K14" s="207"/>
      <c r="L14" s="207"/>
      <c r="M14" s="207"/>
      <c r="N14" s="207"/>
      <c r="O14" s="207"/>
      <c r="P14" s="207"/>
      <c r="Q14" s="207"/>
      <c r="R14" s="207"/>
      <c r="S14" s="207"/>
      <c r="T14" s="207"/>
      <c r="U14" s="207"/>
      <c r="V14" s="207"/>
      <c r="W14" s="207"/>
      <c r="X14" s="207"/>
      <c r="Z14" s="850"/>
      <c r="AA14" s="850"/>
      <c r="AB14" s="850"/>
      <c r="AC14" s="850"/>
      <c r="AD14" s="850"/>
      <c r="AE14" s="631"/>
      <c r="AF14" s="631"/>
      <c r="AG14" s="631"/>
      <c r="AH14" s="631"/>
      <c r="AI14" s="631"/>
      <c r="AJ14" s="631"/>
      <c r="AK14" s="631"/>
      <c r="AL14" s="631"/>
      <c r="AM14" s="631"/>
      <c r="AN14" s="631"/>
      <c r="AO14" s="631"/>
      <c r="AP14" s="631"/>
      <c r="AQ14" s="631"/>
      <c r="AR14" s="631"/>
      <c r="AS14" s="631"/>
      <c r="AT14" s="631"/>
      <c r="AU14" s="631"/>
    </row>
    <row r="15" spans="1:47" ht="20.100000000000001" customHeight="1">
      <c r="B15" s="16" t="s">
        <v>237</v>
      </c>
      <c r="H15" s="207"/>
      <c r="I15" s="207"/>
      <c r="J15" s="207"/>
      <c r="K15" s="207"/>
      <c r="L15" s="207"/>
      <c r="M15" s="207"/>
      <c r="N15" s="207"/>
      <c r="O15" s="207"/>
      <c r="P15" s="207"/>
      <c r="Q15" s="207"/>
      <c r="R15" s="207"/>
      <c r="S15" s="207"/>
      <c r="T15" s="207"/>
      <c r="U15" s="207"/>
      <c r="V15" s="207"/>
      <c r="W15" s="207"/>
      <c r="X15" s="207"/>
    </row>
    <row r="16" spans="1:47" ht="20.100000000000001" customHeight="1">
      <c r="C16" s="263" t="s">
        <v>64</v>
      </c>
      <c r="D16" s="16" t="s">
        <v>85</v>
      </c>
      <c r="H16" s="207"/>
      <c r="I16" s="207"/>
      <c r="J16" s="207"/>
      <c r="K16" s="207"/>
      <c r="L16" s="207"/>
      <c r="M16" s="207"/>
      <c r="N16" s="207"/>
      <c r="O16" s="207"/>
      <c r="P16" s="207"/>
      <c r="Q16" s="207"/>
      <c r="R16" s="207"/>
      <c r="S16" s="207"/>
      <c r="T16" s="207"/>
      <c r="U16" s="207"/>
      <c r="V16" s="207"/>
      <c r="W16" s="207"/>
      <c r="X16" s="207"/>
    </row>
    <row r="17" spans="3:47" ht="20.100000000000001" customHeight="1">
      <c r="D17" s="16" t="s">
        <v>86</v>
      </c>
      <c r="H17" s="207"/>
      <c r="I17" s="207"/>
      <c r="J17" s="207"/>
      <c r="K17" s="207"/>
      <c r="L17" s="207"/>
      <c r="M17" s="207"/>
      <c r="N17" s="207"/>
      <c r="O17" s="207"/>
      <c r="P17" s="207"/>
      <c r="Q17" s="207"/>
      <c r="R17" s="207"/>
      <c r="S17" s="207"/>
      <c r="T17" s="207"/>
      <c r="U17" s="207"/>
      <c r="V17" s="207"/>
      <c r="W17" s="207"/>
      <c r="X17" s="207"/>
    </row>
    <row r="18" spans="3:47" ht="20.100000000000001" customHeight="1">
      <c r="C18" s="214" t="s">
        <v>68</v>
      </c>
      <c r="D18" s="200" t="s">
        <v>87</v>
      </c>
      <c r="E18" s="200"/>
      <c r="F18" s="200"/>
      <c r="G18" s="200"/>
      <c r="H18" s="229"/>
      <c r="I18" s="229"/>
      <c r="J18" s="229"/>
      <c r="K18" s="229"/>
      <c r="L18" s="229"/>
      <c r="M18" s="229"/>
      <c r="N18" s="229"/>
      <c r="O18" s="229"/>
      <c r="P18" s="229"/>
      <c r="Q18" s="229"/>
      <c r="R18" s="229"/>
      <c r="S18" s="229"/>
      <c r="T18" s="229"/>
      <c r="U18" s="229"/>
      <c r="V18" s="229"/>
      <c r="W18" s="229"/>
      <c r="X18" s="230"/>
      <c r="Z18" s="663" t="s">
        <v>4560</v>
      </c>
      <c r="AA18" s="537"/>
      <c r="AB18" s="537"/>
      <c r="AC18" s="537"/>
      <c r="AD18" s="538"/>
      <c r="AE18" s="583"/>
      <c r="AF18" s="584"/>
      <c r="AG18" s="584"/>
      <c r="AH18" s="584"/>
      <c r="AI18" s="584"/>
      <c r="AJ18" s="584"/>
      <c r="AK18" s="584"/>
      <c r="AL18" s="584"/>
      <c r="AM18" s="584"/>
      <c r="AN18" s="584"/>
      <c r="AO18" s="584"/>
      <c r="AP18" s="584"/>
      <c r="AQ18" s="584"/>
      <c r="AR18" s="584"/>
      <c r="AS18" s="584"/>
      <c r="AT18" s="584"/>
      <c r="AU18" s="585"/>
    </row>
    <row r="19" spans="3:47" ht="20.100000000000001" customHeight="1">
      <c r="C19" s="215" t="s">
        <v>67</v>
      </c>
      <c r="D19" s="204" t="s">
        <v>88</v>
      </c>
      <c r="E19" s="204"/>
      <c r="F19" s="264" t="s">
        <v>68</v>
      </c>
      <c r="G19" s="204" t="s">
        <v>89</v>
      </c>
      <c r="H19" s="204"/>
      <c r="I19" s="264" t="s">
        <v>68</v>
      </c>
      <c r="J19" s="204" t="s">
        <v>90</v>
      </c>
      <c r="K19" s="204"/>
      <c r="L19" s="264" t="s">
        <v>68</v>
      </c>
      <c r="M19" s="204" t="s">
        <v>91</v>
      </c>
      <c r="N19" s="204"/>
      <c r="O19" s="204"/>
      <c r="P19" s="204"/>
      <c r="Q19" s="204"/>
      <c r="R19" s="204"/>
      <c r="S19" s="204"/>
      <c r="T19" s="204"/>
      <c r="U19" s="204"/>
      <c r="V19" s="204"/>
      <c r="W19" s="204"/>
      <c r="X19" s="205"/>
      <c r="Z19" s="542"/>
      <c r="AA19" s="543"/>
      <c r="AB19" s="543"/>
      <c r="AC19" s="543"/>
      <c r="AD19" s="544"/>
      <c r="AE19" s="589"/>
      <c r="AF19" s="590"/>
      <c r="AG19" s="590"/>
      <c r="AH19" s="590"/>
      <c r="AI19" s="590"/>
      <c r="AJ19" s="590"/>
      <c r="AK19" s="590"/>
      <c r="AL19" s="590"/>
      <c r="AM19" s="590"/>
      <c r="AN19" s="590"/>
      <c r="AO19" s="590"/>
      <c r="AP19" s="590"/>
      <c r="AQ19" s="590"/>
      <c r="AR19" s="590"/>
      <c r="AS19" s="590"/>
      <c r="AT19" s="590"/>
      <c r="AU19" s="591"/>
    </row>
    <row r="20" spans="3:47" ht="20.100000000000001" customHeight="1">
      <c r="X20" s="26" t="s">
        <v>4572</v>
      </c>
    </row>
    <row r="21" spans="3:47" ht="20.100000000000001" customHeight="1">
      <c r="C21" s="547" t="s">
        <v>200</v>
      </c>
      <c r="D21" s="547"/>
      <c r="E21" s="547"/>
      <c r="F21" s="547"/>
      <c r="G21" s="547"/>
      <c r="H21" s="547"/>
      <c r="I21" s="547"/>
      <c r="J21" s="547"/>
      <c r="K21" s="547"/>
      <c r="L21" s="547"/>
      <c r="M21" s="547"/>
      <c r="N21" s="547" t="s">
        <v>92</v>
      </c>
      <c r="O21" s="547"/>
      <c r="P21" s="547"/>
      <c r="Q21" s="547"/>
      <c r="R21" s="547"/>
      <c r="S21" s="547"/>
      <c r="T21" s="547"/>
      <c r="U21" s="547"/>
      <c r="V21" s="547"/>
      <c r="W21" s="547"/>
      <c r="X21" s="547"/>
      <c r="Z21" s="536" t="s">
        <v>4561</v>
      </c>
      <c r="AA21" s="537"/>
      <c r="AB21" s="537"/>
      <c r="AC21" s="537"/>
      <c r="AD21" s="538"/>
      <c r="AE21" s="583"/>
      <c r="AF21" s="584"/>
      <c r="AG21" s="584"/>
      <c r="AH21" s="584"/>
      <c r="AI21" s="584"/>
      <c r="AJ21" s="584"/>
      <c r="AK21" s="584"/>
      <c r="AL21" s="584"/>
      <c r="AM21" s="584"/>
      <c r="AN21" s="584"/>
      <c r="AO21" s="584"/>
      <c r="AP21" s="584"/>
      <c r="AQ21" s="584"/>
      <c r="AR21" s="584"/>
      <c r="AS21" s="584"/>
      <c r="AT21" s="584"/>
      <c r="AU21" s="585"/>
    </row>
    <row r="22" spans="3:47" ht="20.100000000000001" customHeight="1">
      <c r="C22" s="499" t="s">
        <v>48</v>
      </c>
      <c r="D22" s="500"/>
      <c r="E22" s="842" t="s">
        <v>3865</v>
      </c>
      <c r="F22" s="843"/>
      <c r="G22" s="755" t="str">
        <f>IFERROR(VLOOKUP(E22,コード表!$A$4:$B$1463,2, FALSE),"")</f>
        <v>教育，学習支援業</v>
      </c>
      <c r="H22" s="756"/>
      <c r="I22" s="756"/>
      <c r="J22" s="756"/>
      <c r="K22" s="756"/>
      <c r="L22" s="756"/>
      <c r="M22" s="757"/>
      <c r="N22" s="499" t="s">
        <v>48</v>
      </c>
      <c r="O22" s="841"/>
      <c r="P22" s="842" t="s">
        <v>3865</v>
      </c>
      <c r="Q22" s="843"/>
      <c r="R22" s="755" t="str">
        <f>IFERROR(VLOOKUP(P22,コード表!$A$4:$B$1463,2, FALSE),"")</f>
        <v>教育，学習支援業</v>
      </c>
      <c r="S22" s="756"/>
      <c r="T22" s="756"/>
      <c r="U22" s="756"/>
      <c r="V22" s="756"/>
      <c r="W22" s="756"/>
      <c r="X22" s="757"/>
      <c r="Z22" s="539"/>
      <c r="AA22" s="540"/>
      <c r="AB22" s="540"/>
      <c r="AC22" s="540"/>
      <c r="AD22" s="541"/>
      <c r="AE22" s="586"/>
      <c r="AF22" s="587"/>
      <c r="AG22" s="587"/>
      <c r="AH22" s="587"/>
      <c r="AI22" s="587"/>
      <c r="AJ22" s="587"/>
      <c r="AK22" s="587"/>
      <c r="AL22" s="587"/>
      <c r="AM22" s="587"/>
      <c r="AN22" s="587"/>
      <c r="AO22" s="587"/>
      <c r="AP22" s="587"/>
      <c r="AQ22" s="587"/>
      <c r="AR22" s="587"/>
      <c r="AS22" s="587"/>
      <c r="AT22" s="587"/>
      <c r="AU22" s="588"/>
    </row>
    <row r="23" spans="3:47" ht="20.100000000000001" customHeight="1">
      <c r="C23" s="499" t="s">
        <v>49</v>
      </c>
      <c r="D23" s="500"/>
      <c r="E23" s="842" t="s">
        <v>323</v>
      </c>
      <c r="F23" s="843"/>
      <c r="G23" s="755" t="str">
        <f>IFERROR(VLOOKUP(E23,コード表!$C$4:$D$1463,2,FALSE), "")</f>
        <v>その他の教育，学習支援業</v>
      </c>
      <c r="H23" s="756"/>
      <c r="I23" s="756"/>
      <c r="J23" s="756"/>
      <c r="K23" s="756"/>
      <c r="L23" s="756"/>
      <c r="M23" s="757"/>
      <c r="N23" s="499" t="s">
        <v>49</v>
      </c>
      <c r="O23" s="841"/>
      <c r="P23" s="842" t="s">
        <v>323</v>
      </c>
      <c r="Q23" s="843"/>
      <c r="R23" s="755" t="str">
        <f>IFERROR(VLOOKUP(P23,コード表!$C$4:$D$1463,2,FALSE), "")</f>
        <v>その他の教育，学習支援業</v>
      </c>
      <c r="S23" s="756"/>
      <c r="T23" s="756"/>
      <c r="U23" s="756"/>
      <c r="V23" s="756"/>
      <c r="W23" s="756"/>
      <c r="X23" s="757"/>
      <c r="Z23" s="539"/>
      <c r="AA23" s="540"/>
      <c r="AB23" s="540"/>
      <c r="AC23" s="540"/>
      <c r="AD23" s="541"/>
      <c r="AE23" s="586"/>
      <c r="AF23" s="587"/>
      <c r="AG23" s="587"/>
      <c r="AH23" s="587"/>
      <c r="AI23" s="587"/>
      <c r="AJ23" s="587"/>
      <c r="AK23" s="587"/>
      <c r="AL23" s="587"/>
      <c r="AM23" s="587"/>
      <c r="AN23" s="587"/>
      <c r="AO23" s="587"/>
      <c r="AP23" s="587"/>
      <c r="AQ23" s="587"/>
      <c r="AR23" s="587"/>
      <c r="AS23" s="587"/>
      <c r="AT23" s="587"/>
      <c r="AU23" s="588"/>
    </row>
    <row r="24" spans="3:47" ht="20.100000000000001" customHeight="1">
      <c r="C24" s="499" t="s">
        <v>50</v>
      </c>
      <c r="D24" s="500"/>
      <c r="E24" s="842" t="s">
        <v>3956</v>
      </c>
      <c r="F24" s="843"/>
      <c r="G24" s="755" t="str">
        <f>IFERROR(VLOOKUP(E24,コード表!$E$4:$F$1463,2,FALSE), "")</f>
        <v>他に分類されない教育，学習支援業</v>
      </c>
      <c r="H24" s="756"/>
      <c r="I24" s="756"/>
      <c r="J24" s="756"/>
      <c r="K24" s="756"/>
      <c r="L24" s="756"/>
      <c r="M24" s="757"/>
      <c r="N24" s="499" t="s">
        <v>50</v>
      </c>
      <c r="O24" s="841"/>
      <c r="P24" s="842" t="s">
        <v>3956</v>
      </c>
      <c r="Q24" s="843"/>
      <c r="R24" s="755" t="str">
        <f>IFERROR(VLOOKUP(P24,コード表!$E$4:$F$1463,2,FALSE), "")</f>
        <v>他に分類されない教育，学習支援業</v>
      </c>
      <c r="S24" s="756"/>
      <c r="T24" s="756"/>
      <c r="U24" s="756"/>
      <c r="V24" s="756"/>
      <c r="W24" s="756"/>
      <c r="X24" s="757"/>
      <c r="Z24" s="539"/>
      <c r="AA24" s="540"/>
      <c r="AB24" s="540"/>
      <c r="AC24" s="540"/>
      <c r="AD24" s="541"/>
      <c r="AE24" s="586"/>
      <c r="AF24" s="587"/>
      <c r="AG24" s="587"/>
      <c r="AH24" s="587"/>
      <c r="AI24" s="587"/>
      <c r="AJ24" s="587"/>
      <c r="AK24" s="587"/>
      <c r="AL24" s="587"/>
      <c r="AM24" s="587"/>
      <c r="AN24" s="587"/>
      <c r="AO24" s="587"/>
      <c r="AP24" s="587"/>
      <c r="AQ24" s="587"/>
      <c r="AR24" s="587"/>
      <c r="AS24" s="587"/>
      <c r="AT24" s="587"/>
      <c r="AU24" s="588"/>
    </row>
    <row r="25" spans="3:47" ht="20.100000000000001" customHeight="1">
      <c r="C25" s="499" t="s">
        <v>51</v>
      </c>
      <c r="D25" s="500"/>
      <c r="E25" s="842" t="s">
        <v>3958</v>
      </c>
      <c r="F25" s="843"/>
      <c r="G25" s="755" t="str">
        <f>IFERROR(VLOOKUP(E25,コード表!$G$4:$H$1463,2,FALSE), "")</f>
        <v>他に分類されない教育，学習支援業</v>
      </c>
      <c r="H25" s="756"/>
      <c r="I25" s="756"/>
      <c r="J25" s="756"/>
      <c r="K25" s="756"/>
      <c r="L25" s="756"/>
      <c r="M25" s="757"/>
      <c r="N25" s="499" t="s">
        <v>51</v>
      </c>
      <c r="O25" s="841"/>
      <c r="P25" s="842" t="s">
        <v>3958</v>
      </c>
      <c r="Q25" s="843"/>
      <c r="R25" s="755" t="str">
        <f>IFERROR(VLOOKUP(P25,コード表!$G$4:$H$1463,2,FALSE), "")</f>
        <v>他に分類されない教育，学習支援業</v>
      </c>
      <c r="S25" s="756"/>
      <c r="T25" s="756"/>
      <c r="U25" s="756"/>
      <c r="V25" s="756"/>
      <c r="W25" s="756"/>
      <c r="X25" s="757"/>
      <c r="Z25" s="542"/>
      <c r="AA25" s="543"/>
      <c r="AB25" s="543"/>
      <c r="AC25" s="543"/>
      <c r="AD25" s="544"/>
      <c r="AE25" s="589"/>
      <c r="AF25" s="590"/>
      <c r="AG25" s="590"/>
      <c r="AH25" s="590"/>
      <c r="AI25" s="590"/>
      <c r="AJ25" s="590"/>
      <c r="AK25" s="590"/>
      <c r="AL25" s="590"/>
      <c r="AM25" s="590"/>
      <c r="AN25" s="590"/>
      <c r="AO25" s="590"/>
      <c r="AP25" s="590"/>
      <c r="AQ25" s="590"/>
      <c r="AR25" s="590"/>
      <c r="AS25" s="590"/>
      <c r="AT25" s="590"/>
      <c r="AU25" s="591"/>
    </row>
    <row r="27" spans="3:47" ht="20.100000000000001" customHeight="1">
      <c r="C27" s="265" t="s">
        <v>6878</v>
      </c>
      <c r="Z27" s="536" t="s">
        <v>6880</v>
      </c>
      <c r="AA27" s="537"/>
      <c r="AB27" s="537"/>
      <c r="AC27" s="537"/>
      <c r="AD27" s="538"/>
      <c r="AE27" s="583"/>
      <c r="AF27" s="584"/>
      <c r="AG27" s="584"/>
      <c r="AH27" s="584"/>
      <c r="AI27" s="584"/>
      <c r="AJ27" s="584"/>
      <c r="AK27" s="584"/>
      <c r="AL27" s="584"/>
      <c r="AM27" s="584"/>
      <c r="AN27" s="584"/>
      <c r="AO27" s="584"/>
      <c r="AP27" s="584"/>
      <c r="AQ27" s="584"/>
      <c r="AR27" s="584"/>
      <c r="AS27" s="584"/>
      <c r="AT27" s="584"/>
      <c r="AU27" s="585"/>
    </row>
    <row r="28" spans="3:47" ht="20.100000000000001" customHeight="1">
      <c r="C28" s="17" t="s">
        <v>6879</v>
      </c>
      <c r="D28" s="16" t="s">
        <v>6916</v>
      </c>
      <c r="Z28" s="557"/>
      <c r="AA28" s="540"/>
      <c r="AB28" s="540"/>
      <c r="AC28" s="540"/>
      <c r="AD28" s="541"/>
      <c r="AE28" s="586"/>
      <c r="AF28" s="587"/>
      <c r="AG28" s="587"/>
      <c r="AH28" s="587"/>
      <c r="AI28" s="587"/>
      <c r="AJ28" s="587"/>
      <c r="AK28" s="587"/>
      <c r="AL28" s="587"/>
      <c r="AM28" s="587"/>
      <c r="AN28" s="587"/>
      <c r="AO28" s="587"/>
      <c r="AP28" s="587"/>
      <c r="AQ28" s="587"/>
      <c r="AR28" s="587"/>
      <c r="AS28" s="587"/>
      <c r="AT28" s="587"/>
      <c r="AU28" s="588"/>
    </row>
    <row r="29" spans="3:47" ht="20.100000000000001" customHeight="1">
      <c r="C29" s="17"/>
      <c r="D29" s="16" t="s">
        <v>6922</v>
      </c>
      <c r="Z29" s="557"/>
      <c r="AA29" s="540"/>
      <c r="AB29" s="540"/>
      <c r="AC29" s="540"/>
      <c r="AD29" s="541"/>
      <c r="AE29" s="586"/>
      <c r="AF29" s="587"/>
      <c r="AG29" s="587"/>
      <c r="AH29" s="587"/>
      <c r="AI29" s="587"/>
      <c r="AJ29" s="587"/>
      <c r="AK29" s="587"/>
      <c r="AL29" s="587"/>
      <c r="AM29" s="587"/>
      <c r="AN29" s="587"/>
      <c r="AO29" s="587"/>
      <c r="AP29" s="587"/>
      <c r="AQ29" s="587"/>
      <c r="AR29" s="587"/>
      <c r="AS29" s="587"/>
      <c r="AT29" s="587"/>
      <c r="AU29" s="588"/>
    </row>
    <row r="30" spans="3:47" ht="20.100000000000001" customHeight="1">
      <c r="C30" s="17"/>
      <c r="D30" s="16" t="s">
        <v>6917</v>
      </c>
      <c r="Z30" s="557"/>
      <c r="AA30" s="540"/>
      <c r="AB30" s="540"/>
      <c r="AC30" s="540"/>
      <c r="AD30" s="541"/>
      <c r="AE30" s="586"/>
      <c r="AF30" s="587"/>
      <c r="AG30" s="587"/>
      <c r="AH30" s="587"/>
      <c r="AI30" s="587"/>
      <c r="AJ30" s="587"/>
      <c r="AK30" s="587"/>
      <c r="AL30" s="587"/>
      <c r="AM30" s="587"/>
      <c r="AN30" s="587"/>
      <c r="AO30" s="587"/>
      <c r="AP30" s="587"/>
      <c r="AQ30" s="587"/>
      <c r="AR30" s="587"/>
      <c r="AS30" s="587"/>
      <c r="AT30" s="587"/>
      <c r="AU30" s="588"/>
    </row>
    <row r="31" spans="3:47" ht="20.100000000000001" customHeight="1">
      <c r="C31" s="214" t="s">
        <v>67</v>
      </c>
      <c r="D31" s="200" t="s">
        <v>6918</v>
      </c>
      <c r="E31" s="200"/>
      <c r="F31" s="266"/>
      <c r="G31" s="200"/>
      <c r="H31" s="200"/>
      <c r="I31" s="200"/>
      <c r="J31" s="200"/>
      <c r="K31" s="200"/>
      <c r="L31" s="200"/>
      <c r="M31" s="200"/>
      <c r="N31" s="200"/>
      <c r="O31" s="200"/>
      <c r="P31" s="200"/>
      <c r="Q31" s="200"/>
      <c r="R31" s="200"/>
      <c r="S31" s="200"/>
      <c r="T31" s="200"/>
      <c r="U31" s="200"/>
      <c r="V31" s="200"/>
      <c r="W31" s="200"/>
      <c r="X31" s="201"/>
      <c r="Z31" s="557"/>
      <c r="AA31" s="540"/>
      <c r="AB31" s="540"/>
      <c r="AC31" s="540"/>
      <c r="AD31" s="541"/>
      <c r="AE31" s="586"/>
      <c r="AF31" s="587"/>
      <c r="AG31" s="587"/>
      <c r="AH31" s="587"/>
      <c r="AI31" s="587"/>
      <c r="AJ31" s="587"/>
      <c r="AK31" s="587"/>
      <c r="AL31" s="587"/>
      <c r="AM31" s="587"/>
      <c r="AN31" s="587"/>
      <c r="AO31" s="587"/>
      <c r="AP31" s="587"/>
      <c r="AQ31" s="587"/>
      <c r="AR31" s="587"/>
      <c r="AS31" s="587"/>
      <c r="AT31" s="587"/>
      <c r="AU31" s="588"/>
    </row>
    <row r="32" spans="3:47" ht="20.100000000000001" customHeight="1">
      <c r="C32" s="218" t="s">
        <v>67</v>
      </c>
      <c r="D32" s="202" t="s">
        <v>6919</v>
      </c>
      <c r="E32" s="202"/>
      <c r="F32" s="267"/>
      <c r="G32" s="202"/>
      <c r="H32" s="202"/>
      <c r="I32" s="202"/>
      <c r="J32" s="202"/>
      <c r="K32" s="202"/>
      <c r="L32" s="202"/>
      <c r="M32" s="202"/>
      <c r="N32" s="202"/>
      <c r="O32" s="202"/>
      <c r="P32" s="202"/>
      <c r="Q32" s="202"/>
      <c r="R32" s="202"/>
      <c r="S32" s="202"/>
      <c r="T32" s="202"/>
      <c r="U32" s="202"/>
      <c r="V32" s="202"/>
      <c r="W32" s="202"/>
      <c r="X32" s="203"/>
      <c r="Z32" s="557"/>
      <c r="AA32" s="540"/>
      <c r="AB32" s="540"/>
      <c r="AC32" s="540"/>
      <c r="AD32" s="541"/>
      <c r="AE32" s="586"/>
      <c r="AF32" s="587"/>
      <c r="AG32" s="587"/>
      <c r="AH32" s="587"/>
      <c r="AI32" s="587"/>
      <c r="AJ32" s="587"/>
      <c r="AK32" s="587"/>
      <c r="AL32" s="587"/>
      <c r="AM32" s="587"/>
      <c r="AN32" s="587"/>
      <c r="AO32" s="587"/>
      <c r="AP32" s="587"/>
      <c r="AQ32" s="587"/>
      <c r="AR32" s="587"/>
      <c r="AS32" s="587"/>
      <c r="AT32" s="587"/>
      <c r="AU32" s="588"/>
    </row>
    <row r="33" spans="3:47" ht="20.100000000000001" customHeight="1">
      <c r="C33" s="218" t="s">
        <v>67</v>
      </c>
      <c r="D33" s="202" t="s">
        <v>6920</v>
      </c>
      <c r="E33" s="202"/>
      <c r="F33" s="267"/>
      <c r="G33" s="202"/>
      <c r="H33" s="202"/>
      <c r="I33" s="202"/>
      <c r="J33" s="202"/>
      <c r="K33" s="202"/>
      <c r="L33" s="202"/>
      <c r="M33" s="202"/>
      <c r="N33" s="202"/>
      <c r="O33" s="202"/>
      <c r="P33" s="202"/>
      <c r="Q33" s="202"/>
      <c r="R33" s="202"/>
      <c r="S33" s="202"/>
      <c r="T33" s="202"/>
      <c r="U33" s="202"/>
      <c r="V33" s="202"/>
      <c r="W33" s="202"/>
      <c r="X33" s="203"/>
      <c r="Z33" s="557"/>
      <c r="AA33" s="540"/>
      <c r="AB33" s="540"/>
      <c r="AC33" s="540"/>
      <c r="AD33" s="541"/>
      <c r="AE33" s="586"/>
      <c r="AF33" s="587"/>
      <c r="AG33" s="587"/>
      <c r="AH33" s="587"/>
      <c r="AI33" s="587"/>
      <c r="AJ33" s="587"/>
      <c r="AK33" s="587"/>
      <c r="AL33" s="587"/>
      <c r="AM33" s="587"/>
      <c r="AN33" s="587"/>
      <c r="AO33" s="587"/>
      <c r="AP33" s="587"/>
      <c r="AQ33" s="587"/>
      <c r="AR33" s="587"/>
      <c r="AS33" s="587"/>
      <c r="AT33" s="587"/>
      <c r="AU33" s="588"/>
    </row>
    <row r="34" spans="3:47" ht="20.100000000000001" customHeight="1">
      <c r="C34" s="215"/>
      <c r="D34" s="204" t="s">
        <v>6921</v>
      </c>
      <c r="E34" s="204"/>
      <c r="F34" s="264"/>
      <c r="G34" s="204"/>
      <c r="H34" s="204"/>
      <c r="I34" s="204"/>
      <c r="J34" s="204"/>
      <c r="K34" s="204"/>
      <c r="L34" s="204"/>
      <c r="M34" s="204"/>
      <c r="N34" s="204"/>
      <c r="O34" s="204"/>
      <c r="P34" s="204"/>
      <c r="Q34" s="204"/>
      <c r="R34" s="204"/>
      <c r="S34" s="204"/>
      <c r="T34" s="204"/>
      <c r="U34" s="204"/>
      <c r="V34" s="204"/>
      <c r="W34" s="204"/>
      <c r="X34" s="205"/>
      <c r="Z34" s="542"/>
      <c r="AA34" s="543"/>
      <c r="AB34" s="543"/>
      <c r="AC34" s="543"/>
      <c r="AD34" s="544"/>
      <c r="AE34" s="589"/>
      <c r="AF34" s="590"/>
      <c r="AG34" s="590"/>
      <c r="AH34" s="590"/>
      <c r="AI34" s="590"/>
      <c r="AJ34" s="590"/>
      <c r="AK34" s="590"/>
      <c r="AL34" s="590"/>
      <c r="AM34" s="590"/>
      <c r="AN34" s="590"/>
      <c r="AO34" s="590"/>
      <c r="AP34" s="590"/>
      <c r="AQ34" s="590"/>
      <c r="AR34" s="590"/>
      <c r="AS34" s="590"/>
      <c r="AT34" s="590"/>
      <c r="AU34" s="591"/>
    </row>
    <row r="35" spans="3:47" ht="20.100000000000001" customHeight="1">
      <c r="C35" s="25" t="s">
        <v>6884</v>
      </c>
      <c r="X35" s="26"/>
    </row>
    <row r="36" spans="3:47" ht="20.100000000000001" hidden="1" customHeight="1">
      <c r="C36" s="265" t="s">
        <v>696</v>
      </c>
      <c r="Z36" s="536" t="s">
        <v>4562</v>
      </c>
      <c r="AA36" s="537"/>
      <c r="AB36" s="537"/>
      <c r="AC36" s="537"/>
      <c r="AD36" s="538"/>
      <c r="AE36" s="583"/>
      <c r="AF36" s="584"/>
      <c r="AG36" s="584"/>
      <c r="AH36" s="584"/>
      <c r="AI36" s="584"/>
      <c r="AJ36" s="584"/>
      <c r="AK36" s="584"/>
      <c r="AL36" s="584"/>
      <c r="AM36" s="584"/>
      <c r="AN36" s="584"/>
      <c r="AO36" s="584"/>
      <c r="AP36" s="584"/>
      <c r="AQ36" s="584"/>
      <c r="AR36" s="584"/>
      <c r="AS36" s="584"/>
      <c r="AT36" s="584"/>
      <c r="AU36" s="585"/>
    </row>
    <row r="37" spans="3:47" ht="20.100000000000001" hidden="1" customHeight="1">
      <c r="C37" s="268" t="s">
        <v>4568</v>
      </c>
      <c r="D37" s="20" t="s">
        <v>231</v>
      </c>
      <c r="E37" s="20"/>
      <c r="F37" s="269" t="s">
        <v>4568</v>
      </c>
      <c r="G37" s="20" t="s">
        <v>232</v>
      </c>
      <c r="H37" s="20"/>
      <c r="I37" s="20"/>
      <c r="J37" s="269" t="s">
        <v>4568</v>
      </c>
      <c r="K37" s="20" t="s">
        <v>233</v>
      </c>
      <c r="L37" s="20"/>
      <c r="M37" s="20"/>
      <c r="N37" s="20"/>
      <c r="O37" s="20"/>
      <c r="P37" s="20"/>
      <c r="Q37" s="20"/>
      <c r="R37" s="20"/>
      <c r="S37" s="20"/>
      <c r="T37" s="20"/>
      <c r="U37" s="20"/>
      <c r="V37" s="20"/>
      <c r="W37" s="20"/>
      <c r="X37" s="21"/>
      <c r="Z37" s="539"/>
      <c r="AA37" s="540"/>
      <c r="AB37" s="540"/>
      <c r="AC37" s="540"/>
      <c r="AD37" s="541"/>
      <c r="AE37" s="586"/>
      <c r="AF37" s="587"/>
      <c r="AG37" s="587"/>
      <c r="AH37" s="587"/>
      <c r="AI37" s="587"/>
      <c r="AJ37" s="587"/>
      <c r="AK37" s="587"/>
      <c r="AL37" s="587"/>
      <c r="AM37" s="587"/>
      <c r="AN37" s="587"/>
      <c r="AO37" s="587"/>
      <c r="AP37" s="587"/>
      <c r="AQ37" s="587"/>
      <c r="AR37" s="587"/>
      <c r="AS37" s="587"/>
      <c r="AT37" s="587"/>
      <c r="AU37" s="588"/>
    </row>
    <row r="38" spans="3:47" ht="20.100000000000001" hidden="1" customHeight="1">
      <c r="C38" s="17"/>
      <c r="F38" s="17"/>
      <c r="J38" s="17"/>
      <c r="X38" s="26" t="s">
        <v>4573</v>
      </c>
      <c r="Z38" s="542"/>
      <c r="AA38" s="543"/>
      <c r="AB38" s="543"/>
      <c r="AC38" s="543"/>
      <c r="AD38" s="544"/>
      <c r="AE38" s="589"/>
      <c r="AF38" s="590"/>
      <c r="AG38" s="590"/>
      <c r="AH38" s="590"/>
      <c r="AI38" s="590"/>
      <c r="AJ38" s="590"/>
      <c r="AK38" s="590"/>
      <c r="AL38" s="590"/>
      <c r="AM38" s="590"/>
      <c r="AN38" s="590"/>
      <c r="AO38" s="590"/>
      <c r="AP38" s="590"/>
      <c r="AQ38" s="590"/>
      <c r="AR38" s="590"/>
      <c r="AS38" s="590"/>
      <c r="AT38" s="590"/>
      <c r="AU38" s="591"/>
    </row>
    <row r="39" spans="3:47" ht="20.100000000000001" hidden="1" customHeight="1">
      <c r="C39" s="265" t="s">
        <v>4407</v>
      </c>
    </row>
    <row r="40" spans="3:47" ht="20.100000000000001" hidden="1" customHeight="1">
      <c r="C40" s="268" t="s">
        <v>4568</v>
      </c>
      <c r="D40" s="20" t="s">
        <v>4536</v>
      </c>
      <c r="E40" s="20"/>
      <c r="F40" s="269" t="s">
        <v>4568</v>
      </c>
      <c r="G40" s="20" t="s">
        <v>234</v>
      </c>
      <c r="H40" s="20"/>
      <c r="I40" s="20"/>
      <c r="J40" s="269" t="s">
        <v>4568</v>
      </c>
      <c r="K40" s="20" t="s">
        <v>235</v>
      </c>
      <c r="L40" s="20"/>
      <c r="M40" s="20"/>
      <c r="N40" s="20"/>
      <c r="O40" s="269" t="s">
        <v>4568</v>
      </c>
      <c r="P40" s="20" t="s">
        <v>697</v>
      </c>
      <c r="Q40" s="20"/>
      <c r="R40" s="20"/>
      <c r="S40" s="20"/>
      <c r="T40" s="269"/>
      <c r="U40" s="20"/>
      <c r="V40" s="20"/>
      <c r="W40" s="20"/>
      <c r="X40" s="21"/>
      <c r="Z40" s="663" t="s">
        <v>4563</v>
      </c>
      <c r="AA40" s="537"/>
      <c r="AB40" s="537"/>
      <c r="AC40" s="537"/>
      <c r="AD40" s="538"/>
      <c r="AE40" s="583"/>
      <c r="AF40" s="584"/>
      <c r="AG40" s="584"/>
      <c r="AH40" s="584"/>
      <c r="AI40" s="584"/>
      <c r="AJ40" s="584"/>
      <c r="AK40" s="584"/>
      <c r="AL40" s="584"/>
      <c r="AM40" s="584"/>
      <c r="AN40" s="584"/>
      <c r="AO40" s="584"/>
      <c r="AP40" s="584"/>
      <c r="AQ40" s="584"/>
      <c r="AR40" s="584"/>
      <c r="AS40" s="584"/>
      <c r="AT40" s="584"/>
      <c r="AU40" s="585"/>
    </row>
    <row r="41" spans="3:47" ht="20.100000000000001" hidden="1" customHeight="1">
      <c r="C41" s="16" t="s">
        <v>698</v>
      </c>
      <c r="X41" s="26" t="s">
        <v>4574</v>
      </c>
      <c r="Z41" s="539"/>
      <c r="AA41" s="540"/>
      <c r="AB41" s="540"/>
      <c r="AC41" s="540"/>
      <c r="AD41" s="541"/>
      <c r="AE41" s="586"/>
      <c r="AF41" s="587"/>
      <c r="AG41" s="587"/>
      <c r="AH41" s="587"/>
      <c r="AI41" s="587"/>
      <c r="AJ41" s="587"/>
      <c r="AK41" s="587"/>
      <c r="AL41" s="587"/>
      <c r="AM41" s="587"/>
      <c r="AN41" s="587"/>
      <c r="AO41" s="587"/>
      <c r="AP41" s="587"/>
      <c r="AQ41" s="587"/>
      <c r="AR41" s="587"/>
      <c r="AS41" s="587"/>
      <c r="AT41" s="587"/>
      <c r="AU41" s="588"/>
    </row>
    <row r="42" spans="3:47" ht="20.100000000000001" hidden="1" customHeight="1">
      <c r="C42" s="499" t="s">
        <v>236</v>
      </c>
      <c r="D42" s="500"/>
      <c r="E42" s="500"/>
      <c r="F42" s="500"/>
      <c r="G42" s="841"/>
      <c r="H42" s="523"/>
      <c r="I42" s="523"/>
      <c r="J42" s="523"/>
      <c r="K42" s="523"/>
      <c r="L42" s="523"/>
      <c r="M42" s="523"/>
      <c r="N42" s="523"/>
      <c r="O42" s="523"/>
      <c r="P42" s="523"/>
      <c r="Q42" s="523"/>
      <c r="R42" s="523"/>
      <c r="S42" s="523"/>
      <c r="T42" s="523"/>
      <c r="U42" s="523"/>
      <c r="V42" s="523"/>
      <c r="W42" s="523"/>
      <c r="X42" s="524"/>
      <c r="Z42" s="542"/>
      <c r="AA42" s="543"/>
      <c r="AB42" s="543"/>
      <c r="AC42" s="543"/>
      <c r="AD42" s="544"/>
      <c r="AE42" s="589"/>
      <c r="AF42" s="590"/>
      <c r="AG42" s="590"/>
      <c r="AH42" s="590"/>
      <c r="AI42" s="590"/>
      <c r="AJ42" s="590"/>
      <c r="AK42" s="590"/>
      <c r="AL42" s="590"/>
      <c r="AM42" s="590"/>
      <c r="AN42" s="590"/>
      <c r="AO42" s="590"/>
      <c r="AP42" s="590"/>
      <c r="AQ42" s="590"/>
      <c r="AR42" s="590"/>
      <c r="AS42" s="590"/>
      <c r="AT42" s="590"/>
      <c r="AU42" s="591"/>
    </row>
    <row r="43" spans="3:47" ht="20.100000000000001" hidden="1" customHeight="1"/>
    <row r="44" spans="3:47" ht="20.100000000000001" hidden="1" customHeight="1">
      <c r="C44" s="265" t="s">
        <v>6968</v>
      </c>
    </row>
    <row r="45" spans="3:47" ht="20.100000000000001" hidden="1" customHeight="1">
      <c r="C45" s="16" t="s">
        <v>6923</v>
      </c>
    </row>
    <row r="46" spans="3:47" ht="20.100000000000001" hidden="1" customHeight="1">
      <c r="C46" s="499" t="s">
        <v>6964</v>
      </c>
      <c r="D46" s="500"/>
      <c r="E46" s="500"/>
      <c r="F46" s="500"/>
      <c r="G46" s="841"/>
      <c r="H46" s="851"/>
      <c r="I46" s="851"/>
      <c r="J46" s="851"/>
      <c r="K46" s="851"/>
      <c r="L46" s="851"/>
      <c r="M46" s="851"/>
      <c r="N46" s="851"/>
      <c r="O46" s="851"/>
      <c r="P46" s="851"/>
      <c r="Q46" s="851"/>
      <c r="R46" s="851"/>
      <c r="S46" s="851"/>
      <c r="T46" s="851"/>
      <c r="U46" s="851"/>
      <c r="V46" s="851"/>
      <c r="W46" s="851"/>
      <c r="X46" s="852"/>
      <c r="Z46" s="634" t="s">
        <v>7099</v>
      </c>
      <c r="AA46" s="634"/>
      <c r="AB46" s="634"/>
      <c r="AC46" s="634"/>
      <c r="AD46" s="634"/>
      <c r="AE46" s="631" t="s">
        <v>7086</v>
      </c>
      <c r="AF46" s="631"/>
      <c r="AG46" s="631"/>
      <c r="AH46" s="631"/>
      <c r="AI46" s="631"/>
      <c r="AJ46" s="631"/>
      <c r="AK46" s="631"/>
      <c r="AL46" s="631"/>
      <c r="AM46" s="631"/>
      <c r="AN46" s="631"/>
      <c r="AO46" s="631"/>
      <c r="AP46" s="631"/>
      <c r="AQ46" s="631"/>
      <c r="AR46" s="631"/>
      <c r="AS46" s="631"/>
      <c r="AT46" s="631"/>
      <c r="AU46" s="631"/>
    </row>
    <row r="47" spans="3:47" ht="20.100000000000001" hidden="1" customHeight="1">
      <c r="C47" s="270" t="s">
        <v>6962</v>
      </c>
      <c r="F47" s="17"/>
      <c r="J47" s="17"/>
      <c r="X47" s="26" t="s">
        <v>4573</v>
      </c>
      <c r="AE47" s="25" t="s">
        <v>7098</v>
      </c>
    </row>
    <row r="48" spans="3:47" ht="20.100000000000001" hidden="1" customHeight="1">
      <c r="C48" s="196" t="s">
        <v>6965</v>
      </c>
      <c r="D48" s="197"/>
      <c r="E48" s="197"/>
      <c r="F48" s="197"/>
      <c r="G48" s="216"/>
      <c r="H48" s="271" t="s">
        <v>4568</v>
      </c>
      <c r="I48" s="272" t="s">
        <v>6966</v>
      </c>
      <c r="J48" s="273"/>
      <c r="K48" s="273"/>
      <c r="L48" s="273"/>
      <c r="M48" s="273"/>
      <c r="N48" s="274" t="s">
        <v>4568</v>
      </c>
      <c r="O48" s="272" t="s">
        <v>6967</v>
      </c>
      <c r="P48" s="273"/>
      <c r="Q48" s="273"/>
      <c r="R48" s="273"/>
      <c r="S48" s="273"/>
      <c r="T48" s="273"/>
      <c r="U48" s="273"/>
      <c r="V48" s="273"/>
      <c r="W48" s="273"/>
      <c r="X48" s="275"/>
    </row>
    <row r="49" spans="2:47" ht="20.100000000000001" hidden="1" customHeight="1">
      <c r="C49" s="270" t="s">
        <v>6963</v>
      </c>
      <c r="F49" s="17"/>
      <c r="J49" s="17"/>
      <c r="X49" s="26"/>
    </row>
    <row r="50" spans="2:47" ht="20.100000000000001" customHeight="1">
      <c r="B50" s="16" t="s">
        <v>106</v>
      </c>
    </row>
    <row r="51" spans="2:47" ht="20.100000000000001" customHeight="1">
      <c r="C51" s="16" t="s">
        <v>4535</v>
      </c>
    </row>
    <row r="53" spans="2:47" ht="20.100000000000001" customHeight="1">
      <c r="B53" s="16" t="s">
        <v>4533</v>
      </c>
    </row>
    <row r="54" spans="2:47" ht="20.100000000000001" customHeight="1">
      <c r="C54" s="16" t="s">
        <v>4534</v>
      </c>
    </row>
    <row r="56" spans="2:47" ht="20.100000000000001" customHeight="1">
      <c r="B56" s="16" t="s">
        <v>4532</v>
      </c>
    </row>
    <row r="57" spans="2:47" ht="20.100000000000001" customHeight="1">
      <c r="C57" s="499" t="s">
        <v>37</v>
      </c>
      <c r="D57" s="500"/>
      <c r="E57" s="500"/>
      <c r="F57" s="500"/>
      <c r="G57" s="841"/>
      <c r="H57" s="839" t="s">
        <v>7496</v>
      </c>
      <c r="I57" s="839"/>
      <c r="J57" s="839"/>
      <c r="K57" s="839"/>
      <c r="L57" s="839"/>
      <c r="M57" s="839"/>
      <c r="N57" s="839"/>
      <c r="O57" s="839"/>
      <c r="P57" s="839"/>
      <c r="Q57" s="839"/>
      <c r="R57" s="839"/>
      <c r="S57" s="839"/>
      <c r="T57" s="839"/>
      <c r="U57" s="839"/>
      <c r="V57" s="839"/>
      <c r="W57" s="839"/>
      <c r="X57" s="840"/>
      <c r="Z57" s="844" t="s">
        <v>4551</v>
      </c>
      <c r="AA57" s="507"/>
      <c r="AB57" s="507"/>
      <c r="AC57" s="507"/>
      <c r="AD57" s="507"/>
      <c r="AE57" s="631"/>
      <c r="AF57" s="631"/>
      <c r="AG57" s="631"/>
      <c r="AH57" s="631"/>
      <c r="AI57" s="631"/>
      <c r="AJ57" s="631"/>
      <c r="AK57" s="631"/>
      <c r="AL57" s="631"/>
      <c r="AM57" s="631"/>
      <c r="AN57" s="631"/>
      <c r="AO57" s="631"/>
      <c r="AP57" s="631"/>
      <c r="AQ57" s="631"/>
      <c r="AR57" s="631"/>
      <c r="AS57" s="631"/>
      <c r="AT57" s="631"/>
      <c r="AU57" s="631"/>
    </row>
    <row r="58" spans="2:47" ht="20.100000000000001" customHeight="1">
      <c r="Z58" s="507"/>
      <c r="AA58" s="507"/>
      <c r="AB58" s="507"/>
      <c r="AC58" s="507"/>
      <c r="AD58" s="507"/>
      <c r="AE58" s="631"/>
      <c r="AF58" s="631"/>
      <c r="AG58" s="631"/>
      <c r="AH58" s="631"/>
      <c r="AI58" s="631"/>
      <c r="AJ58" s="631"/>
      <c r="AK58" s="631"/>
      <c r="AL58" s="631"/>
      <c r="AM58" s="631"/>
      <c r="AN58" s="631"/>
      <c r="AO58" s="631"/>
      <c r="AP58" s="631"/>
      <c r="AQ58" s="631"/>
      <c r="AR58" s="631"/>
      <c r="AS58" s="631"/>
      <c r="AT58" s="631"/>
      <c r="AU58" s="631"/>
    </row>
    <row r="59" spans="2:47" ht="20.100000000000001" customHeight="1">
      <c r="C59" s="16" t="s">
        <v>40</v>
      </c>
      <c r="H59" s="820" t="s">
        <v>7412</v>
      </c>
      <c r="I59" s="820"/>
      <c r="J59" s="820"/>
      <c r="K59" s="820"/>
      <c r="L59" s="820"/>
      <c r="M59" s="820"/>
      <c r="N59" s="820"/>
      <c r="O59" s="820"/>
      <c r="P59" s="820"/>
      <c r="Z59" s="507"/>
      <c r="AA59" s="507"/>
      <c r="AB59" s="507"/>
      <c r="AC59" s="507"/>
      <c r="AD59" s="507"/>
      <c r="AE59" s="631"/>
      <c r="AF59" s="631"/>
      <c r="AG59" s="631"/>
      <c r="AH59" s="631"/>
      <c r="AI59" s="631"/>
      <c r="AJ59" s="631"/>
      <c r="AK59" s="631"/>
      <c r="AL59" s="631"/>
      <c r="AM59" s="631"/>
      <c r="AN59" s="631"/>
      <c r="AO59" s="631"/>
      <c r="AP59" s="631"/>
      <c r="AQ59" s="631"/>
      <c r="AR59" s="631"/>
      <c r="AS59" s="631"/>
      <c r="AT59" s="631"/>
      <c r="AU59" s="631"/>
    </row>
    <row r="60" spans="2:47" ht="20.100000000000001" customHeight="1">
      <c r="C60" s="499" t="s">
        <v>38</v>
      </c>
      <c r="D60" s="500"/>
      <c r="E60" s="500"/>
      <c r="F60" s="500"/>
      <c r="G60" s="500"/>
      <c r="H60" s="838" t="s">
        <v>7497</v>
      </c>
      <c r="I60" s="839"/>
      <c r="J60" s="839"/>
      <c r="K60" s="839"/>
      <c r="L60" s="839"/>
      <c r="M60" s="839"/>
      <c r="N60" s="839"/>
      <c r="O60" s="839"/>
      <c r="P60" s="839"/>
      <c r="Q60" s="839"/>
      <c r="R60" s="839"/>
      <c r="S60" s="839"/>
      <c r="T60" s="839"/>
      <c r="U60" s="839"/>
      <c r="V60" s="839"/>
      <c r="W60" s="839"/>
      <c r="X60" s="840"/>
      <c r="Z60" s="507"/>
      <c r="AA60" s="507"/>
      <c r="AB60" s="507"/>
      <c r="AC60" s="507"/>
      <c r="AD60" s="507"/>
      <c r="AE60" s="631"/>
      <c r="AF60" s="631"/>
      <c r="AG60" s="631"/>
      <c r="AH60" s="631"/>
      <c r="AI60" s="631"/>
      <c r="AJ60" s="631"/>
      <c r="AK60" s="631"/>
      <c r="AL60" s="631"/>
      <c r="AM60" s="631"/>
      <c r="AN60" s="631"/>
      <c r="AO60" s="631"/>
      <c r="AP60" s="631"/>
      <c r="AQ60" s="631"/>
      <c r="AR60" s="631"/>
      <c r="AS60" s="631"/>
      <c r="AT60" s="631"/>
      <c r="AU60" s="631"/>
    </row>
    <row r="61" spans="2:47" ht="20.100000000000001" customHeight="1">
      <c r="C61" s="499" t="s">
        <v>39</v>
      </c>
      <c r="D61" s="500"/>
      <c r="E61" s="500"/>
      <c r="F61" s="500"/>
      <c r="G61" s="500"/>
      <c r="H61" s="838" t="s">
        <v>4307</v>
      </c>
      <c r="I61" s="839"/>
      <c r="J61" s="839"/>
      <c r="K61" s="839"/>
      <c r="L61" s="839"/>
      <c r="M61" s="840"/>
      <c r="N61" s="499" t="s">
        <v>41</v>
      </c>
      <c r="O61" s="500"/>
      <c r="P61" s="500"/>
      <c r="Q61" s="500"/>
      <c r="R61" s="500"/>
      <c r="S61" s="838" t="s">
        <v>7498</v>
      </c>
      <c r="T61" s="839"/>
      <c r="U61" s="839"/>
      <c r="V61" s="839"/>
      <c r="W61" s="839"/>
      <c r="X61" s="840"/>
      <c r="Z61" s="507"/>
      <c r="AA61" s="507"/>
      <c r="AB61" s="507"/>
      <c r="AC61" s="507"/>
      <c r="AD61" s="507"/>
      <c r="AE61" s="631"/>
      <c r="AF61" s="631"/>
      <c r="AG61" s="631"/>
      <c r="AH61" s="631"/>
      <c r="AI61" s="631"/>
      <c r="AJ61" s="631"/>
      <c r="AK61" s="631"/>
      <c r="AL61" s="631"/>
      <c r="AM61" s="631"/>
      <c r="AN61" s="631"/>
      <c r="AO61" s="631"/>
      <c r="AP61" s="631"/>
      <c r="AQ61" s="631"/>
      <c r="AR61" s="631"/>
      <c r="AS61" s="631"/>
      <c r="AT61" s="631"/>
      <c r="AU61" s="631"/>
    </row>
    <row r="62" spans="2:47" ht="20.100000000000001" customHeight="1">
      <c r="C62" s="499" t="s">
        <v>4575</v>
      </c>
      <c r="D62" s="500"/>
      <c r="E62" s="500"/>
      <c r="F62" s="500"/>
      <c r="G62" s="500"/>
      <c r="H62" s="838" t="s">
        <v>7499</v>
      </c>
      <c r="I62" s="839"/>
      <c r="J62" s="839"/>
      <c r="K62" s="839"/>
      <c r="L62" s="839"/>
      <c r="M62" s="839"/>
      <c r="N62" s="839"/>
      <c r="O62" s="839"/>
      <c r="P62" s="839"/>
      <c r="Q62" s="839"/>
      <c r="R62" s="839"/>
      <c r="S62" s="839"/>
      <c r="T62" s="839"/>
      <c r="U62" s="839"/>
      <c r="V62" s="839"/>
      <c r="W62" s="839"/>
      <c r="X62" s="840"/>
      <c r="Z62" s="507"/>
      <c r="AA62" s="507"/>
      <c r="AB62" s="507"/>
      <c r="AC62" s="507"/>
      <c r="AD62" s="507"/>
      <c r="AE62" s="631"/>
      <c r="AF62" s="631"/>
      <c r="AG62" s="631"/>
      <c r="AH62" s="631"/>
      <c r="AI62" s="631"/>
      <c r="AJ62" s="631"/>
      <c r="AK62" s="631"/>
      <c r="AL62" s="631"/>
      <c r="AM62" s="631"/>
      <c r="AN62" s="631"/>
      <c r="AO62" s="631"/>
      <c r="AP62" s="631"/>
      <c r="AQ62" s="631"/>
      <c r="AR62" s="631"/>
      <c r="AS62" s="631"/>
      <c r="AT62" s="631"/>
      <c r="AU62" s="631"/>
    </row>
    <row r="63" spans="2:47" ht="20.100000000000001" customHeight="1">
      <c r="C63" s="499" t="s">
        <v>4566</v>
      </c>
      <c r="D63" s="500"/>
      <c r="E63" s="500"/>
      <c r="F63" s="500"/>
      <c r="G63" s="500"/>
      <c r="H63" s="832">
        <v>0</v>
      </c>
      <c r="I63" s="833"/>
      <c r="J63" s="833"/>
      <c r="K63" s="833"/>
      <c r="L63" s="833"/>
      <c r="M63" s="834"/>
      <c r="N63" s="499" t="s">
        <v>4567</v>
      </c>
      <c r="O63" s="500"/>
      <c r="P63" s="500"/>
      <c r="Q63" s="500"/>
      <c r="R63" s="500"/>
      <c r="S63" s="835">
        <v>60</v>
      </c>
      <c r="T63" s="836"/>
      <c r="U63" s="836"/>
      <c r="V63" s="836"/>
      <c r="W63" s="836"/>
      <c r="X63" s="837"/>
      <c r="Z63" s="507"/>
      <c r="AA63" s="507"/>
      <c r="AB63" s="507"/>
      <c r="AC63" s="507"/>
      <c r="AD63" s="507"/>
      <c r="AE63" s="631"/>
      <c r="AF63" s="631"/>
      <c r="AG63" s="631"/>
      <c r="AH63" s="631"/>
      <c r="AI63" s="631"/>
      <c r="AJ63" s="631"/>
      <c r="AK63" s="631"/>
      <c r="AL63" s="631"/>
      <c r="AM63" s="631"/>
      <c r="AN63" s="631"/>
      <c r="AO63" s="631"/>
      <c r="AP63" s="631"/>
      <c r="AQ63" s="631"/>
      <c r="AR63" s="631"/>
      <c r="AS63" s="631"/>
      <c r="AT63" s="631"/>
      <c r="AU63" s="631"/>
    </row>
    <row r="64" spans="2:47" ht="20.100000000000001" customHeight="1">
      <c r="X64" s="26"/>
    </row>
    <row r="65" spans="3:47" ht="20.100000000000001" customHeight="1">
      <c r="C65" s="16" t="s">
        <v>42</v>
      </c>
      <c r="H65" s="822" t="s">
        <v>7413</v>
      </c>
      <c r="I65" s="822"/>
      <c r="J65" s="822"/>
      <c r="K65" s="822"/>
      <c r="L65" s="822"/>
      <c r="M65" s="822"/>
      <c r="N65" s="822"/>
    </row>
    <row r="66" spans="3:47" ht="20.100000000000001" customHeight="1">
      <c r="C66" s="499" t="s">
        <v>38</v>
      </c>
      <c r="D66" s="500"/>
      <c r="E66" s="500"/>
      <c r="F66" s="500"/>
      <c r="G66" s="500"/>
      <c r="H66" s="838" t="s">
        <v>7375</v>
      </c>
      <c r="I66" s="839"/>
      <c r="J66" s="839"/>
      <c r="K66" s="839"/>
      <c r="L66" s="839"/>
      <c r="M66" s="839"/>
      <c r="N66" s="839"/>
      <c r="O66" s="839"/>
      <c r="P66" s="839"/>
      <c r="Q66" s="839"/>
      <c r="R66" s="839"/>
      <c r="S66" s="839"/>
      <c r="T66" s="839"/>
      <c r="U66" s="839"/>
      <c r="V66" s="839"/>
      <c r="W66" s="839"/>
      <c r="X66" s="840"/>
      <c r="Z66" s="507" t="s">
        <v>4552</v>
      </c>
      <c r="AA66" s="507"/>
      <c r="AB66" s="507"/>
      <c r="AC66" s="507"/>
      <c r="AD66" s="507"/>
      <c r="AE66" s="631"/>
      <c r="AF66" s="631"/>
      <c r="AG66" s="631"/>
      <c r="AH66" s="631"/>
      <c r="AI66" s="631"/>
      <c r="AJ66" s="631"/>
      <c r="AK66" s="631"/>
      <c r="AL66" s="631"/>
      <c r="AM66" s="631"/>
      <c r="AN66" s="631"/>
      <c r="AO66" s="631"/>
      <c r="AP66" s="631"/>
      <c r="AQ66" s="631"/>
      <c r="AR66" s="631"/>
      <c r="AS66" s="631"/>
      <c r="AT66" s="631"/>
      <c r="AU66" s="631"/>
    </row>
    <row r="67" spans="3:47" ht="20.100000000000001" customHeight="1">
      <c r="C67" s="499" t="s">
        <v>39</v>
      </c>
      <c r="D67" s="500"/>
      <c r="E67" s="500"/>
      <c r="F67" s="500"/>
      <c r="G67" s="841"/>
      <c r="H67" s="838" t="s">
        <v>4306</v>
      </c>
      <c r="I67" s="839"/>
      <c r="J67" s="839"/>
      <c r="K67" s="839"/>
      <c r="L67" s="839"/>
      <c r="M67" s="840"/>
      <c r="N67" s="499" t="s">
        <v>41</v>
      </c>
      <c r="O67" s="500"/>
      <c r="P67" s="500"/>
      <c r="Q67" s="500"/>
      <c r="R67" s="841"/>
      <c r="S67" s="838" t="s">
        <v>7375</v>
      </c>
      <c r="T67" s="839"/>
      <c r="U67" s="839"/>
      <c r="V67" s="839"/>
      <c r="W67" s="839"/>
      <c r="X67" s="840"/>
      <c r="Z67" s="507"/>
      <c r="AA67" s="507"/>
      <c r="AB67" s="507"/>
      <c r="AC67" s="507"/>
      <c r="AD67" s="507"/>
      <c r="AE67" s="631"/>
      <c r="AF67" s="631"/>
      <c r="AG67" s="631"/>
      <c r="AH67" s="631"/>
      <c r="AI67" s="631"/>
      <c r="AJ67" s="631"/>
      <c r="AK67" s="631"/>
      <c r="AL67" s="631"/>
      <c r="AM67" s="631"/>
      <c r="AN67" s="631"/>
      <c r="AO67" s="631"/>
      <c r="AP67" s="631"/>
      <c r="AQ67" s="631"/>
      <c r="AR67" s="631"/>
      <c r="AS67" s="631"/>
      <c r="AT67" s="631"/>
      <c r="AU67" s="631"/>
    </row>
    <row r="68" spans="3:47" ht="20.100000000000001" customHeight="1">
      <c r="C68" s="499" t="s">
        <v>4575</v>
      </c>
      <c r="D68" s="500"/>
      <c r="E68" s="500"/>
      <c r="F68" s="500"/>
      <c r="G68" s="500"/>
      <c r="H68" s="838" t="s">
        <v>7375</v>
      </c>
      <c r="I68" s="839"/>
      <c r="J68" s="839"/>
      <c r="K68" s="839"/>
      <c r="L68" s="839"/>
      <c r="M68" s="839"/>
      <c r="N68" s="839"/>
      <c r="O68" s="839"/>
      <c r="P68" s="839"/>
      <c r="Q68" s="839"/>
      <c r="R68" s="839"/>
      <c r="S68" s="839"/>
      <c r="T68" s="839"/>
      <c r="U68" s="839"/>
      <c r="V68" s="839"/>
      <c r="W68" s="839"/>
      <c r="X68" s="840"/>
      <c r="Z68" s="507"/>
      <c r="AA68" s="507"/>
      <c r="AB68" s="507"/>
      <c r="AC68" s="507"/>
      <c r="AD68" s="507"/>
      <c r="AE68" s="631"/>
      <c r="AF68" s="631"/>
      <c r="AG68" s="631"/>
      <c r="AH68" s="631"/>
      <c r="AI68" s="631"/>
      <c r="AJ68" s="631"/>
      <c r="AK68" s="631"/>
      <c r="AL68" s="631"/>
      <c r="AM68" s="631"/>
      <c r="AN68" s="631"/>
      <c r="AO68" s="631"/>
      <c r="AP68" s="631"/>
      <c r="AQ68" s="631"/>
      <c r="AR68" s="631"/>
      <c r="AS68" s="631"/>
      <c r="AT68" s="631"/>
      <c r="AU68" s="631"/>
    </row>
    <row r="69" spans="3:47" ht="20.100000000000001" customHeight="1">
      <c r="C69" s="499" t="s">
        <v>4566</v>
      </c>
      <c r="D69" s="500"/>
      <c r="E69" s="500"/>
      <c r="F69" s="500"/>
      <c r="G69" s="500"/>
      <c r="H69" s="832">
        <v>0</v>
      </c>
      <c r="I69" s="833"/>
      <c r="J69" s="833"/>
      <c r="K69" s="833"/>
      <c r="L69" s="833"/>
      <c r="M69" s="834"/>
      <c r="N69" s="499" t="s">
        <v>4567</v>
      </c>
      <c r="O69" s="500"/>
      <c r="P69" s="500"/>
      <c r="Q69" s="500"/>
      <c r="R69" s="500"/>
      <c r="S69" s="835">
        <v>0</v>
      </c>
      <c r="T69" s="836"/>
      <c r="U69" s="836"/>
      <c r="V69" s="836"/>
      <c r="W69" s="836"/>
      <c r="X69" s="837"/>
      <c r="Z69" s="507"/>
      <c r="AA69" s="507"/>
      <c r="AB69" s="507"/>
      <c r="AC69" s="507"/>
      <c r="AD69" s="507"/>
      <c r="AE69" s="631"/>
      <c r="AF69" s="631"/>
      <c r="AG69" s="631"/>
      <c r="AH69" s="631"/>
      <c r="AI69" s="631"/>
      <c r="AJ69" s="631"/>
      <c r="AK69" s="631"/>
      <c r="AL69" s="631"/>
      <c r="AM69" s="631"/>
      <c r="AN69" s="631"/>
      <c r="AO69" s="631"/>
      <c r="AP69" s="631"/>
      <c r="AQ69" s="631"/>
      <c r="AR69" s="631"/>
      <c r="AS69" s="631"/>
      <c r="AT69" s="631"/>
      <c r="AU69" s="631"/>
    </row>
    <row r="71" spans="3:47" ht="20.100000000000001" customHeight="1">
      <c r="C71" s="16" t="s">
        <v>7419</v>
      </c>
      <c r="H71" s="820" t="s">
        <v>7414</v>
      </c>
      <c r="I71" s="820"/>
      <c r="J71" s="820"/>
      <c r="K71" s="820"/>
      <c r="L71" s="820"/>
      <c r="M71" s="820"/>
      <c r="N71" s="820"/>
      <c r="O71" s="820"/>
    </row>
    <row r="72" spans="3:47" ht="20.100000000000001" customHeight="1">
      <c r="C72" s="499" t="s">
        <v>38</v>
      </c>
      <c r="D72" s="500"/>
      <c r="E72" s="500"/>
      <c r="F72" s="500"/>
      <c r="G72" s="500"/>
      <c r="H72" s="829" t="s">
        <v>7375</v>
      </c>
      <c r="I72" s="830"/>
      <c r="J72" s="830"/>
      <c r="K72" s="830"/>
      <c r="L72" s="830"/>
      <c r="M72" s="830"/>
      <c r="N72" s="830"/>
      <c r="O72" s="830"/>
      <c r="P72" s="830"/>
      <c r="Q72" s="830"/>
      <c r="R72" s="830"/>
      <c r="S72" s="830"/>
      <c r="T72" s="830"/>
      <c r="U72" s="830"/>
      <c r="V72" s="830"/>
      <c r="W72" s="830"/>
      <c r="X72" s="831"/>
    </row>
    <row r="73" spans="3:47" ht="20.100000000000001" customHeight="1">
      <c r="C73" s="499" t="s">
        <v>39</v>
      </c>
      <c r="D73" s="500"/>
      <c r="E73" s="500"/>
      <c r="F73" s="500"/>
      <c r="G73" s="500"/>
      <c r="H73" s="829" t="s">
        <v>4306</v>
      </c>
      <c r="I73" s="830"/>
      <c r="J73" s="830"/>
      <c r="K73" s="830"/>
      <c r="L73" s="830"/>
      <c r="M73" s="831"/>
      <c r="N73" s="499" t="s">
        <v>41</v>
      </c>
      <c r="O73" s="500"/>
      <c r="P73" s="500"/>
      <c r="Q73" s="500"/>
      <c r="R73" s="500"/>
      <c r="S73" s="829" t="s">
        <v>7375</v>
      </c>
      <c r="T73" s="830"/>
      <c r="U73" s="830"/>
      <c r="V73" s="830"/>
      <c r="W73" s="830"/>
      <c r="X73" s="831"/>
    </row>
    <row r="74" spans="3:47" ht="20.100000000000001" customHeight="1">
      <c r="C74" s="499" t="s">
        <v>4575</v>
      </c>
      <c r="D74" s="500"/>
      <c r="E74" s="500"/>
      <c r="F74" s="500"/>
      <c r="G74" s="500"/>
      <c r="H74" s="829" t="s">
        <v>7375</v>
      </c>
      <c r="I74" s="830"/>
      <c r="J74" s="830"/>
      <c r="K74" s="830"/>
      <c r="L74" s="830"/>
      <c r="M74" s="830"/>
      <c r="N74" s="830"/>
      <c r="O74" s="830"/>
      <c r="P74" s="830"/>
      <c r="Q74" s="830"/>
      <c r="R74" s="830"/>
      <c r="S74" s="830"/>
      <c r="T74" s="830"/>
      <c r="U74" s="830"/>
      <c r="V74" s="830"/>
      <c r="W74" s="830"/>
      <c r="X74" s="831"/>
    </row>
    <row r="75" spans="3:47" ht="20.100000000000001" customHeight="1">
      <c r="C75" s="499" t="s">
        <v>4566</v>
      </c>
      <c r="D75" s="500"/>
      <c r="E75" s="500"/>
      <c r="F75" s="500"/>
      <c r="G75" s="500"/>
      <c r="H75" s="823"/>
      <c r="I75" s="824"/>
      <c r="J75" s="824"/>
      <c r="K75" s="824"/>
      <c r="L75" s="824"/>
      <c r="M75" s="825"/>
      <c r="N75" s="499" t="s">
        <v>4567</v>
      </c>
      <c r="O75" s="500"/>
      <c r="P75" s="500"/>
      <c r="Q75" s="500"/>
      <c r="R75" s="500"/>
      <c r="S75" s="826"/>
      <c r="T75" s="827"/>
      <c r="U75" s="827"/>
      <c r="V75" s="827"/>
      <c r="W75" s="827"/>
      <c r="X75" s="828"/>
    </row>
    <row r="76" spans="3:47" ht="20.100000000000001" customHeight="1">
      <c r="C76" s="16" t="s">
        <v>7420</v>
      </c>
      <c r="H76" s="821" t="s">
        <v>7415</v>
      </c>
      <c r="I76" s="821"/>
      <c r="J76" s="821"/>
      <c r="K76" s="821"/>
      <c r="L76" s="821"/>
      <c r="M76" s="821"/>
      <c r="N76" s="821"/>
      <c r="O76" s="821"/>
    </row>
    <row r="77" spans="3:47" ht="20.100000000000001" customHeight="1">
      <c r="C77" s="499" t="s">
        <v>38</v>
      </c>
      <c r="D77" s="500"/>
      <c r="E77" s="500"/>
      <c r="F77" s="500"/>
      <c r="G77" s="500"/>
      <c r="H77" s="829" t="s">
        <v>7375</v>
      </c>
      <c r="I77" s="830"/>
      <c r="J77" s="830"/>
      <c r="K77" s="830"/>
      <c r="L77" s="830"/>
      <c r="M77" s="830"/>
      <c r="N77" s="830"/>
      <c r="O77" s="830"/>
      <c r="P77" s="830"/>
      <c r="Q77" s="830"/>
      <c r="R77" s="830"/>
      <c r="S77" s="830"/>
      <c r="T77" s="830"/>
      <c r="U77" s="830"/>
      <c r="V77" s="830"/>
      <c r="W77" s="830"/>
      <c r="X77" s="831"/>
    </row>
    <row r="78" spans="3:47" ht="20.100000000000001" customHeight="1">
      <c r="C78" s="499" t="s">
        <v>39</v>
      </c>
      <c r="D78" s="500"/>
      <c r="E78" s="500"/>
      <c r="F78" s="500"/>
      <c r="G78" s="500"/>
      <c r="H78" s="829" t="s">
        <v>4306</v>
      </c>
      <c r="I78" s="830"/>
      <c r="J78" s="830"/>
      <c r="K78" s="830"/>
      <c r="L78" s="830"/>
      <c r="M78" s="831"/>
      <c r="N78" s="499" t="s">
        <v>41</v>
      </c>
      <c r="O78" s="500"/>
      <c r="P78" s="500"/>
      <c r="Q78" s="500"/>
      <c r="R78" s="500"/>
      <c r="S78" s="829" t="s">
        <v>7375</v>
      </c>
      <c r="T78" s="830"/>
      <c r="U78" s="830"/>
      <c r="V78" s="830"/>
      <c r="W78" s="830"/>
      <c r="X78" s="831"/>
    </row>
    <row r="79" spans="3:47" ht="20.100000000000001" customHeight="1">
      <c r="C79" s="499" t="s">
        <v>4575</v>
      </c>
      <c r="D79" s="500"/>
      <c r="E79" s="500"/>
      <c r="F79" s="500"/>
      <c r="G79" s="500"/>
      <c r="H79" s="829" t="s">
        <v>7375</v>
      </c>
      <c r="I79" s="830"/>
      <c r="J79" s="830"/>
      <c r="K79" s="830"/>
      <c r="L79" s="830"/>
      <c r="M79" s="830"/>
      <c r="N79" s="830"/>
      <c r="O79" s="830"/>
      <c r="P79" s="830"/>
      <c r="Q79" s="830"/>
      <c r="R79" s="830"/>
      <c r="S79" s="830"/>
      <c r="T79" s="830"/>
      <c r="U79" s="830"/>
      <c r="V79" s="830"/>
      <c r="W79" s="830"/>
      <c r="X79" s="831"/>
    </row>
    <row r="80" spans="3:47" ht="20.100000000000001" customHeight="1">
      <c r="C80" s="499" t="s">
        <v>4566</v>
      </c>
      <c r="D80" s="500"/>
      <c r="E80" s="500"/>
      <c r="F80" s="500"/>
      <c r="G80" s="500"/>
      <c r="H80" s="823"/>
      <c r="I80" s="824"/>
      <c r="J80" s="824"/>
      <c r="K80" s="824"/>
      <c r="L80" s="824"/>
      <c r="M80" s="825"/>
      <c r="N80" s="499" t="s">
        <v>4567</v>
      </c>
      <c r="O80" s="500"/>
      <c r="P80" s="500"/>
      <c r="Q80" s="500"/>
      <c r="R80" s="500"/>
      <c r="S80" s="826"/>
      <c r="T80" s="827"/>
      <c r="U80" s="827"/>
      <c r="V80" s="827"/>
      <c r="W80" s="827"/>
      <c r="X80" s="828"/>
    </row>
    <row r="81" spans="3:24" ht="20.100000000000001" customHeight="1">
      <c r="C81" s="16" t="s">
        <v>7421</v>
      </c>
      <c r="H81" s="821" t="s">
        <v>7416</v>
      </c>
      <c r="I81" s="821"/>
      <c r="J81" s="821"/>
      <c r="K81" s="821"/>
      <c r="L81" s="821"/>
      <c r="M81" s="821"/>
      <c r="N81" s="821"/>
      <c r="O81" s="821"/>
    </row>
    <row r="82" spans="3:24" ht="20.100000000000001" customHeight="1">
      <c r="C82" s="499" t="s">
        <v>38</v>
      </c>
      <c r="D82" s="500"/>
      <c r="E82" s="500"/>
      <c r="F82" s="500"/>
      <c r="G82" s="500"/>
      <c r="H82" s="829" t="s">
        <v>7375</v>
      </c>
      <c r="I82" s="830"/>
      <c r="J82" s="830"/>
      <c r="K82" s="830"/>
      <c r="L82" s="830"/>
      <c r="M82" s="830"/>
      <c r="N82" s="830"/>
      <c r="O82" s="830"/>
      <c r="P82" s="830"/>
      <c r="Q82" s="830"/>
      <c r="R82" s="830"/>
      <c r="S82" s="830"/>
      <c r="T82" s="830"/>
      <c r="U82" s="830"/>
      <c r="V82" s="830"/>
      <c r="W82" s="830"/>
      <c r="X82" s="831"/>
    </row>
    <row r="83" spans="3:24" ht="20.100000000000001" customHeight="1">
      <c r="C83" s="499" t="s">
        <v>39</v>
      </c>
      <c r="D83" s="500"/>
      <c r="E83" s="500"/>
      <c r="F83" s="500"/>
      <c r="G83" s="500"/>
      <c r="H83" s="829" t="s">
        <v>4306</v>
      </c>
      <c r="I83" s="830"/>
      <c r="J83" s="830"/>
      <c r="K83" s="830"/>
      <c r="L83" s="830"/>
      <c r="M83" s="831"/>
      <c r="N83" s="499" t="s">
        <v>41</v>
      </c>
      <c r="O83" s="500"/>
      <c r="P83" s="500"/>
      <c r="Q83" s="500"/>
      <c r="R83" s="500"/>
      <c r="S83" s="829" t="s">
        <v>7375</v>
      </c>
      <c r="T83" s="830"/>
      <c r="U83" s="830"/>
      <c r="V83" s="830"/>
      <c r="W83" s="830"/>
      <c r="X83" s="831"/>
    </row>
    <row r="84" spans="3:24" ht="20.100000000000001" customHeight="1">
      <c r="C84" s="499" t="s">
        <v>4575</v>
      </c>
      <c r="D84" s="500"/>
      <c r="E84" s="500"/>
      <c r="F84" s="500"/>
      <c r="G84" s="500"/>
      <c r="H84" s="829" t="s">
        <v>7375</v>
      </c>
      <c r="I84" s="830"/>
      <c r="J84" s="830"/>
      <c r="K84" s="830"/>
      <c r="L84" s="830"/>
      <c r="M84" s="830"/>
      <c r="N84" s="830"/>
      <c r="O84" s="830"/>
      <c r="P84" s="830"/>
      <c r="Q84" s="830"/>
      <c r="R84" s="830"/>
      <c r="S84" s="830"/>
      <c r="T84" s="830"/>
      <c r="U84" s="830"/>
      <c r="V84" s="830"/>
      <c r="W84" s="830"/>
      <c r="X84" s="831"/>
    </row>
    <row r="85" spans="3:24" ht="20.100000000000001" customHeight="1">
      <c r="C85" s="499" t="s">
        <v>4566</v>
      </c>
      <c r="D85" s="500"/>
      <c r="E85" s="500"/>
      <c r="F85" s="500"/>
      <c r="G85" s="500"/>
      <c r="H85" s="823"/>
      <c r="I85" s="824"/>
      <c r="J85" s="824"/>
      <c r="K85" s="824"/>
      <c r="L85" s="824"/>
      <c r="M85" s="825"/>
      <c r="N85" s="499" t="s">
        <v>4567</v>
      </c>
      <c r="O85" s="500"/>
      <c r="P85" s="500"/>
      <c r="Q85" s="500"/>
      <c r="R85" s="500"/>
      <c r="S85" s="826"/>
      <c r="T85" s="827"/>
      <c r="U85" s="827"/>
      <c r="V85" s="827"/>
      <c r="W85" s="827"/>
      <c r="X85" s="828"/>
    </row>
    <row r="86" spans="3:24" ht="20.100000000000001" customHeight="1">
      <c r="C86" s="16" t="s">
        <v>7422</v>
      </c>
      <c r="H86" s="821" t="s">
        <v>7417</v>
      </c>
      <c r="I86" s="821"/>
      <c r="J86" s="821"/>
      <c r="K86" s="821"/>
      <c r="L86" s="821"/>
      <c r="M86" s="821"/>
      <c r="N86" s="821"/>
      <c r="O86" s="821"/>
    </row>
    <row r="87" spans="3:24" ht="20.100000000000001" customHeight="1">
      <c r="C87" s="499" t="s">
        <v>38</v>
      </c>
      <c r="D87" s="500"/>
      <c r="E87" s="500"/>
      <c r="F87" s="500"/>
      <c r="G87" s="500"/>
      <c r="H87" s="829" t="s">
        <v>7375</v>
      </c>
      <c r="I87" s="830"/>
      <c r="J87" s="830"/>
      <c r="K87" s="830"/>
      <c r="L87" s="830"/>
      <c r="M87" s="830"/>
      <c r="N87" s="830"/>
      <c r="O87" s="830"/>
      <c r="P87" s="830"/>
      <c r="Q87" s="830"/>
      <c r="R87" s="830"/>
      <c r="S87" s="830"/>
      <c r="T87" s="830"/>
      <c r="U87" s="830"/>
      <c r="V87" s="830"/>
      <c r="W87" s="830"/>
      <c r="X87" s="831"/>
    </row>
    <row r="88" spans="3:24" ht="20.100000000000001" customHeight="1">
      <c r="C88" s="499" t="s">
        <v>39</v>
      </c>
      <c r="D88" s="500"/>
      <c r="E88" s="500"/>
      <c r="F88" s="500"/>
      <c r="G88" s="500"/>
      <c r="H88" s="829" t="s">
        <v>4306</v>
      </c>
      <c r="I88" s="830"/>
      <c r="J88" s="830"/>
      <c r="K88" s="830"/>
      <c r="L88" s="830"/>
      <c r="M88" s="831"/>
      <c r="N88" s="499" t="s">
        <v>41</v>
      </c>
      <c r="O88" s="500"/>
      <c r="P88" s="500"/>
      <c r="Q88" s="500"/>
      <c r="R88" s="500"/>
      <c r="S88" s="829" t="s">
        <v>7375</v>
      </c>
      <c r="T88" s="830"/>
      <c r="U88" s="830"/>
      <c r="V88" s="830"/>
      <c r="W88" s="830"/>
      <c r="X88" s="831"/>
    </row>
    <row r="89" spans="3:24" ht="20.100000000000001" customHeight="1">
      <c r="C89" s="499" t="s">
        <v>4575</v>
      </c>
      <c r="D89" s="500"/>
      <c r="E89" s="500"/>
      <c r="F89" s="500"/>
      <c r="G89" s="500"/>
      <c r="H89" s="829" t="s">
        <v>7375</v>
      </c>
      <c r="I89" s="830"/>
      <c r="J89" s="830"/>
      <c r="K89" s="830"/>
      <c r="L89" s="830"/>
      <c r="M89" s="830"/>
      <c r="N89" s="830"/>
      <c r="O89" s="830"/>
      <c r="P89" s="830"/>
      <c r="Q89" s="830"/>
      <c r="R89" s="830"/>
      <c r="S89" s="830"/>
      <c r="T89" s="830"/>
      <c r="U89" s="830"/>
      <c r="V89" s="830"/>
      <c r="W89" s="830"/>
      <c r="X89" s="831"/>
    </row>
    <row r="90" spans="3:24" ht="20.100000000000001" customHeight="1">
      <c r="C90" s="499" t="s">
        <v>4566</v>
      </c>
      <c r="D90" s="500"/>
      <c r="E90" s="500"/>
      <c r="F90" s="500"/>
      <c r="G90" s="500"/>
      <c r="H90" s="823"/>
      <c r="I90" s="824"/>
      <c r="J90" s="824"/>
      <c r="K90" s="824"/>
      <c r="L90" s="824"/>
      <c r="M90" s="825"/>
      <c r="N90" s="499" t="s">
        <v>4567</v>
      </c>
      <c r="O90" s="500"/>
      <c r="P90" s="500"/>
      <c r="Q90" s="500"/>
      <c r="R90" s="500"/>
      <c r="S90" s="826"/>
      <c r="T90" s="827"/>
      <c r="U90" s="827"/>
      <c r="V90" s="827"/>
      <c r="W90" s="827"/>
      <c r="X90" s="828"/>
    </row>
    <row r="91" spans="3:24" ht="20.100000000000001" customHeight="1">
      <c r="C91" s="16" t="s">
        <v>7423</v>
      </c>
      <c r="H91" s="821" t="s">
        <v>7418</v>
      </c>
      <c r="I91" s="821"/>
      <c r="J91" s="821"/>
      <c r="K91" s="821"/>
      <c r="L91" s="821"/>
      <c r="M91" s="821"/>
      <c r="N91" s="821"/>
      <c r="O91" s="821"/>
    </row>
    <row r="92" spans="3:24" ht="20.100000000000001" customHeight="1">
      <c r="C92" s="499" t="s">
        <v>38</v>
      </c>
      <c r="D92" s="500"/>
      <c r="E92" s="500"/>
      <c r="F92" s="500"/>
      <c r="G92" s="500"/>
      <c r="H92" s="829" t="s">
        <v>7375</v>
      </c>
      <c r="I92" s="830"/>
      <c r="J92" s="830"/>
      <c r="K92" s="830"/>
      <c r="L92" s="830"/>
      <c r="M92" s="830"/>
      <c r="N92" s="830"/>
      <c r="O92" s="830"/>
      <c r="P92" s="830"/>
      <c r="Q92" s="830"/>
      <c r="R92" s="830"/>
      <c r="S92" s="830"/>
      <c r="T92" s="830"/>
      <c r="U92" s="830"/>
      <c r="V92" s="830"/>
      <c r="W92" s="830"/>
      <c r="X92" s="831"/>
    </row>
    <row r="93" spans="3:24" ht="20.100000000000001" customHeight="1">
      <c r="C93" s="499" t="s">
        <v>39</v>
      </c>
      <c r="D93" s="500"/>
      <c r="E93" s="500"/>
      <c r="F93" s="500"/>
      <c r="G93" s="500"/>
      <c r="H93" s="829" t="s">
        <v>4306</v>
      </c>
      <c r="I93" s="830"/>
      <c r="J93" s="830"/>
      <c r="K93" s="830"/>
      <c r="L93" s="830"/>
      <c r="M93" s="831"/>
      <c r="N93" s="499" t="s">
        <v>41</v>
      </c>
      <c r="O93" s="500"/>
      <c r="P93" s="500"/>
      <c r="Q93" s="500"/>
      <c r="R93" s="500"/>
      <c r="S93" s="829" t="s">
        <v>7375</v>
      </c>
      <c r="T93" s="830"/>
      <c r="U93" s="830"/>
      <c r="V93" s="830"/>
      <c r="W93" s="830"/>
      <c r="X93" s="831"/>
    </row>
    <row r="94" spans="3:24" ht="20.100000000000001" customHeight="1">
      <c r="C94" s="499" t="s">
        <v>4575</v>
      </c>
      <c r="D94" s="500"/>
      <c r="E94" s="500"/>
      <c r="F94" s="500"/>
      <c r="G94" s="500"/>
      <c r="H94" s="829" t="s">
        <v>7375</v>
      </c>
      <c r="I94" s="830"/>
      <c r="J94" s="830"/>
      <c r="K94" s="830"/>
      <c r="L94" s="830"/>
      <c r="M94" s="830"/>
      <c r="N94" s="830"/>
      <c r="O94" s="830"/>
      <c r="P94" s="830"/>
      <c r="Q94" s="830"/>
      <c r="R94" s="830"/>
      <c r="S94" s="830"/>
      <c r="T94" s="830"/>
      <c r="U94" s="830"/>
      <c r="V94" s="830"/>
      <c r="W94" s="830"/>
      <c r="X94" s="831"/>
    </row>
    <row r="95" spans="3:24" ht="20.100000000000001" customHeight="1">
      <c r="C95" s="499" t="s">
        <v>4566</v>
      </c>
      <c r="D95" s="500"/>
      <c r="E95" s="500"/>
      <c r="F95" s="500"/>
      <c r="G95" s="500"/>
      <c r="H95" s="823"/>
      <c r="I95" s="824"/>
      <c r="J95" s="824"/>
      <c r="K95" s="824"/>
      <c r="L95" s="824"/>
      <c r="M95" s="825"/>
      <c r="N95" s="499" t="s">
        <v>4567</v>
      </c>
      <c r="O95" s="500"/>
      <c r="P95" s="500"/>
      <c r="Q95" s="500"/>
      <c r="R95" s="500"/>
      <c r="S95" s="826"/>
      <c r="T95" s="827"/>
      <c r="U95" s="827"/>
      <c r="V95" s="827"/>
      <c r="W95" s="827"/>
      <c r="X95" s="828"/>
    </row>
    <row r="98" spans="3:25" ht="20.100000000000001" customHeight="1">
      <c r="C98" s="16" t="s">
        <v>7424</v>
      </c>
      <c r="X98" s="276" t="s">
        <v>7425</v>
      </c>
    </row>
    <row r="99" spans="3:25" ht="20.100000000000001" customHeight="1">
      <c r="C99" s="634" t="s">
        <v>7440</v>
      </c>
      <c r="D99" s="634"/>
      <c r="E99" s="634"/>
      <c r="F99" s="634"/>
      <c r="G99" s="634"/>
      <c r="H99" s="277" t="s">
        <v>67</v>
      </c>
      <c r="I99" s="853" t="str">
        <f>プルダウンデータ!$C1279</f>
        <v>①補助事業実施期間中の改善策の提案、販路拡大のサポートなどの継続的な支援・助言（伴走支援）</v>
      </c>
      <c r="J99" s="854"/>
      <c r="K99" s="854"/>
      <c r="L99" s="854"/>
      <c r="M99" s="854"/>
      <c r="N99" s="854"/>
      <c r="O99" s="854"/>
      <c r="P99" s="854"/>
      <c r="Q99" s="854"/>
      <c r="R99" s="854"/>
      <c r="S99" s="854"/>
      <c r="T99" s="854"/>
      <c r="U99" s="854"/>
      <c r="V99" s="854"/>
      <c r="W99" s="854"/>
      <c r="X99" s="855"/>
    </row>
    <row r="100" spans="3:25" ht="20.100000000000001" customHeight="1">
      <c r="C100" s="634"/>
      <c r="D100" s="634"/>
      <c r="E100" s="634"/>
      <c r="F100" s="634"/>
      <c r="G100" s="634"/>
      <c r="H100" s="277" t="s">
        <v>67</v>
      </c>
      <c r="I100" s="853" t="str">
        <f>プルダウンデータ!$C1280</f>
        <v>②補助事業終了後の改善策の提案、販路拡大のサポートなどの継続的な支援・助言（伴走支援）</v>
      </c>
      <c r="J100" s="854"/>
      <c r="K100" s="854"/>
      <c r="L100" s="854"/>
      <c r="M100" s="854"/>
      <c r="N100" s="854"/>
      <c r="O100" s="854"/>
      <c r="P100" s="854"/>
      <c r="Q100" s="854"/>
      <c r="R100" s="854"/>
      <c r="S100" s="854"/>
      <c r="T100" s="854"/>
      <c r="U100" s="854"/>
      <c r="V100" s="854"/>
      <c r="W100" s="854"/>
      <c r="X100" s="855"/>
    </row>
    <row r="101" spans="3:25" ht="20.100000000000001" customHeight="1">
      <c r="C101" s="634"/>
      <c r="D101" s="634"/>
      <c r="E101" s="634"/>
      <c r="F101" s="634"/>
      <c r="G101" s="634"/>
      <c r="H101" s="611" t="s">
        <v>7433</v>
      </c>
      <c r="I101" s="612"/>
      <c r="J101" s="612"/>
      <c r="K101" s="612"/>
      <c r="L101" s="612"/>
      <c r="M101" s="613"/>
      <c r="N101" s="278" t="s">
        <v>7500</v>
      </c>
      <c r="O101" s="198" t="s">
        <v>74</v>
      </c>
      <c r="P101" s="278" t="s">
        <v>7484</v>
      </c>
      <c r="Q101" s="198" t="s">
        <v>7388</v>
      </c>
    </row>
    <row r="102" spans="3:25" ht="20.100000000000001" hidden="1" customHeight="1">
      <c r="C102" s="634"/>
      <c r="D102" s="634"/>
      <c r="E102" s="634"/>
      <c r="F102" s="634"/>
      <c r="G102" s="634"/>
      <c r="H102" s="277" t="s">
        <v>4568</v>
      </c>
      <c r="I102" s="853" t="str">
        <f>プルダウンデータ!$C1281</f>
        <v>①事業計画の策定支援・助言（採否にかかわらず支払）</v>
      </c>
      <c r="J102" s="854"/>
      <c r="K102" s="854"/>
      <c r="L102" s="854"/>
      <c r="M102" s="854"/>
      <c r="N102" s="854"/>
      <c r="O102" s="854"/>
      <c r="P102" s="854"/>
      <c r="Q102" s="854"/>
      <c r="R102" s="854"/>
      <c r="S102" s="854"/>
      <c r="T102" s="854"/>
      <c r="U102" s="854"/>
      <c r="V102" s="854"/>
      <c r="W102" s="854"/>
      <c r="X102" s="855"/>
    </row>
    <row r="103" spans="3:25" ht="20.100000000000001" hidden="1" customHeight="1">
      <c r="C103" s="634"/>
      <c r="D103" s="634"/>
      <c r="E103" s="634"/>
      <c r="F103" s="634"/>
      <c r="G103" s="634"/>
      <c r="H103" s="277" t="s">
        <v>4568</v>
      </c>
      <c r="I103" s="853" t="str">
        <f>プルダウンデータ!$C1282</f>
        <v>②事業計画の策定支援・助言（採択された場合に限り支払）</v>
      </c>
      <c r="J103" s="854"/>
      <c r="K103" s="854"/>
      <c r="L103" s="854"/>
      <c r="M103" s="854"/>
      <c r="N103" s="854"/>
      <c r="O103" s="854"/>
      <c r="P103" s="854"/>
      <c r="Q103" s="854"/>
      <c r="R103" s="854"/>
      <c r="S103" s="854"/>
      <c r="T103" s="854"/>
      <c r="U103" s="854"/>
      <c r="V103" s="854"/>
      <c r="W103" s="854"/>
      <c r="X103" s="855"/>
    </row>
    <row r="104" spans="3:25" ht="20.100000000000001" hidden="1" customHeight="1">
      <c r="C104" s="634"/>
      <c r="D104" s="634"/>
      <c r="E104" s="634"/>
      <c r="F104" s="634"/>
      <c r="G104" s="634"/>
      <c r="H104" s="277" t="s">
        <v>4568</v>
      </c>
      <c r="I104" s="853" t="str">
        <f>プルダウンデータ!$C1283</f>
        <v>③補助事業実施期間中の改善策の提案、販路拡大のサポートなどの継続的な支援・助言（伴走支援）</v>
      </c>
      <c r="J104" s="854"/>
      <c r="K104" s="854"/>
      <c r="L104" s="854"/>
      <c r="M104" s="854"/>
      <c r="N104" s="854"/>
      <c r="O104" s="854"/>
      <c r="P104" s="854"/>
      <c r="Q104" s="854"/>
      <c r="R104" s="854"/>
      <c r="S104" s="854"/>
      <c r="T104" s="854"/>
      <c r="U104" s="854"/>
      <c r="V104" s="854"/>
      <c r="W104" s="854"/>
      <c r="X104" s="855"/>
    </row>
    <row r="105" spans="3:25" ht="20.100000000000001" hidden="1" customHeight="1">
      <c r="C105" s="634"/>
      <c r="D105" s="634"/>
      <c r="E105" s="634"/>
      <c r="F105" s="634"/>
      <c r="G105" s="634"/>
      <c r="H105" s="277" t="s">
        <v>4568</v>
      </c>
      <c r="I105" s="853" t="str">
        <f>プルダウンデータ!$C1284</f>
        <v>④補助事業終了後の改善策の提案、販路拡大のサポートなどの継続的な支援・助言（伴走支援）</v>
      </c>
      <c r="J105" s="854"/>
      <c r="K105" s="854"/>
      <c r="L105" s="854"/>
      <c r="M105" s="854"/>
      <c r="N105" s="854"/>
      <c r="O105" s="854"/>
      <c r="P105" s="854"/>
      <c r="Q105" s="854"/>
      <c r="R105" s="854"/>
      <c r="S105" s="854"/>
      <c r="T105" s="854"/>
      <c r="U105" s="854"/>
      <c r="V105" s="854"/>
      <c r="W105" s="854"/>
      <c r="X105" s="855"/>
    </row>
    <row r="106" spans="3:25" ht="20.100000000000001" hidden="1" customHeight="1">
      <c r="C106" s="634"/>
      <c r="D106" s="634"/>
      <c r="E106" s="634"/>
      <c r="F106" s="634"/>
      <c r="G106" s="634"/>
      <c r="H106" s="611" t="s">
        <v>7434</v>
      </c>
      <c r="I106" s="612"/>
      <c r="J106" s="612"/>
      <c r="K106" s="612"/>
      <c r="L106" s="612"/>
      <c r="M106" s="613"/>
      <c r="N106" s="278"/>
      <c r="O106" s="198" t="s">
        <v>7387</v>
      </c>
      <c r="P106" s="278"/>
      <c r="Q106" s="198" t="s">
        <v>7388</v>
      </c>
    </row>
    <row r="107" spans="3:25" ht="20.100000000000001" customHeight="1">
      <c r="C107" s="634" t="s">
        <v>7432</v>
      </c>
      <c r="D107" s="634"/>
      <c r="E107" s="634"/>
      <c r="F107" s="634"/>
      <c r="G107" s="634"/>
      <c r="H107" s="856" t="s">
        <v>7501</v>
      </c>
      <c r="I107" s="856"/>
      <c r="J107" s="856"/>
      <c r="K107" s="856"/>
      <c r="L107" s="856"/>
      <c r="M107" s="856"/>
      <c r="N107" s="856"/>
      <c r="O107" s="856"/>
      <c r="P107" s="856"/>
      <c r="Q107" s="856"/>
      <c r="R107" s="856"/>
      <c r="S107" s="856"/>
      <c r="T107" s="856"/>
      <c r="U107" s="856"/>
      <c r="V107" s="856"/>
      <c r="W107" s="856"/>
      <c r="X107" s="856"/>
    </row>
    <row r="108" spans="3:25" ht="20.100000000000001" customHeight="1">
      <c r="C108" s="634"/>
      <c r="D108" s="634"/>
      <c r="E108" s="634"/>
      <c r="F108" s="634"/>
      <c r="G108" s="634"/>
      <c r="H108" s="856"/>
      <c r="I108" s="856"/>
      <c r="J108" s="856"/>
      <c r="K108" s="856"/>
      <c r="L108" s="856"/>
      <c r="M108" s="856"/>
      <c r="N108" s="856"/>
      <c r="O108" s="856"/>
      <c r="P108" s="856"/>
      <c r="Q108" s="856"/>
      <c r="R108" s="856"/>
      <c r="S108" s="856"/>
      <c r="T108" s="856"/>
      <c r="U108" s="856"/>
      <c r="V108" s="856"/>
      <c r="W108" s="856"/>
      <c r="X108" s="856"/>
    </row>
    <row r="109" spans="3:25" ht="20.100000000000001" customHeight="1">
      <c r="C109" s="634"/>
      <c r="D109" s="634"/>
      <c r="E109" s="634"/>
      <c r="F109" s="634"/>
      <c r="G109" s="634"/>
      <c r="H109" s="856"/>
      <c r="I109" s="856"/>
      <c r="J109" s="856"/>
      <c r="K109" s="856"/>
      <c r="L109" s="856"/>
      <c r="M109" s="856"/>
      <c r="N109" s="856"/>
      <c r="O109" s="856"/>
      <c r="P109" s="856"/>
      <c r="Q109" s="856"/>
      <c r="R109" s="856"/>
      <c r="S109" s="856"/>
      <c r="T109" s="856"/>
      <c r="U109" s="856"/>
      <c r="V109" s="856"/>
      <c r="W109" s="856"/>
      <c r="X109" s="856"/>
    </row>
    <row r="110" spans="3:25" ht="20.100000000000001" customHeight="1">
      <c r="C110" s="634"/>
      <c r="D110" s="634"/>
      <c r="E110" s="634"/>
      <c r="F110" s="634"/>
      <c r="G110" s="634"/>
      <c r="H110" s="856"/>
      <c r="I110" s="856"/>
      <c r="J110" s="856"/>
      <c r="K110" s="856"/>
      <c r="L110" s="856"/>
      <c r="M110" s="856"/>
      <c r="N110" s="856"/>
      <c r="O110" s="856"/>
      <c r="P110" s="856"/>
      <c r="Q110" s="856"/>
      <c r="R110" s="856"/>
      <c r="S110" s="856"/>
      <c r="T110" s="856"/>
      <c r="U110" s="856"/>
      <c r="V110" s="856"/>
      <c r="W110" s="856"/>
      <c r="X110" s="856"/>
    </row>
    <row r="111" spans="3:25" ht="20.100000000000001" customHeight="1">
      <c r="Y111" s="29">
        <v>1</v>
      </c>
    </row>
    <row r="112" spans="3:25" ht="20.100000000000001" customHeight="1">
      <c r="C112" s="16" t="s">
        <v>7426</v>
      </c>
      <c r="X112" s="276" t="s">
        <v>7425</v>
      </c>
    </row>
    <row r="113" spans="3:24" ht="20.100000000000001" customHeight="1">
      <c r="C113" s="634" t="s">
        <v>7440</v>
      </c>
      <c r="D113" s="634"/>
      <c r="E113" s="634"/>
      <c r="F113" s="634"/>
      <c r="G113" s="634"/>
      <c r="H113" s="277" t="s">
        <v>4568</v>
      </c>
      <c r="I113" s="853" t="str">
        <f>プルダウンデータ!$C1279</f>
        <v>①補助事業実施期間中の改善策の提案、販路拡大のサポートなどの継続的な支援・助言（伴走支援）</v>
      </c>
      <c r="J113" s="854"/>
      <c r="K113" s="854"/>
      <c r="L113" s="854"/>
      <c r="M113" s="854"/>
      <c r="N113" s="854"/>
      <c r="O113" s="854"/>
      <c r="P113" s="854"/>
      <c r="Q113" s="854"/>
      <c r="R113" s="854"/>
      <c r="S113" s="854"/>
      <c r="T113" s="854"/>
      <c r="U113" s="854"/>
      <c r="V113" s="854"/>
      <c r="W113" s="854"/>
      <c r="X113" s="855"/>
    </row>
    <row r="114" spans="3:24" ht="20.100000000000001" customHeight="1">
      <c r="C114" s="634"/>
      <c r="D114" s="634"/>
      <c r="E114" s="634"/>
      <c r="F114" s="634"/>
      <c r="G114" s="634"/>
      <c r="H114" s="277" t="s">
        <v>4568</v>
      </c>
      <c r="I114" s="857" t="s">
        <v>7389</v>
      </c>
      <c r="J114" s="854"/>
      <c r="K114" s="854"/>
      <c r="L114" s="854"/>
      <c r="M114" s="854"/>
      <c r="N114" s="854"/>
      <c r="O114" s="854"/>
      <c r="P114" s="854"/>
      <c r="Q114" s="854"/>
      <c r="R114" s="854"/>
      <c r="S114" s="854"/>
      <c r="T114" s="854"/>
      <c r="U114" s="854"/>
      <c r="V114" s="854"/>
      <c r="W114" s="854"/>
      <c r="X114" s="855"/>
    </row>
    <row r="115" spans="3:24" ht="20.100000000000001" customHeight="1">
      <c r="C115" s="634"/>
      <c r="D115" s="634"/>
      <c r="E115" s="634"/>
      <c r="F115" s="634"/>
      <c r="G115" s="634"/>
      <c r="H115" s="611" t="s">
        <v>7433</v>
      </c>
      <c r="I115" s="612"/>
      <c r="J115" s="612"/>
      <c r="K115" s="612"/>
      <c r="L115" s="612"/>
      <c r="M115" s="613"/>
      <c r="N115" s="278" t="s">
        <v>7484</v>
      </c>
      <c r="O115" s="198" t="s">
        <v>74</v>
      </c>
      <c r="P115" s="278" t="s">
        <v>7484</v>
      </c>
      <c r="Q115" s="198" t="s">
        <v>7388</v>
      </c>
    </row>
    <row r="116" spans="3:24" ht="20.100000000000001" hidden="1" customHeight="1">
      <c r="C116" s="634"/>
      <c r="D116" s="634"/>
      <c r="E116" s="634"/>
      <c r="F116" s="634"/>
      <c r="G116" s="634"/>
      <c r="H116" s="277" t="s">
        <v>4568</v>
      </c>
      <c r="I116" s="857" t="s">
        <v>7397</v>
      </c>
      <c r="J116" s="854"/>
      <c r="K116" s="854"/>
      <c r="L116" s="854"/>
      <c r="M116" s="854"/>
      <c r="N116" s="854"/>
      <c r="O116" s="854"/>
      <c r="P116" s="854"/>
      <c r="Q116" s="854"/>
      <c r="R116" s="854"/>
      <c r="S116" s="854"/>
      <c r="T116" s="854"/>
      <c r="U116" s="854"/>
      <c r="V116" s="854"/>
      <c r="W116" s="854"/>
      <c r="X116" s="855"/>
    </row>
    <row r="117" spans="3:24" ht="20.100000000000001" hidden="1" customHeight="1">
      <c r="C117" s="634"/>
      <c r="D117" s="634"/>
      <c r="E117" s="634"/>
      <c r="F117" s="634"/>
      <c r="G117" s="634"/>
      <c r="H117" s="277" t="s">
        <v>4568</v>
      </c>
      <c r="I117" s="857" t="s">
        <v>7395</v>
      </c>
      <c r="J117" s="854"/>
      <c r="K117" s="854"/>
      <c r="L117" s="854"/>
      <c r="M117" s="854"/>
      <c r="N117" s="854"/>
      <c r="O117" s="854"/>
      <c r="P117" s="854"/>
      <c r="Q117" s="854"/>
      <c r="R117" s="854"/>
      <c r="S117" s="854"/>
      <c r="T117" s="854"/>
      <c r="U117" s="854"/>
      <c r="V117" s="854"/>
      <c r="W117" s="854"/>
      <c r="X117" s="855"/>
    </row>
    <row r="118" spans="3:24" ht="20.100000000000001" hidden="1" customHeight="1">
      <c r="C118" s="634"/>
      <c r="D118" s="634"/>
      <c r="E118" s="634"/>
      <c r="F118" s="634"/>
      <c r="G118" s="634"/>
      <c r="H118" s="277" t="s">
        <v>4568</v>
      </c>
      <c r="I118" s="857" t="s">
        <v>7391</v>
      </c>
      <c r="J118" s="854"/>
      <c r="K118" s="854"/>
      <c r="L118" s="854"/>
      <c r="M118" s="854"/>
      <c r="N118" s="854"/>
      <c r="O118" s="854"/>
      <c r="P118" s="854"/>
      <c r="Q118" s="854"/>
      <c r="R118" s="854"/>
      <c r="S118" s="854"/>
      <c r="T118" s="854"/>
      <c r="U118" s="854"/>
      <c r="V118" s="854"/>
      <c r="W118" s="854"/>
      <c r="X118" s="855"/>
    </row>
    <row r="119" spans="3:24" ht="20.100000000000001" hidden="1" customHeight="1">
      <c r="C119" s="634"/>
      <c r="D119" s="634"/>
      <c r="E119" s="634"/>
      <c r="F119" s="634"/>
      <c r="G119" s="634"/>
      <c r="H119" s="277" t="s">
        <v>4568</v>
      </c>
      <c r="I119" s="857" t="s">
        <v>7393</v>
      </c>
      <c r="J119" s="854"/>
      <c r="K119" s="854"/>
      <c r="L119" s="854"/>
      <c r="M119" s="854"/>
      <c r="N119" s="854"/>
      <c r="O119" s="854"/>
      <c r="P119" s="854"/>
      <c r="Q119" s="854"/>
      <c r="R119" s="854"/>
      <c r="S119" s="854"/>
      <c r="T119" s="854"/>
      <c r="U119" s="854"/>
      <c r="V119" s="854"/>
      <c r="W119" s="854"/>
      <c r="X119" s="855"/>
    </row>
    <row r="120" spans="3:24" ht="20.100000000000001" hidden="1" customHeight="1">
      <c r="C120" s="634"/>
      <c r="D120" s="634"/>
      <c r="E120" s="634"/>
      <c r="F120" s="634"/>
      <c r="G120" s="634"/>
      <c r="H120" s="611" t="s">
        <v>7434</v>
      </c>
      <c r="I120" s="612"/>
      <c r="J120" s="612"/>
      <c r="K120" s="612"/>
      <c r="L120" s="612"/>
      <c r="M120" s="613"/>
      <c r="N120" s="278"/>
      <c r="O120" s="198" t="s">
        <v>74</v>
      </c>
      <c r="P120" s="278"/>
      <c r="Q120" s="198" t="s">
        <v>7388</v>
      </c>
    </row>
    <row r="121" spans="3:24" ht="20.100000000000001" customHeight="1">
      <c r="C121" s="634" t="s">
        <v>7432</v>
      </c>
      <c r="D121" s="634"/>
      <c r="E121" s="634"/>
      <c r="F121" s="634"/>
      <c r="G121" s="634"/>
      <c r="H121" s="856" t="s">
        <v>7375</v>
      </c>
      <c r="I121" s="856"/>
      <c r="J121" s="856"/>
      <c r="K121" s="856"/>
      <c r="L121" s="856"/>
      <c r="M121" s="856"/>
      <c r="N121" s="856"/>
      <c r="O121" s="856"/>
      <c r="P121" s="856"/>
      <c r="Q121" s="856"/>
      <c r="R121" s="856"/>
      <c r="S121" s="856"/>
      <c r="T121" s="856"/>
      <c r="U121" s="856"/>
      <c r="V121" s="856"/>
      <c r="W121" s="856"/>
      <c r="X121" s="856"/>
    </row>
    <row r="122" spans="3:24" ht="20.100000000000001" customHeight="1">
      <c r="C122" s="634"/>
      <c r="D122" s="634"/>
      <c r="E122" s="634"/>
      <c r="F122" s="634"/>
      <c r="G122" s="634"/>
      <c r="H122" s="856"/>
      <c r="I122" s="856"/>
      <c r="J122" s="856"/>
      <c r="K122" s="856"/>
      <c r="L122" s="856"/>
      <c r="M122" s="856"/>
      <c r="N122" s="856"/>
      <c r="O122" s="856"/>
      <c r="P122" s="856"/>
      <c r="Q122" s="856"/>
      <c r="R122" s="856"/>
      <c r="S122" s="856"/>
      <c r="T122" s="856"/>
      <c r="U122" s="856"/>
      <c r="V122" s="856"/>
      <c r="W122" s="856"/>
      <c r="X122" s="856"/>
    </row>
    <row r="123" spans="3:24" ht="20.100000000000001" customHeight="1">
      <c r="C123" s="634"/>
      <c r="D123" s="634"/>
      <c r="E123" s="634"/>
      <c r="F123" s="634"/>
      <c r="G123" s="634"/>
      <c r="H123" s="856"/>
      <c r="I123" s="856"/>
      <c r="J123" s="856"/>
      <c r="K123" s="856"/>
      <c r="L123" s="856"/>
      <c r="M123" s="856"/>
      <c r="N123" s="856"/>
      <c r="O123" s="856"/>
      <c r="P123" s="856"/>
      <c r="Q123" s="856"/>
      <c r="R123" s="856"/>
      <c r="S123" s="856"/>
      <c r="T123" s="856"/>
      <c r="U123" s="856"/>
      <c r="V123" s="856"/>
      <c r="W123" s="856"/>
      <c r="X123" s="856"/>
    </row>
    <row r="124" spans="3:24" ht="20.100000000000001" customHeight="1">
      <c r="C124" s="634"/>
      <c r="D124" s="634"/>
      <c r="E124" s="634"/>
      <c r="F124" s="634"/>
      <c r="G124" s="634"/>
      <c r="H124" s="856"/>
      <c r="I124" s="856"/>
      <c r="J124" s="856"/>
      <c r="K124" s="856"/>
      <c r="L124" s="856"/>
      <c r="M124" s="856"/>
      <c r="N124" s="856"/>
      <c r="O124" s="856"/>
      <c r="P124" s="856"/>
      <c r="Q124" s="856"/>
      <c r="R124" s="856"/>
      <c r="S124" s="856"/>
      <c r="T124" s="856"/>
      <c r="U124" s="856"/>
      <c r="V124" s="856"/>
      <c r="W124" s="856"/>
      <c r="X124" s="856"/>
    </row>
    <row r="126" spans="3:24" ht="20.100000000000001" customHeight="1">
      <c r="C126" s="16" t="s">
        <v>7427</v>
      </c>
      <c r="X126" s="276" t="s">
        <v>7425</v>
      </c>
    </row>
    <row r="127" spans="3:24" ht="20.100000000000001" hidden="1" customHeight="1">
      <c r="C127" s="634" t="s">
        <v>7440</v>
      </c>
      <c r="D127" s="634"/>
      <c r="E127" s="634"/>
      <c r="F127" s="634"/>
      <c r="G127" s="634"/>
      <c r="H127" s="277" t="s">
        <v>4568</v>
      </c>
      <c r="I127" s="857" t="str">
        <f>プルダウンデータ!$C1279</f>
        <v>①補助事業実施期間中の改善策の提案、販路拡大のサポートなどの継続的な支援・助言（伴走支援）</v>
      </c>
      <c r="J127" s="854"/>
      <c r="K127" s="854"/>
      <c r="L127" s="854"/>
      <c r="M127" s="854"/>
      <c r="N127" s="854"/>
      <c r="O127" s="854"/>
      <c r="P127" s="854"/>
      <c r="Q127" s="854"/>
      <c r="R127" s="854"/>
      <c r="S127" s="854"/>
      <c r="T127" s="854"/>
      <c r="U127" s="854"/>
      <c r="V127" s="854"/>
      <c r="W127" s="854"/>
      <c r="X127" s="855"/>
    </row>
    <row r="128" spans="3:24" ht="20.100000000000001" hidden="1" customHeight="1">
      <c r="C128" s="634"/>
      <c r="D128" s="634"/>
      <c r="E128" s="634"/>
      <c r="F128" s="634"/>
      <c r="G128" s="634"/>
      <c r="H128" s="277" t="s">
        <v>4568</v>
      </c>
      <c r="I128" s="857" t="str">
        <f>プルダウンデータ!$C1280</f>
        <v>②補助事業終了後の改善策の提案、販路拡大のサポートなどの継続的な支援・助言（伴走支援）</v>
      </c>
      <c r="J128" s="854"/>
      <c r="K128" s="854"/>
      <c r="L128" s="854"/>
      <c r="M128" s="854"/>
      <c r="N128" s="854"/>
      <c r="O128" s="854"/>
      <c r="P128" s="854"/>
      <c r="Q128" s="854"/>
      <c r="R128" s="854"/>
      <c r="S128" s="854"/>
      <c r="T128" s="854"/>
      <c r="U128" s="854"/>
      <c r="V128" s="854"/>
      <c r="W128" s="854"/>
      <c r="X128" s="855"/>
    </row>
    <row r="129" spans="3:24" ht="20.100000000000001" hidden="1" customHeight="1">
      <c r="C129" s="634"/>
      <c r="D129" s="634"/>
      <c r="E129" s="634"/>
      <c r="F129" s="634"/>
      <c r="G129" s="634"/>
      <c r="H129" s="611" t="s">
        <v>7433</v>
      </c>
      <c r="I129" s="612"/>
      <c r="J129" s="612"/>
      <c r="K129" s="612"/>
      <c r="L129" s="612"/>
      <c r="M129" s="613"/>
      <c r="N129" s="278"/>
      <c r="O129" s="198" t="s">
        <v>74</v>
      </c>
      <c r="P129" s="278"/>
      <c r="Q129" s="198" t="s">
        <v>7388</v>
      </c>
    </row>
    <row r="130" spans="3:24" ht="20.100000000000001" customHeight="1">
      <c r="C130" s="634"/>
      <c r="D130" s="634"/>
      <c r="E130" s="634"/>
      <c r="F130" s="634"/>
      <c r="G130" s="634"/>
      <c r="H130" s="277" t="s">
        <v>4568</v>
      </c>
      <c r="I130" s="857" t="str">
        <f>プルダウンデータ!$C1281</f>
        <v>①事業計画の策定支援・助言（採否にかかわらず支払）</v>
      </c>
      <c r="J130" s="854"/>
      <c r="K130" s="854"/>
      <c r="L130" s="854"/>
      <c r="M130" s="854"/>
      <c r="N130" s="854"/>
      <c r="O130" s="854"/>
      <c r="P130" s="854"/>
      <c r="Q130" s="854"/>
      <c r="R130" s="854"/>
      <c r="S130" s="854"/>
      <c r="T130" s="854"/>
      <c r="U130" s="854"/>
      <c r="V130" s="854"/>
      <c r="W130" s="854"/>
      <c r="X130" s="855"/>
    </row>
    <row r="131" spans="3:24" ht="20.100000000000001" customHeight="1">
      <c r="C131" s="634"/>
      <c r="D131" s="634"/>
      <c r="E131" s="634"/>
      <c r="F131" s="634"/>
      <c r="G131" s="634"/>
      <c r="H131" s="277" t="s">
        <v>4568</v>
      </c>
      <c r="I131" s="857" t="str">
        <f>プルダウンデータ!$C1282</f>
        <v>②事業計画の策定支援・助言（採択された場合に限り支払）</v>
      </c>
      <c r="J131" s="854"/>
      <c r="K131" s="854"/>
      <c r="L131" s="854"/>
      <c r="M131" s="854"/>
      <c r="N131" s="854"/>
      <c r="O131" s="854"/>
      <c r="P131" s="854"/>
      <c r="Q131" s="854"/>
      <c r="R131" s="854"/>
      <c r="S131" s="854"/>
      <c r="T131" s="854"/>
      <c r="U131" s="854"/>
      <c r="V131" s="854"/>
      <c r="W131" s="854"/>
      <c r="X131" s="855"/>
    </row>
    <row r="132" spans="3:24" ht="20.100000000000001" customHeight="1">
      <c r="C132" s="634"/>
      <c r="D132" s="634"/>
      <c r="E132" s="634"/>
      <c r="F132" s="634"/>
      <c r="G132" s="634"/>
      <c r="H132" s="277" t="s">
        <v>4568</v>
      </c>
      <c r="I132" s="857" t="str">
        <f>プルダウンデータ!$C1283</f>
        <v>③補助事業実施期間中の改善策の提案、販路拡大のサポートなどの継続的な支援・助言（伴走支援）</v>
      </c>
      <c r="J132" s="854"/>
      <c r="K132" s="854"/>
      <c r="L132" s="854"/>
      <c r="M132" s="854"/>
      <c r="N132" s="854"/>
      <c r="O132" s="854"/>
      <c r="P132" s="854"/>
      <c r="Q132" s="854"/>
      <c r="R132" s="854"/>
      <c r="S132" s="854"/>
      <c r="T132" s="854"/>
      <c r="U132" s="854"/>
      <c r="V132" s="854"/>
      <c r="W132" s="854"/>
      <c r="X132" s="855"/>
    </row>
    <row r="133" spans="3:24" ht="20.100000000000001" customHeight="1">
      <c r="C133" s="634"/>
      <c r="D133" s="634"/>
      <c r="E133" s="634"/>
      <c r="F133" s="634"/>
      <c r="G133" s="634"/>
      <c r="H133" s="277" t="s">
        <v>4568</v>
      </c>
      <c r="I133" s="857" t="str">
        <f>プルダウンデータ!$C1284</f>
        <v>④補助事業終了後の改善策の提案、販路拡大のサポートなどの継続的な支援・助言（伴走支援）</v>
      </c>
      <c r="J133" s="854"/>
      <c r="K133" s="854"/>
      <c r="L133" s="854"/>
      <c r="M133" s="854"/>
      <c r="N133" s="854"/>
      <c r="O133" s="854"/>
      <c r="P133" s="854"/>
      <c r="Q133" s="854"/>
      <c r="R133" s="854"/>
      <c r="S133" s="854"/>
      <c r="T133" s="854"/>
      <c r="U133" s="854"/>
      <c r="V133" s="854"/>
      <c r="W133" s="854"/>
      <c r="X133" s="855"/>
    </row>
    <row r="134" spans="3:24" ht="20.100000000000001" customHeight="1">
      <c r="C134" s="634"/>
      <c r="D134" s="634"/>
      <c r="E134" s="634"/>
      <c r="F134" s="634"/>
      <c r="G134" s="634"/>
      <c r="H134" s="611" t="s">
        <v>7434</v>
      </c>
      <c r="I134" s="612"/>
      <c r="J134" s="612"/>
      <c r="K134" s="612"/>
      <c r="L134" s="612"/>
      <c r="M134" s="613"/>
      <c r="N134" s="278" t="s">
        <v>7375</v>
      </c>
      <c r="O134" s="198" t="s">
        <v>74</v>
      </c>
      <c r="P134" s="278" t="s">
        <v>7375</v>
      </c>
      <c r="Q134" s="198" t="s">
        <v>7388</v>
      </c>
    </row>
    <row r="135" spans="3:24" ht="20.100000000000001" customHeight="1">
      <c r="C135" s="634" t="s">
        <v>7432</v>
      </c>
      <c r="D135" s="634"/>
      <c r="E135" s="634"/>
      <c r="F135" s="634"/>
      <c r="G135" s="634"/>
      <c r="H135" s="856" t="s">
        <v>7375</v>
      </c>
      <c r="I135" s="856"/>
      <c r="J135" s="856"/>
      <c r="K135" s="856"/>
      <c r="L135" s="856"/>
      <c r="M135" s="856"/>
      <c r="N135" s="856"/>
      <c r="O135" s="856"/>
      <c r="P135" s="856"/>
      <c r="Q135" s="856"/>
      <c r="R135" s="856"/>
      <c r="S135" s="856"/>
      <c r="T135" s="856"/>
      <c r="U135" s="856"/>
      <c r="V135" s="856"/>
      <c r="W135" s="856"/>
      <c r="X135" s="856"/>
    </row>
    <row r="136" spans="3:24" ht="20.100000000000001" customHeight="1">
      <c r="C136" s="634"/>
      <c r="D136" s="634"/>
      <c r="E136" s="634"/>
      <c r="F136" s="634"/>
      <c r="G136" s="634"/>
      <c r="H136" s="856"/>
      <c r="I136" s="856"/>
      <c r="J136" s="856"/>
      <c r="K136" s="856"/>
      <c r="L136" s="856"/>
      <c r="M136" s="856"/>
      <c r="N136" s="856"/>
      <c r="O136" s="856"/>
      <c r="P136" s="856"/>
      <c r="Q136" s="856"/>
      <c r="R136" s="856"/>
      <c r="S136" s="856"/>
      <c r="T136" s="856"/>
      <c r="U136" s="856"/>
      <c r="V136" s="856"/>
      <c r="W136" s="856"/>
      <c r="X136" s="856"/>
    </row>
    <row r="137" spans="3:24" ht="20.100000000000001" customHeight="1">
      <c r="C137" s="634"/>
      <c r="D137" s="634"/>
      <c r="E137" s="634"/>
      <c r="F137" s="634"/>
      <c r="G137" s="634"/>
      <c r="H137" s="856"/>
      <c r="I137" s="856"/>
      <c r="J137" s="856"/>
      <c r="K137" s="856"/>
      <c r="L137" s="856"/>
      <c r="M137" s="856"/>
      <c r="N137" s="856"/>
      <c r="O137" s="856"/>
      <c r="P137" s="856"/>
      <c r="Q137" s="856"/>
      <c r="R137" s="856"/>
      <c r="S137" s="856"/>
      <c r="T137" s="856"/>
      <c r="U137" s="856"/>
      <c r="V137" s="856"/>
      <c r="W137" s="856"/>
      <c r="X137" s="856"/>
    </row>
    <row r="138" spans="3:24" ht="20.100000000000001" customHeight="1">
      <c r="C138" s="634"/>
      <c r="D138" s="634"/>
      <c r="E138" s="634"/>
      <c r="F138" s="634"/>
      <c r="G138" s="634"/>
      <c r="H138" s="856"/>
      <c r="I138" s="856"/>
      <c r="J138" s="856"/>
      <c r="K138" s="856"/>
      <c r="L138" s="856"/>
      <c r="M138" s="856"/>
      <c r="N138" s="856"/>
      <c r="O138" s="856"/>
      <c r="P138" s="856"/>
      <c r="Q138" s="856"/>
      <c r="R138" s="856"/>
      <c r="S138" s="856"/>
      <c r="T138" s="856"/>
      <c r="U138" s="856"/>
      <c r="V138" s="856"/>
      <c r="W138" s="856"/>
      <c r="X138" s="856"/>
    </row>
    <row r="140" spans="3:24" ht="20.100000000000001" customHeight="1">
      <c r="C140" s="16" t="s">
        <v>7428</v>
      </c>
      <c r="X140" s="276" t="s">
        <v>7425</v>
      </c>
    </row>
    <row r="141" spans="3:24" ht="20.100000000000001" hidden="1" customHeight="1">
      <c r="C141" s="634" t="s">
        <v>7440</v>
      </c>
      <c r="D141" s="634"/>
      <c r="E141" s="634"/>
      <c r="F141" s="634"/>
      <c r="G141" s="634"/>
      <c r="H141" s="277" t="s">
        <v>4568</v>
      </c>
      <c r="I141" s="857" t="str">
        <f>プルダウンデータ!$C1279</f>
        <v>①補助事業実施期間中の改善策の提案、販路拡大のサポートなどの継続的な支援・助言（伴走支援）</v>
      </c>
      <c r="J141" s="854"/>
      <c r="K141" s="854"/>
      <c r="L141" s="854"/>
      <c r="M141" s="854"/>
      <c r="N141" s="854"/>
      <c r="O141" s="854"/>
      <c r="P141" s="854"/>
      <c r="Q141" s="854"/>
      <c r="R141" s="854"/>
      <c r="S141" s="854"/>
      <c r="T141" s="854"/>
      <c r="U141" s="854"/>
      <c r="V141" s="854"/>
      <c r="W141" s="854"/>
      <c r="X141" s="855"/>
    </row>
    <row r="142" spans="3:24" ht="20.100000000000001" hidden="1" customHeight="1">
      <c r="C142" s="634"/>
      <c r="D142" s="634"/>
      <c r="E142" s="634"/>
      <c r="F142" s="634"/>
      <c r="G142" s="634"/>
      <c r="H142" s="277" t="s">
        <v>4568</v>
      </c>
      <c r="I142" s="857" t="str">
        <f>プルダウンデータ!$C1280</f>
        <v>②補助事業終了後の改善策の提案、販路拡大のサポートなどの継続的な支援・助言（伴走支援）</v>
      </c>
      <c r="J142" s="854"/>
      <c r="K142" s="854"/>
      <c r="L142" s="854"/>
      <c r="M142" s="854"/>
      <c r="N142" s="854"/>
      <c r="O142" s="854"/>
      <c r="P142" s="854"/>
      <c r="Q142" s="854"/>
      <c r="R142" s="854"/>
      <c r="S142" s="854"/>
      <c r="T142" s="854"/>
      <c r="U142" s="854"/>
      <c r="V142" s="854"/>
      <c r="W142" s="854"/>
      <c r="X142" s="855"/>
    </row>
    <row r="143" spans="3:24" ht="20.100000000000001" hidden="1" customHeight="1">
      <c r="C143" s="634"/>
      <c r="D143" s="634"/>
      <c r="E143" s="634"/>
      <c r="F143" s="634"/>
      <c r="G143" s="634"/>
      <c r="H143" s="611" t="s">
        <v>7433</v>
      </c>
      <c r="I143" s="612"/>
      <c r="J143" s="612"/>
      <c r="K143" s="612"/>
      <c r="L143" s="612"/>
      <c r="M143" s="613"/>
      <c r="N143" s="278"/>
      <c r="O143" s="198" t="s">
        <v>74</v>
      </c>
      <c r="P143" s="278"/>
      <c r="Q143" s="198" t="s">
        <v>7388</v>
      </c>
    </row>
    <row r="144" spans="3:24" ht="20.100000000000001" customHeight="1">
      <c r="C144" s="634"/>
      <c r="D144" s="634"/>
      <c r="E144" s="634"/>
      <c r="F144" s="634"/>
      <c r="G144" s="634"/>
      <c r="H144" s="277" t="s">
        <v>4568</v>
      </c>
      <c r="I144" s="857" t="str">
        <f>プルダウンデータ!$C1281</f>
        <v>①事業計画の策定支援・助言（採否にかかわらず支払）</v>
      </c>
      <c r="J144" s="854"/>
      <c r="K144" s="854"/>
      <c r="L144" s="854"/>
      <c r="M144" s="854"/>
      <c r="N144" s="854"/>
      <c r="O144" s="854"/>
      <c r="P144" s="854"/>
      <c r="Q144" s="854"/>
      <c r="R144" s="854"/>
      <c r="S144" s="854"/>
      <c r="T144" s="854"/>
      <c r="U144" s="854"/>
      <c r="V144" s="854"/>
      <c r="W144" s="854"/>
      <c r="X144" s="855"/>
    </row>
    <row r="145" spans="3:27" ht="20.100000000000001" customHeight="1">
      <c r="C145" s="634"/>
      <c r="D145" s="634"/>
      <c r="E145" s="634"/>
      <c r="F145" s="634"/>
      <c r="G145" s="634"/>
      <c r="H145" s="277" t="s">
        <v>4568</v>
      </c>
      <c r="I145" s="857" t="str">
        <f>プルダウンデータ!$C1282</f>
        <v>②事業計画の策定支援・助言（採択された場合に限り支払）</v>
      </c>
      <c r="J145" s="854"/>
      <c r="K145" s="854"/>
      <c r="L145" s="854"/>
      <c r="M145" s="854"/>
      <c r="N145" s="854"/>
      <c r="O145" s="854"/>
      <c r="P145" s="854"/>
      <c r="Q145" s="854"/>
      <c r="R145" s="854"/>
      <c r="S145" s="854"/>
      <c r="T145" s="854"/>
      <c r="U145" s="854"/>
      <c r="V145" s="854"/>
      <c r="W145" s="854"/>
      <c r="X145" s="855"/>
    </row>
    <row r="146" spans="3:27" ht="20.100000000000001" customHeight="1">
      <c r="C146" s="634"/>
      <c r="D146" s="634"/>
      <c r="E146" s="634"/>
      <c r="F146" s="634"/>
      <c r="G146" s="634"/>
      <c r="H146" s="277" t="s">
        <v>4568</v>
      </c>
      <c r="I146" s="857" t="str">
        <f>プルダウンデータ!$C1283</f>
        <v>③補助事業実施期間中の改善策の提案、販路拡大のサポートなどの継続的な支援・助言（伴走支援）</v>
      </c>
      <c r="J146" s="854"/>
      <c r="K146" s="854"/>
      <c r="L146" s="854"/>
      <c r="M146" s="854"/>
      <c r="N146" s="854"/>
      <c r="O146" s="854"/>
      <c r="P146" s="854"/>
      <c r="Q146" s="854"/>
      <c r="R146" s="854"/>
      <c r="S146" s="854"/>
      <c r="T146" s="854"/>
      <c r="U146" s="854"/>
      <c r="V146" s="854"/>
      <c r="W146" s="854"/>
      <c r="X146" s="855"/>
    </row>
    <row r="147" spans="3:27" ht="20.100000000000001" customHeight="1">
      <c r="C147" s="634"/>
      <c r="D147" s="634"/>
      <c r="E147" s="634"/>
      <c r="F147" s="634"/>
      <c r="G147" s="634"/>
      <c r="H147" s="277" t="s">
        <v>4568</v>
      </c>
      <c r="I147" s="857" t="str">
        <f>プルダウンデータ!$C1284</f>
        <v>④補助事業終了後の改善策の提案、販路拡大のサポートなどの継続的な支援・助言（伴走支援）</v>
      </c>
      <c r="J147" s="854"/>
      <c r="K147" s="854"/>
      <c r="L147" s="854"/>
      <c r="M147" s="854"/>
      <c r="N147" s="854"/>
      <c r="O147" s="854"/>
      <c r="P147" s="854"/>
      <c r="Q147" s="854"/>
      <c r="R147" s="854"/>
      <c r="S147" s="854"/>
      <c r="T147" s="854"/>
      <c r="U147" s="854"/>
      <c r="V147" s="854"/>
      <c r="W147" s="854"/>
      <c r="X147" s="855"/>
    </row>
    <row r="148" spans="3:27" ht="20.100000000000001" customHeight="1">
      <c r="C148" s="634"/>
      <c r="D148" s="634"/>
      <c r="E148" s="634"/>
      <c r="F148" s="634"/>
      <c r="G148" s="634"/>
      <c r="H148" s="611" t="s">
        <v>7434</v>
      </c>
      <c r="I148" s="612"/>
      <c r="J148" s="612"/>
      <c r="K148" s="612"/>
      <c r="L148" s="612"/>
      <c r="M148" s="613"/>
      <c r="N148" s="278" t="s">
        <v>7375</v>
      </c>
      <c r="O148" s="198" t="s">
        <v>74</v>
      </c>
      <c r="P148" s="278" t="s">
        <v>7375</v>
      </c>
      <c r="Q148" s="198" t="s">
        <v>7388</v>
      </c>
    </row>
    <row r="149" spans="3:27" ht="20.100000000000001" customHeight="1">
      <c r="C149" s="634" t="s">
        <v>7432</v>
      </c>
      <c r="D149" s="634"/>
      <c r="E149" s="634"/>
      <c r="F149" s="634"/>
      <c r="G149" s="634"/>
      <c r="H149" s="856" t="s">
        <v>7375</v>
      </c>
      <c r="I149" s="856"/>
      <c r="J149" s="856"/>
      <c r="K149" s="856"/>
      <c r="L149" s="856"/>
      <c r="M149" s="856"/>
      <c r="N149" s="856"/>
      <c r="O149" s="856"/>
      <c r="P149" s="856"/>
      <c r="Q149" s="856"/>
      <c r="R149" s="856"/>
      <c r="S149" s="856"/>
      <c r="T149" s="856"/>
      <c r="U149" s="856"/>
      <c r="V149" s="856"/>
      <c r="W149" s="856"/>
      <c r="X149" s="856"/>
    </row>
    <row r="150" spans="3:27" ht="20.100000000000001" customHeight="1">
      <c r="C150" s="634"/>
      <c r="D150" s="634"/>
      <c r="E150" s="634"/>
      <c r="F150" s="634"/>
      <c r="G150" s="634"/>
      <c r="H150" s="856"/>
      <c r="I150" s="856"/>
      <c r="J150" s="856"/>
      <c r="K150" s="856"/>
      <c r="L150" s="856"/>
      <c r="M150" s="856"/>
      <c r="N150" s="856"/>
      <c r="O150" s="856"/>
      <c r="P150" s="856"/>
      <c r="Q150" s="856"/>
      <c r="R150" s="856"/>
      <c r="S150" s="856"/>
      <c r="T150" s="856"/>
      <c r="U150" s="856"/>
      <c r="V150" s="856"/>
      <c r="W150" s="856"/>
      <c r="X150" s="856"/>
    </row>
    <row r="151" spans="3:27" ht="20.100000000000001" customHeight="1">
      <c r="C151" s="634"/>
      <c r="D151" s="634"/>
      <c r="E151" s="634"/>
      <c r="F151" s="634"/>
      <c r="G151" s="634"/>
      <c r="H151" s="856"/>
      <c r="I151" s="856"/>
      <c r="J151" s="856"/>
      <c r="K151" s="856"/>
      <c r="L151" s="856"/>
      <c r="M151" s="856"/>
      <c r="N151" s="856"/>
      <c r="O151" s="856"/>
      <c r="P151" s="856"/>
      <c r="Q151" s="856"/>
      <c r="R151" s="856"/>
      <c r="S151" s="856"/>
      <c r="T151" s="856"/>
      <c r="U151" s="856"/>
      <c r="V151" s="856"/>
      <c r="W151" s="856"/>
      <c r="X151" s="856"/>
    </row>
    <row r="152" spans="3:27" ht="20.100000000000001" customHeight="1">
      <c r="C152" s="634"/>
      <c r="D152" s="634"/>
      <c r="E152" s="634"/>
      <c r="F152" s="634"/>
      <c r="G152" s="634"/>
      <c r="H152" s="856"/>
      <c r="I152" s="856"/>
      <c r="J152" s="856"/>
      <c r="K152" s="856"/>
      <c r="L152" s="856"/>
      <c r="M152" s="856"/>
      <c r="N152" s="856"/>
      <c r="O152" s="856"/>
      <c r="P152" s="856"/>
      <c r="Q152" s="856"/>
      <c r="R152" s="856"/>
      <c r="S152" s="856"/>
      <c r="T152" s="856"/>
      <c r="U152" s="856"/>
      <c r="V152" s="856"/>
      <c r="W152" s="856"/>
      <c r="X152" s="856"/>
    </row>
    <row r="153" spans="3:27" ht="20.100000000000001" customHeight="1">
      <c r="Z153" s="25" t="s">
        <v>7115</v>
      </c>
      <c r="AA153" s="279">
        <v>0</v>
      </c>
    </row>
    <row r="154" spans="3:27" ht="20.100000000000001" customHeight="1">
      <c r="C154" s="16" t="s">
        <v>7429</v>
      </c>
      <c r="X154" s="276" t="s">
        <v>7425</v>
      </c>
      <c r="Z154" s="25"/>
      <c r="AA154" s="279"/>
    </row>
    <row r="155" spans="3:27" ht="20.100000000000001" hidden="1" customHeight="1">
      <c r="C155" s="634" t="s">
        <v>7440</v>
      </c>
      <c r="D155" s="634"/>
      <c r="E155" s="634"/>
      <c r="F155" s="634"/>
      <c r="G155" s="634"/>
      <c r="H155" s="277" t="s">
        <v>4568</v>
      </c>
      <c r="I155" s="857" t="str">
        <f>プルダウンデータ!$C1279</f>
        <v>①補助事業実施期間中の改善策の提案、販路拡大のサポートなどの継続的な支援・助言（伴走支援）</v>
      </c>
      <c r="J155" s="854"/>
      <c r="K155" s="854"/>
      <c r="L155" s="854"/>
      <c r="M155" s="854"/>
      <c r="N155" s="854"/>
      <c r="O155" s="854"/>
      <c r="P155" s="854"/>
      <c r="Q155" s="854"/>
      <c r="R155" s="854"/>
      <c r="S155" s="854"/>
      <c r="T155" s="854"/>
      <c r="U155" s="854"/>
      <c r="V155" s="854"/>
      <c r="W155" s="854"/>
      <c r="X155" s="855"/>
    </row>
    <row r="156" spans="3:27" ht="20.100000000000001" hidden="1" customHeight="1">
      <c r="C156" s="634"/>
      <c r="D156" s="634"/>
      <c r="E156" s="634"/>
      <c r="F156" s="634"/>
      <c r="G156" s="634"/>
      <c r="H156" s="277" t="s">
        <v>4568</v>
      </c>
      <c r="I156" s="857" t="str">
        <f>プルダウンデータ!$C1280</f>
        <v>②補助事業終了後の改善策の提案、販路拡大のサポートなどの継続的な支援・助言（伴走支援）</v>
      </c>
      <c r="J156" s="854"/>
      <c r="K156" s="854"/>
      <c r="L156" s="854"/>
      <c r="M156" s="854"/>
      <c r="N156" s="854"/>
      <c r="O156" s="854"/>
      <c r="P156" s="854"/>
      <c r="Q156" s="854"/>
      <c r="R156" s="854"/>
      <c r="S156" s="854"/>
      <c r="T156" s="854"/>
      <c r="U156" s="854"/>
      <c r="V156" s="854"/>
      <c r="W156" s="854"/>
      <c r="X156" s="855"/>
    </row>
    <row r="157" spans="3:27" ht="20.100000000000001" hidden="1" customHeight="1">
      <c r="C157" s="634"/>
      <c r="D157" s="634"/>
      <c r="E157" s="634"/>
      <c r="F157" s="634"/>
      <c r="G157" s="634"/>
      <c r="H157" s="611" t="s">
        <v>7433</v>
      </c>
      <c r="I157" s="612"/>
      <c r="J157" s="612"/>
      <c r="K157" s="612"/>
      <c r="L157" s="612"/>
      <c r="M157" s="613"/>
      <c r="N157" s="278"/>
      <c r="O157" s="198" t="s">
        <v>74</v>
      </c>
      <c r="P157" s="278"/>
      <c r="Q157" s="198" t="s">
        <v>7388</v>
      </c>
      <c r="X157" s="276"/>
    </row>
    <row r="158" spans="3:27" ht="20.100000000000001" customHeight="1">
      <c r="C158" s="634"/>
      <c r="D158" s="634"/>
      <c r="E158" s="634"/>
      <c r="F158" s="634"/>
      <c r="G158" s="634"/>
      <c r="H158" s="277" t="s">
        <v>4568</v>
      </c>
      <c r="I158" s="857" t="str">
        <f>プルダウンデータ!$C1281</f>
        <v>①事業計画の策定支援・助言（採否にかかわらず支払）</v>
      </c>
      <c r="J158" s="854"/>
      <c r="K158" s="854"/>
      <c r="L158" s="854"/>
      <c r="M158" s="854"/>
      <c r="N158" s="854"/>
      <c r="O158" s="854"/>
      <c r="P158" s="854"/>
      <c r="Q158" s="854"/>
      <c r="R158" s="854"/>
      <c r="S158" s="854"/>
      <c r="T158" s="854"/>
      <c r="U158" s="854"/>
      <c r="V158" s="854"/>
      <c r="W158" s="854"/>
      <c r="X158" s="855"/>
    </row>
    <row r="159" spans="3:27" ht="20.100000000000001" customHeight="1">
      <c r="C159" s="634"/>
      <c r="D159" s="634"/>
      <c r="E159" s="634"/>
      <c r="F159" s="634"/>
      <c r="G159" s="634"/>
      <c r="H159" s="277" t="s">
        <v>4568</v>
      </c>
      <c r="I159" s="857" t="str">
        <f>プルダウンデータ!$C1282</f>
        <v>②事業計画の策定支援・助言（採択された場合に限り支払）</v>
      </c>
      <c r="J159" s="854"/>
      <c r="K159" s="854"/>
      <c r="L159" s="854"/>
      <c r="M159" s="854"/>
      <c r="N159" s="854"/>
      <c r="O159" s="854"/>
      <c r="P159" s="854"/>
      <c r="Q159" s="854"/>
      <c r="R159" s="854"/>
      <c r="S159" s="854"/>
      <c r="T159" s="854"/>
      <c r="U159" s="854"/>
      <c r="V159" s="854"/>
      <c r="W159" s="854"/>
      <c r="X159" s="855"/>
    </row>
    <row r="160" spans="3:27" ht="20.100000000000001" customHeight="1">
      <c r="C160" s="634"/>
      <c r="D160" s="634"/>
      <c r="E160" s="634"/>
      <c r="F160" s="634"/>
      <c r="G160" s="634"/>
      <c r="H160" s="277" t="s">
        <v>4568</v>
      </c>
      <c r="I160" s="857" t="str">
        <f>プルダウンデータ!$C1283</f>
        <v>③補助事業実施期間中の改善策の提案、販路拡大のサポートなどの継続的な支援・助言（伴走支援）</v>
      </c>
      <c r="J160" s="854"/>
      <c r="K160" s="854"/>
      <c r="L160" s="854"/>
      <c r="M160" s="854"/>
      <c r="N160" s="854"/>
      <c r="O160" s="854"/>
      <c r="P160" s="854"/>
      <c r="Q160" s="854"/>
      <c r="R160" s="854"/>
      <c r="S160" s="854"/>
      <c r="T160" s="854"/>
      <c r="U160" s="854"/>
      <c r="V160" s="854"/>
      <c r="W160" s="854"/>
      <c r="X160" s="855"/>
    </row>
    <row r="161" spans="3:24" ht="20.100000000000001" customHeight="1">
      <c r="C161" s="634"/>
      <c r="D161" s="634"/>
      <c r="E161" s="634"/>
      <c r="F161" s="634"/>
      <c r="G161" s="634"/>
      <c r="H161" s="277" t="s">
        <v>4568</v>
      </c>
      <c r="I161" s="857" t="str">
        <f>プルダウンデータ!$C1284</f>
        <v>④補助事業終了後の改善策の提案、販路拡大のサポートなどの継続的な支援・助言（伴走支援）</v>
      </c>
      <c r="J161" s="854"/>
      <c r="K161" s="854"/>
      <c r="L161" s="854"/>
      <c r="M161" s="854"/>
      <c r="N161" s="854"/>
      <c r="O161" s="854"/>
      <c r="P161" s="854"/>
      <c r="Q161" s="854"/>
      <c r="R161" s="854"/>
      <c r="S161" s="854"/>
      <c r="T161" s="854"/>
      <c r="U161" s="854"/>
      <c r="V161" s="854"/>
      <c r="W161" s="854"/>
      <c r="X161" s="855"/>
    </row>
    <row r="162" spans="3:24" ht="20.100000000000001" customHeight="1">
      <c r="C162" s="634"/>
      <c r="D162" s="634"/>
      <c r="E162" s="634"/>
      <c r="F162" s="634"/>
      <c r="G162" s="634"/>
      <c r="H162" s="611" t="s">
        <v>7434</v>
      </c>
      <c r="I162" s="612"/>
      <c r="J162" s="612"/>
      <c r="K162" s="612"/>
      <c r="L162" s="612"/>
      <c r="M162" s="613"/>
      <c r="N162" s="278" t="s">
        <v>7375</v>
      </c>
      <c r="O162" s="198" t="s">
        <v>74</v>
      </c>
      <c r="P162" s="278" t="s">
        <v>7375</v>
      </c>
      <c r="Q162" s="198" t="s">
        <v>7388</v>
      </c>
      <c r="X162" s="276"/>
    </row>
    <row r="163" spans="3:24" ht="20.100000000000001" customHeight="1">
      <c r="C163" s="634" t="s">
        <v>7432</v>
      </c>
      <c r="D163" s="634"/>
      <c r="E163" s="634"/>
      <c r="F163" s="634"/>
      <c r="G163" s="634"/>
      <c r="H163" s="856" t="s">
        <v>7375</v>
      </c>
      <c r="I163" s="856"/>
      <c r="J163" s="856"/>
      <c r="K163" s="856"/>
      <c r="L163" s="856"/>
      <c r="M163" s="856"/>
      <c r="N163" s="856"/>
      <c r="O163" s="856"/>
      <c r="P163" s="856"/>
      <c r="Q163" s="856"/>
      <c r="R163" s="856"/>
      <c r="S163" s="856"/>
      <c r="T163" s="856"/>
      <c r="U163" s="856"/>
      <c r="V163" s="856"/>
      <c r="W163" s="856"/>
      <c r="X163" s="856"/>
    </row>
    <row r="164" spans="3:24" ht="20.100000000000001" customHeight="1">
      <c r="C164" s="634"/>
      <c r="D164" s="634"/>
      <c r="E164" s="634"/>
      <c r="F164" s="634"/>
      <c r="G164" s="634"/>
      <c r="H164" s="856"/>
      <c r="I164" s="856"/>
      <c r="J164" s="856"/>
      <c r="K164" s="856"/>
      <c r="L164" s="856"/>
      <c r="M164" s="856"/>
      <c r="N164" s="856"/>
      <c r="O164" s="856"/>
      <c r="P164" s="856"/>
      <c r="Q164" s="856"/>
      <c r="R164" s="856"/>
      <c r="S164" s="856"/>
      <c r="T164" s="856"/>
      <c r="U164" s="856"/>
      <c r="V164" s="856"/>
      <c r="W164" s="856"/>
      <c r="X164" s="856"/>
    </row>
    <row r="165" spans="3:24" ht="20.100000000000001" customHeight="1">
      <c r="C165" s="634"/>
      <c r="D165" s="634"/>
      <c r="E165" s="634"/>
      <c r="F165" s="634"/>
      <c r="G165" s="634"/>
      <c r="H165" s="856"/>
      <c r="I165" s="856"/>
      <c r="J165" s="856"/>
      <c r="K165" s="856"/>
      <c r="L165" s="856"/>
      <c r="M165" s="856"/>
      <c r="N165" s="856"/>
      <c r="O165" s="856"/>
      <c r="P165" s="856"/>
      <c r="Q165" s="856"/>
      <c r="R165" s="856"/>
      <c r="S165" s="856"/>
      <c r="T165" s="856"/>
      <c r="U165" s="856"/>
      <c r="V165" s="856"/>
      <c r="W165" s="856"/>
      <c r="X165" s="856"/>
    </row>
    <row r="166" spans="3:24" ht="20.100000000000001" customHeight="1">
      <c r="C166" s="634"/>
      <c r="D166" s="634"/>
      <c r="E166" s="634"/>
      <c r="F166" s="634"/>
      <c r="G166" s="634"/>
      <c r="H166" s="856"/>
      <c r="I166" s="856"/>
      <c r="J166" s="856"/>
      <c r="K166" s="856"/>
      <c r="L166" s="856"/>
      <c r="M166" s="856"/>
      <c r="N166" s="856"/>
      <c r="O166" s="856"/>
      <c r="P166" s="856"/>
      <c r="Q166" s="856"/>
      <c r="R166" s="856"/>
      <c r="S166" s="856"/>
      <c r="T166" s="856"/>
      <c r="U166" s="856"/>
      <c r="V166" s="856"/>
      <c r="W166" s="856"/>
      <c r="X166" s="856"/>
    </row>
    <row r="168" spans="3:24" ht="20.100000000000001" customHeight="1">
      <c r="C168" s="16" t="s">
        <v>7430</v>
      </c>
      <c r="X168" s="276" t="s">
        <v>7425</v>
      </c>
    </row>
    <row r="169" spans="3:24" ht="20.100000000000001" hidden="1" customHeight="1">
      <c r="C169" s="634" t="s">
        <v>7440</v>
      </c>
      <c r="D169" s="634"/>
      <c r="E169" s="634"/>
      <c r="F169" s="634"/>
      <c r="G169" s="634"/>
      <c r="H169" s="277" t="s">
        <v>4568</v>
      </c>
      <c r="I169" s="857" t="str">
        <f>プルダウンデータ!$C1279</f>
        <v>①補助事業実施期間中の改善策の提案、販路拡大のサポートなどの継続的な支援・助言（伴走支援）</v>
      </c>
      <c r="J169" s="854"/>
      <c r="K169" s="854"/>
      <c r="L169" s="854"/>
      <c r="M169" s="854"/>
      <c r="N169" s="854"/>
      <c r="O169" s="854"/>
      <c r="P169" s="854"/>
      <c r="Q169" s="854"/>
      <c r="R169" s="854"/>
      <c r="S169" s="854"/>
      <c r="T169" s="854"/>
      <c r="U169" s="854"/>
      <c r="V169" s="854"/>
      <c r="W169" s="854"/>
      <c r="X169" s="855"/>
    </row>
    <row r="170" spans="3:24" ht="20.100000000000001" hidden="1" customHeight="1">
      <c r="C170" s="634"/>
      <c r="D170" s="634"/>
      <c r="E170" s="634"/>
      <c r="F170" s="634"/>
      <c r="G170" s="634"/>
      <c r="H170" s="277" t="s">
        <v>4568</v>
      </c>
      <c r="I170" s="857" t="str">
        <f>プルダウンデータ!$C1280</f>
        <v>②補助事業終了後の改善策の提案、販路拡大のサポートなどの継続的な支援・助言（伴走支援）</v>
      </c>
      <c r="J170" s="854"/>
      <c r="K170" s="854"/>
      <c r="L170" s="854"/>
      <c r="M170" s="854"/>
      <c r="N170" s="854"/>
      <c r="O170" s="854"/>
      <c r="P170" s="854"/>
      <c r="Q170" s="854"/>
      <c r="R170" s="854"/>
      <c r="S170" s="854"/>
      <c r="T170" s="854"/>
      <c r="U170" s="854"/>
      <c r="V170" s="854"/>
      <c r="W170" s="854"/>
      <c r="X170" s="855"/>
    </row>
    <row r="171" spans="3:24" ht="20.100000000000001" hidden="1" customHeight="1">
      <c r="C171" s="634"/>
      <c r="D171" s="634"/>
      <c r="E171" s="634"/>
      <c r="F171" s="634"/>
      <c r="G171" s="634"/>
      <c r="H171" s="611" t="s">
        <v>7433</v>
      </c>
      <c r="I171" s="612"/>
      <c r="J171" s="612"/>
      <c r="K171" s="612"/>
      <c r="L171" s="612"/>
      <c r="M171" s="613"/>
      <c r="N171" s="278"/>
      <c r="O171" s="198" t="s">
        <v>74</v>
      </c>
      <c r="P171" s="278"/>
      <c r="Q171" s="198" t="s">
        <v>7388</v>
      </c>
    </row>
    <row r="172" spans="3:24" ht="20.100000000000001" customHeight="1">
      <c r="C172" s="634"/>
      <c r="D172" s="634"/>
      <c r="E172" s="634"/>
      <c r="F172" s="634"/>
      <c r="G172" s="634"/>
      <c r="H172" s="277" t="s">
        <v>4568</v>
      </c>
      <c r="I172" s="857" t="str">
        <f>プルダウンデータ!$C1281</f>
        <v>①事業計画の策定支援・助言（採否にかかわらず支払）</v>
      </c>
      <c r="J172" s="854"/>
      <c r="K172" s="854"/>
      <c r="L172" s="854"/>
      <c r="M172" s="854"/>
      <c r="N172" s="854"/>
      <c r="O172" s="854"/>
      <c r="P172" s="854"/>
      <c r="Q172" s="854"/>
      <c r="R172" s="854"/>
      <c r="S172" s="854"/>
      <c r="T172" s="854"/>
      <c r="U172" s="854"/>
      <c r="V172" s="854"/>
      <c r="W172" s="854"/>
      <c r="X172" s="855"/>
    </row>
    <row r="173" spans="3:24" ht="20.100000000000001" customHeight="1">
      <c r="C173" s="634"/>
      <c r="D173" s="634"/>
      <c r="E173" s="634"/>
      <c r="F173" s="634"/>
      <c r="G173" s="634"/>
      <c r="H173" s="277" t="s">
        <v>4568</v>
      </c>
      <c r="I173" s="857" t="str">
        <f>プルダウンデータ!$C1282</f>
        <v>②事業計画の策定支援・助言（採択された場合に限り支払）</v>
      </c>
      <c r="J173" s="854"/>
      <c r="K173" s="854"/>
      <c r="L173" s="854"/>
      <c r="M173" s="854"/>
      <c r="N173" s="854"/>
      <c r="O173" s="854"/>
      <c r="P173" s="854"/>
      <c r="Q173" s="854"/>
      <c r="R173" s="854"/>
      <c r="S173" s="854"/>
      <c r="T173" s="854"/>
      <c r="U173" s="854"/>
      <c r="V173" s="854"/>
      <c r="W173" s="854"/>
      <c r="X173" s="855"/>
    </row>
    <row r="174" spans="3:24" ht="20.100000000000001" customHeight="1">
      <c r="C174" s="634"/>
      <c r="D174" s="634"/>
      <c r="E174" s="634"/>
      <c r="F174" s="634"/>
      <c r="G174" s="634"/>
      <c r="H174" s="277" t="s">
        <v>4568</v>
      </c>
      <c r="I174" s="857" t="str">
        <f>プルダウンデータ!$C1283</f>
        <v>③補助事業実施期間中の改善策の提案、販路拡大のサポートなどの継続的な支援・助言（伴走支援）</v>
      </c>
      <c r="J174" s="854"/>
      <c r="K174" s="854"/>
      <c r="L174" s="854"/>
      <c r="M174" s="854"/>
      <c r="N174" s="854"/>
      <c r="O174" s="854"/>
      <c r="P174" s="854"/>
      <c r="Q174" s="854"/>
      <c r="R174" s="854"/>
      <c r="S174" s="854"/>
      <c r="T174" s="854"/>
      <c r="U174" s="854"/>
      <c r="V174" s="854"/>
      <c r="W174" s="854"/>
      <c r="X174" s="855"/>
    </row>
    <row r="175" spans="3:24" ht="20.100000000000001" customHeight="1">
      <c r="C175" s="634"/>
      <c r="D175" s="634"/>
      <c r="E175" s="634"/>
      <c r="F175" s="634"/>
      <c r="G175" s="634"/>
      <c r="H175" s="277" t="s">
        <v>4568</v>
      </c>
      <c r="I175" s="857" t="str">
        <f>プルダウンデータ!$C1284</f>
        <v>④補助事業終了後の改善策の提案、販路拡大のサポートなどの継続的な支援・助言（伴走支援）</v>
      </c>
      <c r="J175" s="854"/>
      <c r="K175" s="854"/>
      <c r="L175" s="854"/>
      <c r="M175" s="854"/>
      <c r="N175" s="854"/>
      <c r="O175" s="854"/>
      <c r="P175" s="854"/>
      <c r="Q175" s="854"/>
      <c r="R175" s="854"/>
      <c r="S175" s="854"/>
      <c r="T175" s="854"/>
      <c r="U175" s="854"/>
      <c r="V175" s="854"/>
      <c r="W175" s="854"/>
      <c r="X175" s="855"/>
    </row>
    <row r="176" spans="3:24" ht="20.100000000000001" customHeight="1">
      <c r="C176" s="634"/>
      <c r="D176" s="634"/>
      <c r="E176" s="634"/>
      <c r="F176" s="634"/>
      <c r="G176" s="634"/>
      <c r="H176" s="611" t="s">
        <v>7434</v>
      </c>
      <c r="I176" s="612"/>
      <c r="J176" s="612"/>
      <c r="K176" s="612"/>
      <c r="L176" s="612"/>
      <c r="M176" s="613"/>
      <c r="N176" s="278" t="s">
        <v>7375</v>
      </c>
      <c r="O176" s="198" t="s">
        <v>74</v>
      </c>
      <c r="P176" s="278" t="s">
        <v>7375</v>
      </c>
      <c r="Q176" s="198" t="s">
        <v>7388</v>
      </c>
    </row>
    <row r="177" spans="3:24" ht="20.100000000000001" customHeight="1">
      <c r="C177" s="634" t="s">
        <v>7432</v>
      </c>
      <c r="D177" s="634"/>
      <c r="E177" s="634"/>
      <c r="F177" s="634"/>
      <c r="G177" s="634"/>
      <c r="H177" s="856" t="s">
        <v>7375</v>
      </c>
      <c r="I177" s="856"/>
      <c r="J177" s="856"/>
      <c r="K177" s="856"/>
      <c r="L177" s="856"/>
      <c r="M177" s="856"/>
      <c r="N177" s="856"/>
      <c r="O177" s="856"/>
      <c r="P177" s="856"/>
      <c r="Q177" s="856"/>
      <c r="R177" s="856"/>
      <c r="S177" s="856"/>
      <c r="T177" s="856"/>
      <c r="U177" s="856"/>
      <c r="V177" s="856"/>
      <c r="W177" s="856"/>
      <c r="X177" s="856"/>
    </row>
    <row r="178" spans="3:24" ht="20.100000000000001" customHeight="1">
      <c r="C178" s="634"/>
      <c r="D178" s="634"/>
      <c r="E178" s="634"/>
      <c r="F178" s="634"/>
      <c r="G178" s="634"/>
      <c r="H178" s="856"/>
      <c r="I178" s="856"/>
      <c r="J178" s="856"/>
      <c r="K178" s="856"/>
      <c r="L178" s="856"/>
      <c r="M178" s="856"/>
      <c r="N178" s="856"/>
      <c r="O178" s="856"/>
      <c r="P178" s="856"/>
      <c r="Q178" s="856"/>
      <c r="R178" s="856"/>
      <c r="S178" s="856"/>
      <c r="T178" s="856"/>
      <c r="U178" s="856"/>
      <c r="V178" s="856"/>
      <c r="W178" s="856"/>
      <c r="X178" s="856"/>
    </row>
    <row r="179" spans="3:24" ht="20.100000000000001" customHeight="1">
      <c r="C179" s="634"/>
      <c r="D179" s="634"/>
      <c r="E179" s="634"/>
      <c r="F179" s="634"/>
      <c r="G179" s="634"/>
      <c r="H179" s="856"/>
      <c r="I179" s="856"/>
      <c r="J179" s="856"/>
      <c r="K179" s="856"/>
      <c r="L179" s="856"/>
      <c r="M179" s="856"/>
      <c r="N179" s="856"/>
      <c r="O179" s="856"/>
      <c r="P179" s="856"/>
      <c r="Q179" s="856"/>
      <c r="R179" s="856"/>
      <c r="S179" s="856"/>
      <c r="T179" s="856"/>
      <c r="U179" s="856"/>
      <c r="V179" s="856"/>
      <c r="W179" s="856"/>
      <c r="X179" s="856"/>
    </row>
    <row r="180" spans="3:24" ht="20.100000000000001" customHeight="1">
      <c r="C180" s="634"/>
      <c r="D180" s="634"/>
      <c r="E180" s="634"/>
      <c r="F180" s="634"/>
      <c r="G180" s="634"/>
      <c r="H180" s="856"/>
      <c r="I180" s="856"/>
      <c r="J180" s="856"/>
      <c r="K180" s="856"/>
      <c r="L180" s="856"/>
      <c r="M180" s="856"/>
      <c r="N180" s="856"/>
      <c r="O180" s="856"/>
      <c r="P180" s="856"/>
      <c r="Q180" s="856"/>
      <c r="R180" s="856"/>
      <c r="S180" s="856"/>
      <c r="T180" s="856"/>
      <c r="U180" s="856"/>
      <c r="V180" s="856"/>
      <c r="W180" s="856"/>
      <c r="X180" s="856"/>
    </row>
    <row r="182" spans="3:24" ht="20.100000000000001" customHeight="1">
      <c r="C182" s="16" t="s">
        <v>7431</v>
      </c>
      <c r="X182" s="276" t="s">
        <v>7425</v>
      </c>
    </row>
    <row r="183" spans="3:24" ht="20.100000000000001" hidden="1" customHeight="1">
      <c r="C183" s="634" t="s">
        <v>7440</v>
      </c>
      <c r="D183" s="634"/>
      <c r="E183" s="634"/>
      <c r="F183" s="634"/>
      <c r="G183" s="634"/>
      <c r="H183" s="277" t="s">
        <v>4568</v>
      </c>
      <c r="I183" s="857" t="str">
        <f>プルダウンデータ!$C1279</f>
        <v>①補助事業実施期間中の改善策の提案、販路拡大のサポートなどの継続的な支援・助言（伴走支援）</v>
      </c>
      <c r="J183" s="854"/>
      <c r="K183" s="854"/>
      <c r="L183" s="854"/>
      <c r="M183" s="854"/>
      <c r="N183" s="854"/>
      <c r="O183" s="854"/>
      <c r="P183" s="854"/>
      <c r="Q183" s="854"/>
      <c r="R183" s="854"/>
      <c r="S183" s="854"/>
      <c r="T183" s="854"/>
      <c r="U183" s="854"/>
      <c r="V183" s="854"/>
      <c r="W183" s="854"/>
      <c r="X183" s="855"/>
    </row>
    <row r="184" spans="3:24" ht="20.100000000000001" hidden="1" customHeight="1">
      <c r="C184" s="634"/>
      <c r="D184" s="634"/>
      <c r="E184" s="634"/>
      <c r="F184" s="634"/>
      <c r="G184" s="634"/>
      <c r="H184" s="277" t="s">
        <v>4568</v>
      </c>
      <c r="I184" s="857" t="str">
        <f>プルダウンデータ!$C1280</f>
        <v>②補助事業終了後の改善策の提案、販路拡大のサポートなどの継続的な支援・助言（伴走支援）</v>
      </c>
      <c r="J184" s="854"/>
      <c r="K184" s="854"/>
      <c r="L184" s="854"/>
      <c r="M184" s="854"/>
      <c r="N184" s="854"/>
      <c r="O184" s="854"/>
      <c r="P184" s="854"/>
      <c r="Q184" s="854"/>
      <c r="R184" s="854"/>
      <c r="S184" s="854"/>
      <c r="T184" s="854"/>
      <c r="U184" s="854"/>
      <c r="V184" s="854"/>
      <c r="W184" s="854"/>
      <c r="X184" s="855"/>
    </row>
    <row r="185" spans="3:24" ht="20.100000000000001" hidden="1" customHeight="1">
      <c r="C185" s="634"/>
      <c r="D185" s="634"/>
      <c r="E185" s="634"/>
      <c r="F185" s="634"/>
      <c r="G185" s="634"/>
      <c r="H185" s="611" t="s">
        <v>7433</v>
      </c>
      <c r="I185" s="612"/>
      <c r="J185" s="612"/>
      <c r="K185" s="612"/>
      <c r="L185" s="612"/>
      <c r="M185" s="613"/>
      <c r="N185" s="278"/>
      <c r="O185" s="198" t="s">
        <v>74</v>
      </c>
      <c r="P185" s="278"/>
      <c r="Q185" s="198" t="s">
        <v>7388</v>
      </c>
    </row>
    <row r="186" spans="3:24" ht="20.100000000000001" customHeight="1">
      <c r="C186" s="634"/>
      <c r="D186" s="634"/>
      <c r="E186" s="634"/>
      <c r="F186" s="634"/>
      <c r="G186" s="634"/>
      <c r="H186" s="277" t="s">
        <v>4568</v>
      </c>
      <c r="I186" s="857" t="str">
        <f>プルダウンデータ!$C1281</f>
        <v>①事業計画の策定支援・助言（採否にかかわらず支払）</v>
      </c>
      <c r="J186" s="854"/>
      <c r="K186" s="854"/>
      <c r="L186" s="854"/>
      <c r="M186" s="854"/>
      <c r="N186" s="854"/>
      <c r="O186" s="854"/>
      <c r="P186" s="854"/>
      <c r="Q186" s="854"/>
      <c r="R186" s="854"/>
      <c r="S186" s="854"/>
      <c r="T186" s="854"/>
      <c r="U186" s="854"/>
      <c r="V186" s="854"/>
      <c r="W186" s="854"/>
      <c r="X186" s="855"/>
    </row>
    <row r="187" spans="3:24" ht="20.100000000000001" customHeight="1">
      <c r="C187" s="634"/>
      <c r="D187" s="634"/>
      <c r="E187" s="634"/>
      <c r="F187" s="634"/>
      <c r="G187" s="634"/>
      <c r="H187" s="277" t="s">
        <v>4568</v>
      </c>
      <c r="I187" s="857" t="str">
        <f>プルダウンデータ!$C1282</f>
        <v>②事業計画の策定支援・助言（採択された場合に限り支払）</v>
      </c>
      <c r="J187" s="854"/>
      <c r="K187" s="854"/>
      <c r="L187" s="854"/>
      <c r="M187" s="854"/>
      <c r="N187" s="854"/>
      <c r="O187" s="854"/>
      <c r="P187" s="854"/>
      <c r="Q187" s="854"/>
      <c r="R187" s="854"/>
      <c r="S187" s="854"/>
      <c r="T187" s="854"/>
      <c r="U187" s="854"/>
      <c r="V187" s="854"/>
      <c r="W187" s="854"/>
      <c r="X187" s="855"/>
    </row>
    <row r="188" spans="3:24" ht="20.100000000000001" customHeight="1">
      <c r="C188" s="634"/>
      <c r="D188" s="634"/>
      <c r="E188" s="634"/>
      <c r="F188" s="634"/>
      <c r="G188" s="634"/>
      <c r="H188" s="277" t="s">
        <v>4568</v>
      </c>
      <c r="I188" s="857" t="str">
        <f>プルダウンデータ!$C1283</f>
        <v>③補助事業実施期間中の改善策の提案、販路拡大のサポートなどの継続的な支援・助言（伴走支援）</v>
      </c>
      <c r="J188" s="854"/>
      <c r="K188" s="854"/>
      <c r="L188" s="854"/>
      <c r="M188" s="854"/>
      <c r="N188" s="854"/>
      <c r="O188" s="854"/>
      <c r="P188" s="854"/>
      <c r="Q188" s="854"/>
      <c r="R188" s="854"/>
      <c r="S188" s="854"/>
      <c r="T188" s="854"/>
      <c r="U188" s="854"/>
      <c r="V188" s="854"/>
      <c r="W188" s="854"/>
      <c r="X188" s="855"/>
    </row>
    <row r="189" spans="3:24" ht="20.100000000000001" customHeight="1">
      <c r="C189" s="634"/>
      <c r="D189" s="634"/>
      <c r="E189" s="634"/>
      <c r="F189" s="634"/>
      <c r="G189" s="634"/>
      <c r="H189" s="277" t="s">
        <v>4568</v>
      </c>
      <c r="I189" s="857" t="str">
        <f>プルダウンデータ!$C1284</f>
        <v>④補助事業終了後の改善策の提案、販路拡大のサポートなどの継続的な支援・助言（伴走支援）</v>
      </c>
      <c r="J189" s="854"/>
      <c r="K189" s="854"/>
      <c r="L189" s="854"/>
      <c r="M189" s="854"/>
      <c r="N189" s="854"/>
      <c r="O189" s="854"/>
      <c r="P189" s="854"/>
      <c r="Q189" s="854"/>
      <c r="R189" s="854"/>
      <c r="S189" s="854"/>
      <c r="T189" s="854"/>
      <c r="U189" s="854"/>
      <c r="V189" s="854"/>
      <c r="W189" s="854"/>
      <c r="X189" s="855"/>
    </row>
    <row r="190" spans="3:24" ht="20.100000000000001" customHeight="1">
      <c r="C190" s="634"/>
      <c r="D190" s="634"/>
      <c r="E190" s="634"/>
      <c r="F190" s="634"/>
      <c r="G190" s="634"/>
      <c r="H190" s="611" t="s">
        <v>7434</v>
      </c>
      <c r="I190" s="612"/>
      <c r="J190" s="612"/>
      <c r="K190" s="612"/>
      <c r="L190" s="612"/>
      <c r="M190" s="613"/>
      <c r="N190" s="278" t="s">
        <v>7375</v>
      </c>
      <c r="O190" s="198" t="s">
        <v>74</v>
      </c>
      <c r="P190" s="278" t="s">
        <v>7375</v>
      </c>
      <c r="Q190" s="198" t="s">
        <v>7388</v>
      </c>
    </row>
    <row r="191" spans="3:24" ht="20.100000000000001" customHeight="1">
      <c r="C191" s="634" t="s">
        <v>7432</v>
      </c>
      <c r="D191" s="634"/>
      <c r="E191" s="634"/>
      <c r="F191" s="634"/>
      <c r="G191" s="634"/>
      <c r="H191" s="856" t="s">
        <v>7375</v>
      </c>
      <c r="I191" s="856"/>
      <c r="J191" s="856"/>
      <c r="K191" s="856"/>
      <c r="L191" s="856"/>
      <c r="M191" s="856"/>
      <c r="N191" s="856"/>
      <c r="O191" s="856"/>
      <c r="P191" s="856"/>
      <c r="Q191" s="856"/>
      <c r="R191" s="856"/>
      <c r="S191" s="856"/>
      <c r="T191" s="856"/>
      <c r="U191" s="856"/>
      <c r="V191" s="856"/>
      <c r="W191" s="856"/>
      <c r="X191" s="856"/>
    </row>
    <row r="192" spans="3:24" ht="20.100000000000001" customHeight="1">
      <c r="C192" s="634"/>
      <c r="D192" s="634"/>
      <c r="E192" s="634"/>
      <c r="F192" s="634"/>
      <c r="G192" s="634"/>
      <c r="H192" s="856"/>
      <c r="I192" s="856"/>
      <c r="J192" s="856"/>
      <c r="K192" s="856"/>
      <c r="L192" s="856"/>
      <c r="M192" s="856"/>
      <c r="N192" s="856"/>
      <c r="O192" s="856"/>
      <c r="P192" s="856"/>
      <c r="Q192" s="856"/>
      <c r="R192" s="856"/>
      <c r="S192" s="856"/>
      <c r="T192" s="856"/>
      <c r="U192" s="856"/>
      <c r="V192" s="856"/>
      <c r="W192" s="856"/>
      <c r="X192" s="856"/>
    </row>
    <row r="193" spans="3:24" ht="20.100000000000001" customHeight="1">
      <c r="C193" s="634"/>
      <c r="D193" s="634"/>
      <c r="E193" s="634"/>
      <c r="F193" s="634"/>
      <c r="G193" s="634"/>
      <c r="H193" s="856"/>
      <c r="I193" s="856"/>
      <c r="J193" s="856"/>
      <c r="K193" s="856"/>
      <c r="L193" s="856"/>
      <c r="M193" s="856"/>
      <c r="N193" s="856"/>
      <c r="O193" s="856"/>
      <c r="P193" s="856"/>
      <c r="Q193" s="856"/>
      <c r="R193" s="856"/>
      <c r="S193" s="856"/>
      <c r="T193" s="856"/>
      <c r="U193" s="856"/>
      <c r="V193" s="856"/>
      <c r="W193" s="856"/>
      <c r="X193" s="856"/>
    </row>
    <row r="194" spans="3:24" ht="20.100000000000001" customHeight="1">
      <c r="C194" s="634"/>
      <c r="D194" s="634"/>
      <c r="E194" s="634"/>
      <c r="F194" s="634"/>
      <c r="G194" s="634"/>
      <c r="H194" s="856"/>
      <c r="I194" s="856"/>
      <c r="J194" s="856"/>
      <c r="K194" s="856"/>
      <c r="L194" s="856"/>
      <c r="M194" s="856"/>
      <c r="N194" s="856"/>
      <c r="O194" s="856"/>
      <c r="P194" s="856"/>
      <c r="Q194" s="856"/>
      <c r="R194" s="856"/>
      <c r="S194" s="856"/>
      <c r="T194" s="856"/>
      <c r="U194" s="856"/>
      <c r="V194" s="856"/>
      <c r="W194" s="856"/>
      <c r="X194" s="856"/>
    </row>
  </sheetData>
  <sheetProtection algorithmName="SHA-512" hashValue="GgrdVimT0Wdk6qRbBNdiGYYGMBV7svVCZuqM5+DH1+0Cwi+IL2REpcpeZhq2nYAXhhQuQFtKzPmvg4y7Ye62RQ==" saltValue="4bIm+PtCd26NuVjOvM4Dqw==" spinCount="100000" sheet="1" objects="1" scenarios="1"/>
  <mergeCells count="230">
    <mergeCell ref="I188:X188"/>
    <mergeCell ref="I189:X189"/>
    <mergeCell ref="C177:G180"/>
    <mergeCell ref="H177:X180"/>
    <mergeCell ref="C183:G190"/>
    <mergeCell ref="I183:X183"/>
    <mergeCell ref="I184:X184"/>
    <mergeCell ref="C191:G194"/>
    <mergeCell ref="H191:X194"/>
    <mergeCell ref="I186:X186"/>
    <mergeCell ref="I187:X187"/>
    <mergeCell ref="H190:M190"/>
    <mergeCell ref="H185:M185"/>
    <mergeCell ref="C149:G152"/>
    <mergeCell ref="H149:X152"/>
    <mergeCell ref="C155:G162"/>
    <mergeCell ref="I155:X155"/>
    <mergeCell ref="I156:X156"/>
    <mergeCell ref="C163:G166"/>
    <mergeCell ref="H163:X166"/>
    <mergeCell ref="C169:G176"/>
    <mergeCell ref="I169:X169"/>
    <mergeCell ref="I170:X170"/>
    <mergeCell ref="I158:X158"/>
    <mergeCell ref="I159:X159"/>
    <mergeCell ref="I160:X160"/>
    <mergeCell ref="I161:X161"/>
    <mergeCell ref="I172:X172"/>
    <mergeCell ref="I173:X173"/>
    <mergeCell ref="I174:X174"/>
    <mergeCell ref="I175:X175"/>
    <mergeCell ref="H162:M162"/>
    <mergeCell ref="H176:M176"/>
    <mergeCell ref="H171:M171"/>
    <mergeCell ref="H157:M157"/>
    <mergeCell ref="C121:G124"/>
    <mergeCell ref="H121:X124"/>
    <mergeCell ref="C127:G134"/>
    <mergeCell ref="I127:X127"/>
    <mergeCell ref="I128:X128"/>
    <mergeCell ref="C135:G138"/>
    <mergeCell ref="H135:X138"/>
    <mergeCell ref="C141:G148"/>
    <mergeCell ref="I141:X141"/>
    <mergeCell ref="I142:X142"/>
    <mergeCell ref="I130:X130"/>
    <mergeCell ref="I131:X131"/>
    <mergeCell ref="I132:X132"/>
    <mergeCell ref="I133:X133"/>
    <mergeCell ref="I144:X144"/>
    <mergeCell ref="I145:X145"/>
    <mergeCell ref="I146:X146"/>
    <mergeCell ref="I147:X147"/>
    <mergeCell ref="H134:M134"/>
    <mergeCell ref="H148:M148"/>
    <mergeCell ref="H143:M143"/>
    <mergeCell ref="H129:M129"/>
    <mergeCell ref="C99:G106"/>
    <mergeCell ref="I99:X99"/>
    <mergeCell ref="I100:X100"/>
    <mergeCell ref="C107:G110"/>
    <mergeCell ref="H107:X110"/>
    <mergeCell ref="C113:G120"/>
    <mergeCell ref="I113:X113"/>
    <mergeCell ref="I114:X114"/>
    <mergeCell ref="I102:X102"/>
    <mergeCell ref="I103:X103"/>
    <mergeCell ref="I104:X104"/>
    <mergeCell ref="I105:X105"/>
    <mergeCell ref="I116:X116"/>
    <mergeCell ref="I117:X117"/>
    <mergeCell ref="I118:X118"/>
    <mergeCell ref="I119:X119"/>
    <mergeCell ref="Z13:AD14"/>
    <mergeCell ref="AE13:AU14"/>
    <mergeCell ref="Z66:AD69"/>
    <mergeCell ref="AE66:AU69"/>
    <mergeCell ref="C46:G46"/>
    <mergeCell ref="H46:X46"/>
    <mergeCell ref="Z57:AD63"/>
    <mergeCell ref="AE57:AU63"/>
    <mergeCell ref="N25:O25"/>
    <mergeCell ref="H63:M63"/>
    <mergeCell ref="N63:R63"/>
    <mergeCell ref="S63:X63"/>
    <mergeCell ref="C60:G60"/>
    <mergeCell ref="H60:X60"/>
    <mergeCell ref="C61:G61"/>
    <mergeCell ref="H61:M61"/>
    <mergeCell ref="N61:R61"/>
    <mergeCell ref="S61:X61"/>
    <mergeCell ref="C25:D25"/>
    <mergeCell ref="C66:G66"/>
    <mergeCell ref="C57:G57"/>
    <mergeCell ref="H57:X57"/>
    <mergeCell ref="H62:X62"/>
    <mergeCell ref="H66:X66"/>
    <mergeCell ref="C67:G67"/>
    <mergeCell ref="H67:M67"/>
    <mergeCell ref="N67:R67"/>
    <mergeCell ref="S67:X67"/>
    <mergeCell ref="C62:G62"/>
    <mergeCell ref="C63:G63"/>
    <mergeCell ref="C23:D23"/>
    <mergeCell ref="C24:D24"/>
    <mergeCell ref="Z18:AD19"/>
    <mergeCell ref="H42:X42"/>
    <mergeCell ref="G25:M25"/>
    <mergeCell ref="E22:F22"/>
    <mergeCell ref="E23:F23"/>
    <mergeCell ref="E24:F24"/>
    <mergeCell ref="E25:F25"/>
    <mergeCell ref="P22:Q22"/>
    <mergeCell ref="R22:X22"/>
    <mergeCell ref="P23:Q23"/>
    <mergeCell ref="R23:X23"/>
    <mergeCell ref="N23:O23"/>
    <mergeCell ref="N24:O24"/>
    <mergeCell ref="G23:M23"/>
    <mergeCell ref="G24:M24"/>
    <mergeCell ref="P24:Q24"/>
    <mergeCell ref="R24:X24"/>
    <mergeCell ref="C42:G42"/>
    <mergeCell ref="P25:Q25"/>
    <mergeCell ref="R25:X25"/>
    <mergeCell ref="C6:X6"/>
    <mergeCell ref="B2:F2"/>
    <mergeCell ref="C13:G13"/>
    <mergeCell ref="C21:M21"/>
    <mergeCell ref="N21:X21"/>
    <mergeCell ref="C22:D22"/>
    <mergeCell ref="N22:O22"/>
    <mergeCell ref="G22:M22"/>
    <mergeCell ref="H13:X13"/>
    <mergeCell ref="C9:G9"/>
    <mergeCell ref="H9:X9"/>
    <mergeCell ref="T2:U2"/>
    <mergeCell ref="V2:X2"/>
    <mergeCell ref="T3:U3"/>
    <mergeCell ref="V3:X3"/>
    <mergeCell ref="C10:G10"/>
    <mergeCell ref="H10:X10"/>
    <mergeCell ref="S75:X75"/>
    <mergeCell ref="C75:G75"/>
    <mergeCell ref="C74:G74"/>
    <mergeCell ref="H73:M73"/>
    <mergeCell ref="N73:R73"/>
    <mergeCell ref="S73:X73"/>
    <mergeCell ref="C68:G68"/>
    <mergeCell ref="H69:M69"/>
    <mergeCell ref="N69:R69"/>
    <mergeCell ref="S69:X69"/>
    <mergeCell ref="C69:G69"/>
    <mergeCell ref="C72:G72"/>
    <mergeCell ref="H72:X72"/>
    <mergeCell ref="C73:G73"/>
    <mergeCell ref="H74:X74"/>
    <mergeCell ref="H68:X68"/>
    <mergeCell ref="H71:O71"/>
    <mergeCell ref="C80:G80"/>
    <mergeCell ref="H80:M80"/>
    <mergeCell ref="N80:R80"/>
    <mergeCell ref="S80:X80"/>
    <mergeCell ref="C77:G77"/>
    <mergeCell ref="H77:X77"/>
    <mergeCell ref="C78:G78"/>
    <mergeCell ref="H78:M78"/>
    <mergeCell ref="N78:R78"/>
    <mergeCell ref="S78:X78"/>
    <mergeCell ref="C79:G79"/>
    <mergeCell ref="H79:X79"/>
    <mergeCell ref="C95:G95"/>
    <mergeCell ref="H95:M95"/>
    <mergeCell ref="N95:R95"/>
    <mergeCell ref="S95:X95"/>
    <mergeCell ref="C92:G92"/>
    <mergeCell ref="H92:X92"/>
    <mergeCell ref="C93:G93"/>
    <mergeCell ref="H93:M93"/>
    <mergeCell ref="N93:R93"/>
    <mergeCell ref="S93:X93"/>
    <mergeCell ref="C94:G94"/>
    <mergeCell ref="H94:X94"/>
    <mergeCell ref="C89:G89"/>
    <mergeCell ref="H89:X89"/>
    <mergeCell ref="C90:G90"/>
    <mergeCell ref="H90:M90"/>
    <mergeCell ref="N90:R90"/>
    <mergeCell ref="S90:X90"/>
    <mergeCell ref="C87:G87"/>
    <mergeCell ref="H87:X87"/>
    <mergeCell ref="C88:G88"/>
    <mergeCell ref="H88:M88"/>
    <mergeCell ref="N88:R88"/>
    <mergeCell ref="S88:X88"/>
    <mergeCell ref="C85:G85"/>
    <mergeCell ref="H85:M85"/>
    <mergeCell ref="N85:R85"/>
    <mergeCell ref="S85:X85"/>
    <mergeCell ref="C82:G82"/>
    <mergeCell ref="H82:X82"/>
    <mergeCell ref="C83:G83"/>
    <mergeCell ref="H83:M83"/>
    <mergeCell ref="N83:R83"/>
    <mergeCell ref="S83:X83"/>
    <mergeCell ref="C84:G84"/>
    <mergeCell ref="H84:X84"/>
    <mergeCell ref="Z46:AD46"/>
    <mergeCell ref="AE46:AU46"/>
    <mergeCell ref="AE18:AU19"/>
    <mergeCell ref="Z40:AD42"/>
    <mergeCell ref="Z36:AD38"/>
    <mergeCell ref="AE36:AU38"/>
    <mergeCell ref="AE40:AU42"/>
    <mergeCell ref="Z21:AD25"/>
    <mergeCell ref="AE21:AU25"/>
    <mergeCell ref="Z27:AD34"/>
    <mergeCell ref="AE27:AU34"/>
    <mergeCell ref="H59:P59"/>
    <mergeCell ref="H76:O76"/>
    <mergeCell ref="H81:O81"/>
    <mergeCell ref="H86:O86"/>
    <mergeCell ref="H91:O91"/>
    <mergeCell ref="H106:M106"/>
    <mergeCell ref="H120:M120"/>
    <mergeCell ref="H65:N65"/>
    <mergeCell ref="H115:M115"/>
    <mergeCell ref="H101:M101"/>
    <mergeCell ref="H75:M75"/>
    <mergeCell ref="N75:R75"/>
  </mergeCells>
  <phoneticPr fontId="1"/>
  <conditionalFormatting sqref="C19 F19 I19 L19">
    <cfRule type="expression" dxfId="171" priority="21">
      <formula>OR(SUM(LEN($C$19:$M$19)-LEN(SUBSTITUTE($C$19:$M$19,"☑","")))&gt;1,SUM(LEN($C$19:$M$19)-LEN(SUBSTITUTE($C$19:$M$19,"☑","")))=0)</formula>
    </cfRule>
  </conditionalFormatting>
  <conditionalFormatting sqref="C31:C33">
    <cfRule type="expression" dxfId="170" priority="12">
      <formula>OR(AND(AND($C$19="□",$L$19="□"),OR($C$31="☑",$C$32="☑",$C$33="☑")))</formula>
    </cfRule>
  </conditionalFormatting>
  <conditionalFormatting sqref="C35">
    <cfRule type="expression" dxfId="169" priority="13">
      <formula>IF(AND($C$19="□",$L$19="□"),SUM(LEN($C$31:$C$33)-LEN(SUBSTITUTE($C$31:$C$33,"☑","")))&gt;=1)</formula>
    </cfRule>
  </conditionalFormatting>
  <conditionalFormatting sqref="C37 F37 J37">
    <cfRule type="expression" dxfId="168" priority="20">
      <formula>IF($B$2="卒業枠",OR(SUM(LEN($C$37:$M$37)-LEN(SUBSTITUTE($C$37:$M$37,"☑","")))&gt;1,SUM(LEN($C$37:$M$37)-LEN(SUBSTITUTE($C$37:$M$37,"☑","")))=0),SUM(LEN($C$37:$M$37)-LEN(SUBSTITUTE($C$37:$M$37,"☑","")))&gt;1)</formula>
    </cfRule>
  </conditionalFormatting>
  <conditionalFormatting sqref="C40 F40 J40 O40">
    <cfRule type="expression" dxfId="167" priority="19">
      <formula>IF(OR($B$2="グローバルV字回復枠",AND($B$2="卒業枠",$J$37="☑")),OR(SUM(LEN($C$40:$O$40)-LEN(SUBSTITUTE($C$40:$O$40,"☑","")))&gt;1,SUM(LEN($C$40:$O$40)-LEN(SUBSTITUTE($C$40:$O$40,"☑","")))=0),SUM(LEN($C$40:$O$40)-LEN(SUBSTITUTE($C$40:$O$40,"☑","")))&gt;1)</formula>
    </cfRule>
  </conditionalFormatting>
  <conditionalFormatting sqref="C47">
    <cfRule type="expression" dxfId="166" priority="7">
      <formula>IF(AND(B2="グリーン成長枠",$H$46=""),TRUE,FALSE)</formula>
    </cfRule>
  </conditionalFormatting>
  <conditionalFormatting sqref="C49">
    <cfRule type="expression" dxfId="165" priority="5">
      <formula>IF(OR(AND($H$48="☑",$N$48="☑"),AND($B$2="グリーン成長枠",$H$48="□",$N$48="□")),TRUE,FALSE)</formula>
    </cfRule>
  </conditionalFormatting>
  <conditionalFormatting sqref="H48 N48">
    <cfRule type="expression" dxfId="160" priority="6">
      <formula>IF(OR(AND($H$48="☑",$N$48="☑"),AND($B$2="グリーン成長枠",$H$48="□",$N$48="□")),TRUE,FALSE)</formula>
    </cfRule>
  </conditionalFormatting>
  <conditionalFormatting sqref="H61 S61">
    <cfRule type="expression" dxfId="159" priority="39">
      <formula>AND($H$61="支店",$S$61="")</formula>
    </cfRule>
  </conditionalFormatting>
  <conditionalFormatting sqref="H67 S67">
    <cfRule type="expression" dxfId="158" priority="36">
      <formula>AND($H$67="支店",$S$67="")</formula>
    </cfRule>
  </conditionalFormatting>
  <conditionalFormatting sqref="H73 S73">
    <cfRule type="expression" dxfId="157" priority="35">
      <formula>AND($H$73="支店",$S$73="")</formula>
    </cfRule>
  </conditionalFormatting>
  <conditionalFormatting sqref="H78 S78">
    <cfRule type="expression" dxfId="156" priority="34">
      <formula>AND($H$78="支店",$S$78="")</formula>
    </cfRule>
  </conditionalFormatting>
  <conditionalFormatting sqref="H83 S83">
    <cfRule type="expression" dxfId="155" priority="33">
      <formula>AND($H$83="支店",$S$83="")</formula>
    </cfRule>
  </conditionalFormatting>
  <conditionalFormatting sqref="H88 S88">
    <cfRule type="expression" dxfId="154" priority="32">
      <formula>AND($H$88="支店",$S$88="")</formula>
    </cfRule>
  </conditionalFormatting>
  <conditionalFormatting sqref="H93 S93">
    <cfRule type="expression" dxfId="153" priority="31">
      <formula>AND($H$93="支店",$S$93="")</formula>
    </cfRule>
  </conditionalFormatting>
  <conditionalFormatting sqref="H9:X9 H13:X13 AE13:AU14">
    <cfRule type="expression" dxfId="152" priority="3">
      <formula>$AA$153&lt;&gt;0</formula>
    </cfRule>
  </conditionalFormatting>
  <conditionalFormatting sqref="H46:X46">
    <cfRule type="expression" dxfId="151" priority="8">
      <formula>IF(AND(B2="グリーン成長枠",$H$46=""),TRUE,FALSE)</formula>
    </cfRule>
  </conditionalFormatting>
  <conditionalFormatting sqref="X20">
    <cfRule type="expression" dxfId="146" priority="43">
      <formula>OR(SUM(LEN($C$19:$M$19)-LEN(SUBSTITUTE($C$19:$M$19,"☑","")))&gt;1,SUM(LEN($C$19:$M$19)-LEN(SUBSTITUTE($C$19:$M$19,"☑","")))=0)</formula>
    </cfRule>
  </conditionalFormatting>
  <conditionalFormatting sqref="X38">
    <cfRule type="expression" dxfId="145" priority="38">
      <formula>IF($B$2="卒業枠",OR(SUM(LEN($C$37:$M$37)-LEN(SUBSTITUTE($C$37:$M$37,"☑","")))&gt;1,SUM(LEN($C$37:$M$37)-LEN(SUBSTITUTE($C$37:$M$37,"☑","")))=0),SUM(LEN($C$37:$M$37)-LEN(SUBSTITUTE($C$37:$M$37,"☑","")))&gt;1)</formula>
    </cfRule>
  </conditionalFormatting>
  <conditionalFormatting sqref="X41">
    <cfRule type="expression" dxfId="144" priority="37">
      <formula>IF(OR($B$2="グローバルV字回復枠",AND($B$2="卒業枠",$J$37="☑")),OR(SUM(LEN($C$40:$O$40)-LEN(SUBSTITUTE($C$40:$O$40,"☑","")))&gt;1,SUM(LEN($C$40:$O$40)-LEN(SUBSTITUTE($C$40:$O$40,"☑","")))=0),SUM(LEN($C$40:$O$40)-LEN(SUBSTITUTE($C$40:$O$40,"☑","")))&gt;1)</formula>
    </cfRule>
  </conditionalFormatting>
  <conditionalFormatting sqref="AE47">
    <cfRule type="expression" dxfId="143" priority="4">
      <formula>$AE$46="その他"</formula>
    </cfRule>
  </conditionalFormatting>
  <dataValidations count="9">
    <dataValidation type="custom" allowBlank="1" showInputMessage="1" showErrorMessage="1" sqref="H42:X42" xr:uid="{00000000-0002-0000-0A00-000000000000}">
      <formula1>LEN(H42)&lt;=200</formula1>
    </dataValidation>
    <dataValidation type="custom" allowBlank="1" showInputMessage="1" showErrorMessage="1" errorTitle="文字数オーバー" error="認定経営革新等支援機関IDは_x000a_半角数字12桁で入力してください。_x000a_" promptTitle="認定経営革新等支援者の情報" prompt="半角数字で入力してください。　　_x000a_（半角数字12桁）_x000a_" sqref="H57:X57" xr:uid="{00000000-0002-0000-0A00-000001000000}">
      <formula1>AND(LENB(H57)=12,ISNUMBER(VALUE(H57)))</formula1>
    </dataValidation>
    <dataValidation type="custom" allowBlank="1" showInputMessage="1" showErrorMessage="1" sqref="H92:X92 S88:X88 S83:X83 S78:X78 S73:X73 S67:X67 S61:X61 S93:X93 H66:X66 H60:X60 H72:X72 H77:X77 H82:X82 H87:X87 H107 H121 H135 H149 H163 H177 H191" xr:uid="{00000000-0002-0000-0A00-000002000000}">
      <formula1>LEN(H60)&lt;=256</formula1>
    </dataValidation>
    <dataValidation type="custom" allowBlank="1" showInputMessage="1" showErrorMessage="1" sqref="H94:X94 H89:X89 H84:X84 H79:X79 H74:X74 H68:X68 H62:X62" xr:uid="{00000000-0002-0000-0A00-000003000000}">
      <formula1>LEN(H62)&lt;=64</formula1>
    </dataValidation>
    <dataValidation type="whole" allowBlank="1" showInputMessage="1" showErrorMessage="1" sqref="H95:M95 H90:M90 H85:M85 H80:M80 H75:M75 H69:M69 H63:M63" xr:uid="{00000000-0002-0000-0A00-000004000000}">
      <formula1>0</formula1>
      <formula2>999999999999</formula2>
    </dataValidation>
    <dataValidation type="whole" allowBlank="1" showInputMessage="1" showErrorMessage="1" sqref="S95:X95 S90:X90 S85:X85 S80:X80 S75:X75 S69:X69 S63:X63" xr:uid="{00000000-0002-0000-0A00-000005000000}">
      <formula1>0</formula1>
      <formula2>999</formula2>
    </dataValidation>
    <dataValidation type="custom" errorStyle="warning" allowBlank="1" showInputMessage="1" showErrorMessage="1" errorTitle="文字数オーバー" error="記録できる文字数を超えています。_x000a_修正してください。" sqref="H9:X9" xr:uid="{00000000-0002-0000-0A00-000006000000}">
      <formula1>LEN(H9)&lt;=60</formula1>
    </dataValidation>
    <dataValidation type="custom" errorStyle="warning" allowBlank="1" showInputMessage="1" showErrorMessage="1" errorTitle="文字数オーバー" error="記録できる文字数を超えています。_x000a_修正してください。" sqref="H13:X13" xr:uid="{00000000-0002-0000-0A00-000007000000}">
      <formula1>LEN(H13)&lt;=200</formula1>
    </dataValidation>
    <dataValidation type="list" allowBlank="1" showInputMessage="1" showErrorMessage="1" sqref="AE46:AU46" xr:uid="{00000000-0002-0000-0A00-000008000000}">
      <formula1>"　,選択ミス,その他"</formula1>
    </dataValidation>
  </dataValidations>
  <hyperlinks>
    <hyperlink ref="H59:P59" location="［報酬の対価となる支援の内容］認定経営革新等支援機関" display="［報酬の対価となる支援の内容］認定経営革新等支援機関" xr:uid="{00000000-0004-0000-0A00-000000000000}"/>
    <hyperlink ref="H65:M65" location="［報酬の対価となる支援の内容］金融機関" display="［報酬の対価となる支援の内容］金融機関" xr:uid="{00000000-0004-0000-0A00-000001000000}"/>
    <hyperlink ref="H71:O71" location="［報酬の対価となる支援の内容］その他支援者No1" display="［報酬の対価となる支援の内容］その他支援者　No1" xr:uid="{00000000-0004-0000-0A00-000002000000}"/>
    <hyperlink ref="H76:O76" location="［報酬の対価となる支援の内容］その他支援者No2" display="［報酬の対価となる支援の内容］その他支援者　No2" xr:uid="{00000000-0004-0000-0A00-000003000000}"/>
    <hyperlink ref="H81:O81" location="［報酬の対価となる支援の内容］その他支援者No3" display="［報酬の対価となる支援の内容］その他支援者　No3" xr:uid="{00000000-0004-0000-0A00-000004000000}"/>
    <hyperlink ref="H86:O86" location="［報酬の対価となる支援の内容］その他支援者No4" display="［報酬の対価となる支援の内容］その他支援者　No4" xr:uid="{00000000-0004-0000-0A00-000005000000}"/>
    <hyperlink ref="H91:O91" location="［報酬の対価となる支援の内容］その他支援者No5" display="［報酬の対価となる支援の内容］その他支援者　No5" xr:uid="{00000000-0004-0000-0A00-000006000000}"/>
  </hyperlinks>
  <pageMargins left="0.70866141732283505" right="0.70866141732283505" top="0.74803149606299202" bottom="0.74803149606299202" header="0.31496062992126" footer="0.31496062992126"/>
  <pageSetup paperSize="9" scale="30" orientation="portrait" verticalDpi="1200"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30" id="{50EE28C5-29C4-4602-8E80-23F83FC9B86D}">
            <xm:f>AND(ISBLANK($E$22)=FALSE,ISNA(VLOOKUP($E$22,コード表!$I$4:$I$1463,1,FALSE)))</xm:f>
            <x14:dxf>
              <fill>
                <gradientFill degree="90">
                  <stop position="0">
                    <color rgb="FFFF5B5B"/>
                  </stop>
                  <stop position="1">
                    <color rgb="FFFF5B5B"/>
                  </stop>
                </gradientFill>
              </fill>
            </x14:dxf>
          </x14:cfRule>
          <xm:sqref>E22:M22</xm:sqref>
        </x14:conditionalFormatting>
        <x14:conditionalFormatting xmlns:xm="http://schemas.microsoft.com/office/excel/2006/main">
          <x14:cfRule type="expression" priority="28" id="{25D0C612-B5F7-4290-842D-28BE2B7F2189}">
            <xm:f>AND(ISBLANK($E$23)=FALSE,ISNA(VLOOKUP($E$22&amp;$E$23,コード表!$J$4:$J$1463,1,FALSE)))</xm:f>
            <x14:dxf>
              <fill>
                <gradientFill degree="90">
                  <stop position="0">
                    <color rgb="FFFF5B5B"/>
                  </stop>
                  <stop position="1">
                    <color rgb="FFFF5B5B"/>
                  </stop>
                </gradientFill>
              </fill>
            </x14:dxf>
          </x14:cfRule>
          <xm:sqref>E23:M23</xm:sqref>
        </x14:conditionalFormatting>
        <x14:conditionalFormatting xmlns:xm="http://schemas.microsoft.com/office/excel/2006/main">
          <x14:cfRule type="expression" priority="27" id="{2CD0F17F-8E04-41C6-81D8-7F8F02B8C758}">
            <xm:f>AND(ISBLANK($E$24)=FALSE,ISNA(VLOOKUP($E$22&amp;$E$23&amp;$E$24,コード表!$K$4:$K$1463,1,FALSE)))</xm:f>
            <x14:dxf>
              <fill>
                <gradientFill degree="90">
                  <stop position="0">
                    <color rgb="FFFF5B5B"/>
                  </stop>
                  <stop position="1">
                    <color rgb="FFFF5B5B"/>
                  </stop>
                </gradientFill>
              </fill>
            </x14:dxf>
          </x14:cfRule>
          <xm:sqref>E24:M24</xm:sqref>
        </x14:conditionalFormatting>
        <x14:conditionalFormatting xmlns:xm="http://schemas.microsoft.com/office/excel/2006/main">
          <x14:cfRule type="expression" priority="26" id="{375504B8-4A53-496F-BD63-BC89C0BF3162}">
            <xm:f>AND(ISBLANK($E$25)=FALSE,ISNA(VLOOKUP($E$22&amp;$E$23&amp;$E$24&amp;$E$25,コード表!$L$4:$L$1463,1,FALSE)))</xm:f>
            <x14:dxf>
              <fill>
                <gradientFill degree="90">
                  <stop position="0">
                    <color rgb="FFFF5B5B"/>
                  </stop>
                  <stop position="1">
                    <color rgb="FFFF5B5B"/>
                  </stop>
                </gradientFill>
              </fill>
            </x14:dxf>
          </x14:cfRule>
          <xm:sqref>E25:M25</xm:sqref>
        </x14:conditionalFormatting>
        <x14:conditionalFormatting xmlns:xm="http://schemas.microsoft.com/office/excel/2006/main">
          <x14:cfRule type="expression" priority="25" id="{8A8397A5-26FD-4855-97A4-8CAE8BE530F9}">
            <xm:f>AND(ISBLANK($P$22)=FALSE,ISNA(VLOOKUP($P$22,コード表!$I$4:$I$1463,1,FALSE)))</xm:f>
            <x14:dxf>
              <fill>
                <gradientFill degree="90">
                  <stop position="0">
                    <color rgb="FFFF5B5B"/>
                  </stop>
                  <stop position="1">
                    <color rgb="FFFF5B5B"/>
                  </stop>
                </gradientFill>
              </fill>
            </x14:dxf>
          </x14:cfRule>
          <xm:sqref>P22:X22</xm:sqref>
        </x14:conditionalFormatting>
        <x14:conditionalFormatting xmlns:xm="http://schemas.microsoft.com/office/excel/2006/main">
          <x14:cfRule type="expression" priority="24" id="{1C0BDD75-5C10-47A4-9AC4-975E73B43C5C}">
            <xm:f>AND(ISBLANK($P$23)=FALSE,ISNA(VLOOKUP($P$22&amp;$P$23,コード表!$J$4:$J$1463,1,FALSE)))</xm:f>
            <x14:dxf>
              <fill>
                <gradientFill degree="90">
                  <stop position="0">
                    <color rgb="FFFF5B5B"/>
                  </stop>
                  <stop position="1">
                    <color rgb="FFFF5B5B"/>
                  </stop>
                </gradientFill>
              </fill>
            </x14:dxf>
          </x14:cfRule>
          <xm:sqref>P23:X23</xm:sqref>
        </x14:conditionalFormatting>
        <x14:conditionalFormatting xmlns:xm="http://schemas.microsoft.com/office/excel/2006/main">
          <x14:cfRule type="expression" priority="23" id="{6CE7D5EB-6060-447D-B369-3996A3CA8C90}">
            <xm:f>AND(ISBLANK($P$24)=FALSE,ISNA(VLOOKUP($P$22&amp;$P$23&amp;$P$24,コード表!$K$4:$K$1463,1,FALSE)))</xm:f>
            <x14:dxf>
              <fill>
                <gradientFill degree="90">
                  <stop position="0">
                    <color rgb="FFFF5B5B"/>
                  </stop>
                  <stop position="1">
                    <color rgb="FFFF5B5B"/>
                  </stop>
                </gradientFill>
              </fill>
            </x14:dxf>
          </x14:cfRule>
          <xm:sqref>P24:X24</xm:sqref>
        </x14:conditionalFormatting>
        <x14:conditionalFormatting xmlns:xm="http://schemas.microsoft.com/office/excel/2006/main">
          <x14:cfRule type="expression" priority="22" id="{90EE1BE3-AD3D-42FD-ADFC-FEFA77A707A5}">
            <xm:f>AND(ISBLANK($P$25)=FALSE,ISNA(VLOOKUP($P$22&amp;$P$23&amp;$P$24&amp;$P$25,コード表!$L$4:$L$1463,1,FALSE)))</xm:f>
            <x14:dxf>
              <fill>
                <gradientFill degree="90">
                  <stop position="0">
                    <color rgb="FFFF5B5B"/>
                  </stop>
                  <stop position="1">
                    <color rgb="FFFF5B5B"/>
                  </stop>
                </gradientFill>
              </fill>
            </x14:dxf>
          </x14:cfRule>
          <xm:sqref>P25:X25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プルダウンデータ!$C$147:$C$245</xm:f>
          </x14:formula1>
          <xm:sqref>H10:X10</xm:sqref>
        </x14:dataValidation>
        <x14:dataValidation type="list" allowBlank="1" showInputMessage="1" showErrorMessage="1" xr:uid="{00000000-0002-0000-0500-000001000000}">
          <x14:formula1>
            <xm:f>プルダウンデータ!$C$250:$C$251</xm:f>
          </x14:formula1>
          <xm:sqref>H61:M61 H93:M93 H88:M88 H83:M83 H78:M78 H73:M73 H67:M67</xm:sqref>
        </x14:dataValidation>
        <x14:dataValidation type="list" allowBlank="1" showInputMessage="1" showErrorMessage="1" xr:uid="{89F35F29-82BA-449A-8827-57D01A7560A9}">
          <x14:formula1>
            <xm:f>プルダウンデータ!$C$357:$C$358</xm:f>
          </x14:formula1>
          <xm:sqref>C18:C19 N48 H48 C31:C33 F19 I19 L19 C37 F37 J37 C40 F40 J40 O40</xm:sqref>
        </x14:dataValidation>
        <x14:dataValidation type="list" allowBlank="1" showInputMessage="1" showErrorMessage="1" xr:uid="{65191B15-91D5-445E-A828-CD09662A6C8E}">
          <x14:formula1>
            <xm:f>プルダウンデータ!$C$1176:$C$1202</xm:f>
          </x14:formula1>
          <xm:sqref>H46:X46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1463"/>
  <sheetViews>
    <sheetView workbookViewId="0">
      <pane ySplit="3" topLeftCell="A4" activePane="bottomLeft" state="frozen"/>
      <selection pane="bottomLeft"/>
    </sheetView>
  </sheetViews>
  <sheetFormatPr defaultColWidth="9" defaultRowHeight="16.5"/>
  <cols>
    <col min="1" max="1" width="6.375" style="11" bestFit="1" customWidth="1"/>
    <col min="2" max="2" width="31.25" style="11" bestFit="1" customWidth="1"/>
    <col min="3" max="3" width="7.125" style="11" bestFit="1" customWidth="1"/>
    <col min="4" max="4" width="42" style="11" bestFit="1" customWidth="1"/>
    <col min="5" max="5" width="6.375" style="11" bestFit="1" customWidth="1"/>
    <col min="6" max="6" width="72.75" style="11" bestFit="1" customWidth="1"/>
    <col min="7" max="7" width="6.375" style="11" bestFit="1" customWidth="1"/>
    <col min="8" max="8" width="79.875" style="11" bestFit="1" customWidth="1"/>
    <col min="9" max="12" width="11.375" style="27" bestFit="1" customWidth="1"/>
    <col min="13" max="13" width="17.875" style="11" bestFit="1" customWidth="1"/>
    <col min="14" max="16" width="24.125" style="11" bestFit="1" customWidth="1"/>
    <col min="17" max="17" width="22" style="11" bestFit="1" customWidth="1"/>
    <col min="18" max="18" width="26.25" style="11" bestFit="1" customWidth="1"/>
    <col min="19" max="19" width="38.75" style="11" bestFit="1" customWidth="1"/>
    <col min="20" max="20" width="24.125" style="11" bestFit="1" customWidth="1"/>
    <col min="21" max="21" width="17.875" style="11" bestFit="1" customWidth="1"/>
    <col min="22" max="16384" width="9" style="11"/>
  </cols>
  <sheetData>
    <row r="2" spans="1:12">
      <c r="A2" s="858" t="s">
        <v>584</v>
      </c>
      <c r="B2" s="859"/>
      <c r="C2" s="858" t="s">
        <v>586</v>
      </c>
      <c r="D2" s="859"/>
      <c r="E2" s="858" t="s">
        <v>679</v>
      </c>
      <c r="F2" s="859"/>
      <c r="G2" s="858" t="s">
        <v>683</v>
      </c>
      <c r="H2" s="859"/>
      <c r="I2" s="27" t="s">
        <v>4578</v>
      </c>
      <c r="J2" s="27" t="s">
        <v>4579</v>
      </c>
      <c r="K2" s="27" t="s">
        <v>4580</v>
      </c>
      <c r="L2" s="27" t="s">
        <v>4581</v>
      </c>
    </row>
    <row r="3" spans="1:12">
      <c r="A3" s="9" t="s">
        <v>239</v>
      </c>
      <c r="B3" s="9" t="s">
        <v>240</v>
      </c>
      <c r="C3" s="9" t="s">
        <v>239</v>
      </c>
      <c r="D3" s="9" t="s">
        <v>240</v>
      </c>
      <c r="E3" s="9" t="s">
        <v>239</v>
      </c>
      <c r="F3" s="9" t="s">
        <v>240</v>
      </c>
      <c r="G3" s="9" t="s">
        <v>239</v>
      </c>
      <c r="H3" s="9" t="s">
        <v>240</v>
      </c>
      <c r="I3" s="860" t="s">
        <v>4582</v>
      </c>
      <c r="J3" s="861"/>
      <c r="K3" s="861"/>
      <c r="L3" s="861"/>
    </row>
    <row r="4" spans="1:12">
      <c r="A4" s="10" t="s">
        <v>699</v>
      </c>
      <c r="B4" s="10" t="s">
        <v>700</v>
      </c>
      <c r="C4" s="10" t="s">
        <v>242</v>
      </c>
      <c r="D4" s="10" t="s">
        <v>589</v>
      </c>
      <c r="E4" s="10" t="s">
        <v>472</v>
      </c>
      <c r="F4" s="10" t="s">
        <v>701</v>
      </c>
      <c r="G4" s="10" t="s">
        <v>702</v>
      </c>
      <c r="H4" s="10" t="s">
        <v>703</v>
      </c>
      <c r="I4" s="28" t="s">
        <v>699</v>
      </c>
      <c r="J4" s="28" t="s">
        <v>4583</v>
      </c>
      <c r="K4" s="28" t="s">
        <v>4584</v>
      </c>
      <c r="L4" s="28" t="s">
        <v>4585</v>
      </c>
    </row>
    <row r="5" spans="1:12">
      <c r="A5" s="10" t="s">
        <v>699</v>
      </c>
      <c r="B5" s="10" t="s">
        <v>700</v>
      </c>
      <c r="C5" s="10" t="s">
        <v>242</v>
      </c>
      <c r="D5" s="10" t="s">
        <v>589</v>
      </c>
      <c r="E5" s="10" t="s">
        <v>472</v>
      </c>
      <c r="F5" s="10" t="s">
        <v>701</v>
      </c>
      <c r="G5" s="10" t="s">
        <v>704</v>
      </c>
      <c r="H5" s="10" t="s">
        <v>705</v>
      </c>
      <c r="I5" s="28" t="s">
        <v>699</v>
      </c>
      <c r="J5" s="28" t="s">
        <v>4583</v>
      </c>
      <c r="K5" s="28" t="s">
        <v>4584</v>
      </c>
      <c r="L5" s="28" t="s">
        <v>4586</v>
      </c>
    </row>
    <row r="6" spans="1:12">
      <c r="A6" s="10" t="s">
        <v>699</v>
      </c>
      <c r="B6" s="10" t="s">
        <v>700</v>
      </c>
      <c r="C6" s="10" t="s">
        <v>242</v>
      </c>
      <c r="D6" s="10" t="s">
        <v>589</v>
      </c>
      <c r="E6" s="10" t="s">
        <v>474</v>
      </c>
      <c r="F6" s="10" t="s">
        <v>680</v>
      </c>
      <c r="G6" s="10" t="s">
        <v>706</v>
      </c>
      <c r="H6" s="10" t="s">
        <v>707</v>
      </c>
      <c r="I6" s="28" t="s">
        <v>699</v>
      </c>
      <c r="J6" s="28" t="s">
        <v>4583</v>
      </c>
      <c r="K6" s="28" t="s">
        <v>4587</v>
      </c>
      <c r="L6" s="28" t="s">
        <v>4588</v>
      </c>
    </row>
    <row r="7" spans="1:12">
      <c r="A7" s="10" t="s">
        <v>699</v>
      </c>
      <c r="B7" s="10" t="s">
        <v>700</v>
      </c>
      <c r="C7" s="10" t="s">
        <v>242</v>
      </c>
      <c r="D7" s="10" t="s">
        <v>589</v>
      </c>
      <c r="E7" s="10" t="s">
        <v>474</v>
      </c>
      <c r="F7" s="10" t="s">
        <v>680</v>
      </c>
      <c r="G7" s="10" t="s">
        <v>708</v>
      </c>
      <c r="H7" s="10" t="s">
        <v>709</v>
      </c>
      <c r="I7" s="28" t="s">
        <v>699</v>
      </c>
      <c r="J7" s="28" t="s">
        <v>4583</v>
      </c>
      <c r="K7" s="28" t="s">
        <v>4587</v>
      </c>
      <c r="L7" s="28" t="s">
        <v>4589</v>
      </c>
    </row>
    <row r="8" spans="1:12">
      <c r="A8" s="10" t="s">
        <v>699</v>
      </c>
      <c r="B8" s="10" t="s">
        <v>700</v>
      </c>
      <c r="C8" s="10" t="s">
        <v>242</v>
      </c>
      <c r="D8" s="10" t="s">
        <v>589</v>
      </c>
      <c r="E8" s="10" t="s">
        <v>474</v>
      </c>
      <c r="F8" s="10" t="s">
        <v>680</v>
      </c>
      <c r="G8" s="10" t="s">
        <v>710</v>
      </c>
      <c r="H8" s="10" t="s">
        <v>711</v>
      </c>
      <c r="I8" s="28" t="s">
        <v>699</v>
      </c>
      <c r="J8" s="28" t="s">
        <v>4583</v>
      </c>
      <c r="K8" s="28" t="s">
        <v>4587</v>
      </c>
      <c r="L8" s="28" t="s">
        <v>4590</v>
      </c>
    </row>
    <row r="9" spans="1:12">
      <c r="A9" s="10" t="s">
        <v>699</v>
      </c>
      <c r="B9" s="10" t="s">
        <v>700</v>
      </c>
      <c r="C9" s="10" t="s">
        <v>242</v>
      </c>
      <c r="D9" s="10" t="s">
        <v>589</v>
      </c>
      <c r="E9" s="10" t="s">
        <v>474</v>
      </c>
      <c r="F9" s="10" t="s">
        <v>680</v>
      </c>
      <c r="G9" s="10" t="s">
        <v>684</v>
      </c>
      <c r="H9" s="10" t="s">
        <v>712</v>
      </c>
      <c r="I9" s="28" t="s">
        <v>699</v>
      </c>
      <c r="J9" s="28" t="s">
        <v>4583</v>
      </c>
      <c r="K9" s="28" t="s">
        <v>4587</v>
      </c>
      <c r="L9" s="28" t="s">
        <v>4591</v>
      </c>
    </row>
    <row r="10" spans="1:12">
      <c r="A10" s="10" t="s">
        <v>699</v>
      </c>
      <c r="B10" s="10" t="s">
        <v>700</v>
      </c>
      <c r="C10" s="10" t="s">
        <v>242</v>
      </c>
      <c r="D10" s="10" t="s">
        <v>589</v>
      </c>
      <c r="E10" s="10" t="s">
        <v>474</v>
      </c>
      <c r="F10" s="10" t="s">
        <v>680</v>
      </c>
      <c r="G10" s="10" t="s">
        <v>685</v>
      </c>
      <c r="H10" s="10" t="s">
        <v>713</v>
      </c>
      <c r="I10" s="28" t="s">
        <v>699</v>
      </c>
      <c r="J10" s="28" t="s">
        <v>4583</v>
      </c>
      <c r="K10" s="28" t="s">
        <v>4587</v>
      </c>
      <c r="L10" s="28" t="s">
        <v>4592</v>
      </c>
    </row>
    <row r="11" spans="1:12">
      <c r="A11" s="10" t="s">
        <v>699</v>
      </c>
      <c r="B11" s="10" t="s">
        <v>700</v>
      </c>
      <c r="C11" s="10" t="s">
        <v>242</v>
      </c>
      <c r="D11" s="10" t="s">
        <v>589</v>
      </c>
      <c r="E11" s="10" t="s">
        <v>474</v>
      </c>
      <c r="F11" s="10" t="s">
        <v>680</v>
      </c>
      <c r="G11" s="10" t="s">
        <v>686</v>
      </c>
      <c r="H11" s="10" t="s">
        <v>714</v>
      </c>
      <c r="I11" s="28" t="s">
        <v>699</v>
      </c>
      <c r="J11" s="28" t="s">
        <v>4583</v>
      </c>
      <c r="K11" s="28" t="s">
        <v>4587</v>
      </c>
      <c r="L11" s="28" t="s">
        <v>4593</v>
      </c>
    </row>
    <row r="12" spans="1:12">
      <c r="A12" s="10" t="s">
        <v>699</v>
      </c>
      <c r="B12" s="10" t="s">
        <v>700</v>
      </c>
      <c r="C12" s="10" t="s">
        <v>242</v>
      </c>
      <c r="D12" s="10" t="s">
        <v>589</v>
      </c>
      <c r="E12" s="10" t="s">
        <v>474</v>
      </c>
      <c r="F12" s="10" t="s">
        <v>680</v>
      </c>
      <c r="G12" s="10" t="s">
        <v>687</v>
      </c>
      <c r="H12" s="10" t="s">
        <v>715</v>
      </c>
      <c r="I12" s="28" t="s">
        <v>699</v>
      </c>
      <c r="J12" s="28" t="s">
        <v>4583</v>
      </c>
      <c r="K12" s="28" t="s">
        <v>4587</v>
      </c>
      <c r="L12" s="28" t="s">
        <v>4594</v>
      </c>
    </row>
    <row r="13" spans="1:12">
      <c r="A13" s="10" t="s">
        <v>699</v>
      </c>
      <c r="B13" s="10" t="s">
        <v>700</v>
      </c>
      <c r="C13" s="10" t="s">
        <v>242</v>
      </c>
      <c r="D13" s="10" t="s">
        <v>589</v>
      </c>
      <c r="E13" s="10" t="s">
        <v>474</v>
      </c>
      <c r="F13" s="10" t="s">
        <v>680</v>
      </c>
      <c r="G13" s="10" t="s">
        <v>716</v>
      </c>
      <c r="H13" s="10" t="s">
        <v>717</v>
      </c>
      <c r="I13" s="28" t="s">
        <v>699</v>
      </c>
      <c r="J13" s="28" t="s">
        <v>4583</v>
      </c>
      <c r="K13" s="28" t="s">
        <v>4587</v>
      </c>
      <c r="L13" s="28" t="s">
        <v>4595</v>
      </c>
    </row>
    <row r="14" spans="1:12">
      <c r="A14" s="10" t="s">
        <v>699</v>
      </c>
      <c r="B14" s="10" t="s">
        <v>700</v>
      </c>
      <c r="C14" s="10" t="s">
        <v>242</v>
      </c>
      <c r="D14" s="10" t="s">
        <v>589</v>
      </c>
      <c r="E14" s="10" t="s">
        <v>475</v>
      </c>
      <c r="F14" s="10" t="s">
        <v>718</v>
      </c>
      <c r="G14" s="10" t="s">
        <v>719</v>
      </c>
      <c r="H14" s="10" t="s">
        <v>720</v>
      </c>
      <c r="I14" s="28" t="s">
        <v>699</v>
      </c>
      <c r="J14" s="28" t="s">
        <v>4583</v>
      </c>
      <c r="K14" s="28" t="s">
        <v>4596</v>
      </c>
      <c r="L14" s="28" t="s">
        <v>4597</v>
      </c>
    </row>
    <row r="15" spans="1:12">
      <c r="A15" s="10" t="s">
        <v>699</v>
      </c>
      <c r="B15" s="10" t="s">
        <v>700</v>
      </c>
      <c r="C15" s="10" t="s">
        <v>242</v>
      </c>
      <c r="D15" s="10" t="s">
        <v>589</v>
      </c>
      <c r="E15" s="10" t="s">
        <v>475</v>
      </c>
      <c r="F15" s="10" t="s">
        <v>718</v>
      </c>
      <c r="G15" s="10" t="s">
        <v>688</v>
      </c>
      <c r="H15" s="10" t="s">
        <v>721</v>
      </c>
      <c r="I15" s="28" t="s">
        <v>699</v>
      </c>
      <c r="J15" s="28" t="s">
        <v>4583</v>
      </c>
      <c r="K15" s="28" t="s">
        <v>4596</v>
      </c>
      <c r="L15" s="28" t="s">
        <v>4598</v>
      </c>
    </row>
    <row r="16" spans="1:12">
      <c r="A16" s="10" t="s">
        <v>699</v>
      </c>
      <c r="B16" s="10" t="s">
        <v>700</v>
      </c>
      <c r="C16" s="10" t="s">
        <v>242</v>
      </c>
      <c r="D16" s="10" t="s">
        <v>589</v>
      </c>
      <c r="E16" s="10" t="s">
        <v>475</v>
      </c>
      <c r="F16" s="10" t="s">
        <v>718</v>
      </c>
      <c r="G16" s="10" t="s">
        <v>689</v>
      </c>
      <c r="H16" s="10" t="s">
        <v>722</v>
      </c>
      <c r="I16" s="28" t="s">
        <v>699</v>
      </c>
      <c r="J16" s="28" t="s">
        <v>4583</v>
      </c>
      <c r="K16" s="28" t="s">
        <v>4596</v>
      </c>
      <c r="L16" s="28" t="s">
        <v>4599</v>
      </c>
    </row>
    <row r="17" spans="1:12">
      <c r="A17" s="10" t="s">
        <v>699</v>
      </c>
      <c r="B17" s="10" t="s">
        <v>700</v>
      </c>
      <c r="C17" s="10" t="s">
        <v>242</v>
      </c>
      <c r="D17" s="10" t="s">
        <v>589</v>
      </c>
      <c r="E17" s="10" t="s">
        <v>475</v>
      </c>
      <c r="F17" s="10" t="s">
        <v>718</v>
      </c>
      <c r="G17" s="10" t="s">
        <v>690</v>
      </c>
      <c r="H17" s="10" t="s">
        <v>723</v>
      </c>
      <c r="I17" s="28" t="s">
        <v>699</v>
      </c>
      <c r="J17" s="28" t="s">
        <v>4583</v>
      </c>
      <c r="K17" s="28" t="s">
        <v>4596</v>
      </c>
      <c r="L17" s="28" t="s">
        <v>4600</v>
      </c>
    </row>
    <row r="18" spans="1:12">
      <c r="A18" s="10" t="s">
        <v>699</v>
      </c>
      <c r="B18" s="10" t="s">
        <v>700</v>
      </c>
      <c r="C18" s="10" t="s">
        <v>242</v>
      </c>
      <c r="D18" s="10" t="s">
        <v>589</v>
      </c>
      <c r="E18" s="10" t="s">
        <v>475</v>
      </c>
      <c r="F18" s="10" t="s">
        <v>718</v>
      </c>
      <c r="G18" s="10" t="s">
        <v>691</v>
      </c>
      <c r="H18" s="10" t="s">
        <v>724</v>
      </c>
      <c r="I18" s="28" t="s">
        <v>699</v>
      </c>
      <c r="J18" s="28" t="s">
        <v>4583</v>
      </c>
      <c r="K18" s="28" t="s">
        <v>4596</v>
      </c>
      <c r="L18" s="28" t="s">
        <v>4601</v>
      </c>
    </row>
    <row r="19" spans="1:12">
      <c r="A19" s="10" t="s">
        <v>699</v>
      </c>
      <c r="B19" s="10" t="s">
        <v>700</v>
      </c>
      <c r="C19" s="10" t="s">
        <v>242</v>
      </c>
      <c r="D19" s="10" t="s">
        <v>589</v>
      </c>
      <c r="E19" s="10" t="s">
        <v>475</v>
      </c>
      <c r="F19" s="10" t="s">
        <v>718</v>
      </c>
      <c r="G19" s="10" t="s">
        <v>692</v>
      </c>
      <c r="H19" s="10" t="s">
        <v>725</v>
      </c>
      <c r="I19" s="28" t="s">
        <v>699</v>
      </c>
      <c r="J19" s="28" t="s">
        <v>4583</v>
      </c>
      <c r="K19" s="28" t="s">
        <v>4596</v>
      </c>
      <c r="L19" s="28" t="s">
        <v>4602</v>
      </c>
    </row>
    <row r="20" spans="1:12">
      <c r="A20" s="10" t="s">
        <v>699</v>
      </c>
      <c r="B20" s="10" t="s">
        <v>700</v>
      </c>
      <c r="C20" s="10" t="s">
        <v>242</v>
      </c>
      <c r="D20" s="10" t="s">
        <v>589</v>
      </c>
      <c r="E20" s="10" t="s">
        <v>475</v>
      </c>
      <c r="F20" s="10" t="s">
        <v>718</v>
      </c>
      <c r="G20" s="10" t="s">
        <v>726</v>
      </c>
      <c r="H20" s="10" t="s">
        <v>727</v>
      </c>
      <c r="I20" s="28" t="s">
        <v>699</v>
      </c>
      <c r="J20" s="28" t="s">
        <v>4583</v>
      </c>
      <c r="K20" s="28" t="s">
        <v>4596</v>
      </c>
      <c r="L20" s="28" t="s">
        <v>4603</v>
      </c>
    </row>
    <row r="21" spans="1:12">
      <c r="A21" s="10" t="s">
        <v>699</v>
      </c>
      <c r="B21" s="10" t="s">
        <v>700</v>
      </c>
      <c r="C21" s="10" t="s">
        <v>242</v>
      </c>
      <c r="D21" s="10" t="s">
        <v>589</v>
      </c>
      <c r="E21" s="10" t="s">
        <v>476</v>
      </c>
      <c r="F21" s="10" t="s">
        <v>681</v>
      </c>
      <c r="G21" s="10" t="s">
        <v>728</v>
      </c>
      <c r="H21" s="10" t="s">
        <v>729</v>
      </c>
      <c r="I21" s="28" t="s">
        <v>699</v>
      </c>
      <c r="J21" s="28" t="s">
        <v>4583</v>
      </c>
      <c r="K21" s="28" t="s">
        <v>4604</v>
      </c>
      <c r="L21" s="28" t="s">
        <v>4605</v>
      </c>
    </row>
    <row r="22" spans="1:12">
      <c r="A22" s="10" t="s">
        <v>699</v>
      </c>
      <c r="B22" s="10" t="s">
        <v>700</v>
      </c>
      <c r="C22" s="10" t="s">
        <v>242</v>
      </c>
      <c r="D22" s="10" t="s">
        <v>589</v>
      </c>
      <c r="E22" s="10" t="s">
        <v>476</v>
      </c>
      <c r="F22" s="10" t="s">
        <v>681</v>
      </c>
      <c r="G22" s="10" t="s">
        <v>693</v>
      </c>
      <c r="H22" s="10" t="s">
        <v>730</v>
      </c>
      <c r="I22" s="28" t="s">
        <v>699</v>
      </c>
      <c r="J22" s="28" t="s">
        <v>4583</v>
      </c>
      <c r="K22" s="28" t="s">
        <v>4604</v>
      </c>
      <c r="L22" s="28" t="s">
        <v>4606</v>
      </c>
    </row>
    <row r="23" spans="1:12">
      <c r="A23" s="10" t="s">
        <v>699</v>
      </c>
      <c r="B23" s="10" t="s">
        <v>700</v>
      </c>
      <c r="C23" s="10" t="s">
        <v>242</v>
      </c>
      <c r="D23" s="10" t="s">
        <v>589</v>
      </c>
      <c r="E23" s="10" t="s">
        <v>476</v>
      </c>
      <c r="F23" s="10" t="s">
        <v>681</v>
      </c>
      <c r="G23" s="10" t="s">
        <v>694</v>
      </c>
      <c r="H23" s="10" t="s">
        <v>731</v>
      </c>
      <c r="I23" s="28" t="s">
        <v>699</v>
      </c>
      <c r="J23" s="28" t="s">
        <v>4583</v>
      </c>
      <c r="K23" s="28" t="s">
        <v>4604</v>
      </c>
      <c r="L23" s="28" t="s">
        <v>4607</v>
      </c>
    </row>
    <row r="24" spans="1:12">
      <c r="A24" s="10" t="s">
        <v>699</v>
      </c>
      <c r="B24" s="10" t="s">
        <v>700</v>
      </c>
      <c r="C24" s="10" t="s">
        <v>242</v>
      </c>
      <c r="D24" s="10" t="s">
        <v>589</v>
      </c>
      <c r="E24" s="10" t="s">
        <v>476</v>
      </c>
      <c r="F24" s="10" t="s">
        <v>681</v>
      </c>
      <c r="G24" s="10" t="s">
        <v>695</v>
      </c>
      <c r="H24" s="10" t="s">
        <v>732</v>
      </c>
      <c r="I24" s="28" t="s">
        <v>699</v>
      </c>
      <c r="J24" s="28" t="s">
        <v>4583</v>
      </c>
      <c r="K24" s="28" t="s">
        <v>4604</v>
      </c>
      <c r="L24" s="28" t="s">
        <v>4608</v>
      </c>
    </row>
    <row r="25" spans="1:12">
      <c r="A25" s="10" t="s">
        <v>699</v>
      </c>
      <c r="B25" s="10" t="s">
        <v>700</v>
      </c>
      <c r="C25" s="10" t="s">
        <v>242</v>
      </c>
      <c r="D25" s="10" t="s">
        <v>589</v>
      </c>
      <c r="E25" s="10" t="s">
        <v>477</v>
      </c>
      <c r="F25" s="10" t="s">
        <v>682</v>
      </c>
      <c r="G25" s="10" t="s">
        <v>733</v>
      </c>
      <c r="H25" s="10" t="s">
        <v>682</v>
      </c>
      <c r="I25" s="28" t="s">
        <v>699</v>
      </c>
      <c r="J25" s="28" t="s">
        <v>4583</v>
      </c>
      <c r="K25" s="28" t="s">
        <v>4609</v>
      </c>
      <c r="L25" s="28" t="s">
        <v>4610</v>
      </c>
    </row>
    <row r="26" spans="1:12">
      <c r="A26" s="10" t="s">
        <v>699</v>
      </c>
      <c r="B26" s="10" t="s">
        <v>700</v>
      </c>
      <c r="C26" s="10" t="s">
        <v>243</v>
      </c>
      <c r="D26" s="10" t="s">
        <v>590</v>
      </c>
      <c r="E26" s="10" t="s">
        <v>483</v>
      </c>
      <c r="F26" s="10" t="s">
        <v>734</v>
      </c>
      <c r="G26" s="10" t="s">
        <v>735</v>
      </c>
      <c r="H26" s="10" t="s">
        <v>703</v>
      </c>
      <c r="I26" s="28" t="s">
        <v>699</v>
      </c>
      <c r="J26" s="28" t="s">
        <v>4611</v>
      </c>
      <c r="K26" s="28" t="s">
        <v>4612</v>
      </c>
      <c r="L26" s="28" t="s">
        <v>4613</v>
      </c>
    </row>
    <row r="27" spans="1:12">
      <c r="A27" s="10" t="s">
        <v>699</v>
      </c>
      <c r="B27" s="10" t="s">
        <v>700</v>
      </c>
      <c r="C27" s="10" t="s">
        <v>243</v>
      </c>
      <c r="D27" s="10" t="s">
        <v>590</v>
      </c>
      <c r="E27" s="10" t="s">
        <v>483</v>
      </c>
      <c r="F27" s="10" t="s">
        <v>734</v>
      </c>
      <c r="G27" s="10" t="s">
        <v>736</v>
      </c>
      <c r="H27" s="10" t="s">
        <v>705</v>
      </c>
      <c r="I27" s="28" t="s">
        <v>699</v>
      </c>
      <c r="J27" s="28" t="s">
        <v>4611</v>
      </c>
      <c r="K27" s="28" t="s">
        <v>4612</v>
      </c>
      <c r="L27" s="28" t="s">
        <v>4614</v>
      </c>
    </row>
    <row r="28" spans="1:12">
      <c r="A28" s="10" t="s">
        <v>699</v>
      </c>
      <c r="B28" s="10" t="s">
        <v>700</v>
      </c>
      <c r="C28" s="10" t="s">
        <v>243</v>
      </c>
      <c r="D28" s="10" t="s">
        <v>590</v>
      </c>
      <c r="E28" s="10" t="s">
        <v>484</v>
      </c>
      <c r="F28" s="10" t="s">
        <v>737</v>
      </c>
      <c r="G28" s="10" t="s">
        <v>738</v>
      </c>
      <c r="H28" s="10" t="s">
        <v>737</v>
      </c>
      <c r="I28" s="28" t="s">
        <v>699</v>
      </c>
      <c r="J28" s="28" t="s">
        <v>4611</v>
      </c>
      <c r="K28" s="28" t="s">
        <v>4615</v>
      </c>
      <c r="L28" s="28" t="s">
        <v>4616</v>
      </c>
    </row>
    <row r="29" spans="1:12">
      <c r="A29" s="10" t="s">
        <v>699</v>
      </c>
      <c r="B29" s="10" t="s">
        <v>700</v>
      </c>
      <c r="C29" s="10" t="s">
        <v>243</v>
      </c>
      <c r="D29" s="10" t="s">
        <v>590</v>
      </c>
      <c r="E29" s="10" t="s">
        <v>485</v>
      </c>
      <c r="F29" s="10" t="s">
        <v>739</v>
      </c>
      <c r="G29" s="10" t="s">
        <v>740</v>
      </c>
      <c r="H29" s="10" t="s">
        <v>739</v>
      </c>
      <c r="I29" s="28" t="s">
        <v>699</v>
      </c>
      <c r="J29" s="28" t="s">
        <v>4611</v>
      </c>
      <c r="K29" s="28" t="s">
        <v>4617</v>
      </c>
      <c r="L29" s="28" t="s">
        <v>4618</v>
      </c>
    </row>
    <row r="30" spans="1:12">
      <c r="A30" s="10" t="s">
        <v>699</v>
      </c>
      <c r="B30" s="10" t="s">
        <v>700</v>
      </c>
      <c r="C30" s="10" t="s">
        <v>243</v>
      </c>
      <c r="D30" s="10" t="s">
        <v>590</v>
      </c>
      <c r="E30" s="10" t="s">
        <v>486</v>
      </c>
      <c r="F30" s="10" t="s">
        <v>741</v>
      </c>
      <c r="G30" s="10" t="s">
        <v>742</v>
      </c>
      <c r="H30" s="10" t="s">
        <v>743</v>
      </c>
      <c r="I30" s="28" t="s">
        <v>699</v>
      </c>
      <c r="J30" s="28" t="s">
        <v>4611</v>
      </c>
      <c r="K30" s="28" t="s">
        <v>4619</v>
      </c>
      <c r="L30" s="28" t="s">
        <v>4620</v>
      </c>
    </row>
    <row r="31" spans="1:12">
      <c r="A31" s="10" t="s">
        <v>699</v>
      </c>
      <c r="B31" s="10" t="s">
        <v>700</v>
      </c>
      <c r="C31" s="10" t="s">
        <v>243</v>
      </c>
      <c r="D31" s="10" t="s">
        <v>590</v>
      </c>
      <c r="E31" s="10" t="s">
        <v>486</v>
      </c>
      <c r="F31" s="10" t="s">
        <v>741</v>
      </c>
      <c r="G31" s="10" t="s">
        <v>744</v>
      </c>
      <c r="H31" s="10" t="s">
        <v>745</v>
      </c>
      <c r="I31" s="28" t="s">
        <v>699</v>
      </c>
      <c r="J31" s="28" t="s">
        <v>4611</v>
      </c>
      <c r="K31" s="28" t="s">
        <v>4619</v>
      </c>
      <c r="L31" s="28" t="s">
        <v>4621</v>
      </c>
    </row>
    <row r="32" spans="1:12">
      <c r="A32" s="10" t="s">
        <v>699</v>
      </c>
      <c r="B32" s="10" t="s">
        <v>700</v>
      </c>
      <c r="C32" s="10" t="s">
        <v>243</v>
      </c>
      <c r="D32" s="10" t="s">
        <v>590</v>
      </c>
      <c r="E32" s="10" t="s">
        <v>487</v>
      </c>
      <c r="F32" s="10" t="s">
        <v>746</v>
      </c>
      <c r="G32" s="10" t="s">
        <v>747</v>
      </c>
      <c r="H32" s="10" t="s">
        <v>748</v>
      </c>
      <c r="I32" s="28" t="s">
        <v>699</v>
      </c>
      <c r="J32" s="28" t="s">
        <v>4611</v>
      </c>
      <c r="K32" s="28" t="s">
        <v>4622</v>
      </c>
      <c r="L32" s="28" t="s">
        <v>4623</v>
      </c>
    </row>
    <row r="33" spans="1:12">
      <c r="A33" s="10" t="s">
        <v>699</v>
      </c>
      <c r="B33" s="10" t="s">
        <v>700</v>
      </c>
      <c r="C33" s="10" t="s">
        <v>243</v>
      </c>
      <c r="D33" s="10" t="s">
        <v>590</v>
      </c>
      <c r="E33" s="10" t="s">
        <v>487</v>
      </c>
      <c r="F33" s="10" t="s">
        <v>746</v>
      </c>
      <c r="G33" s="10" t="s">
        <v>749</v>
      </c>
      <c r="H33" s="10" t="s">
        <v>750</v>
      </c>
      <c r="I33" s="28" t="s">
        <v>699</v>
      </c>
      <c r="J33" s="28" t="s">
        <v>4611</v>
      </c>
      <c r="K33" s="28" t="s">
        <v>4622</v>
      </c>
      <c r="L33" s="28" t="s">
        <v>4624</v>
      </c>
    </row>
    <row r="34" spans="1:12">
      <c r="A34" s="10" t="s">
        <v>699</v>
      </c>
      <c r="B34" s="10" t="s">
        <v>700</v>
      </c>
      <c r="C34" s="10" t="s">
        <v>243</v>
      </c>
      <c r="D34" s="10" t="s">
        <v>590</v>
      </c>
      <c r="E34" s="10" t="s">
        <v>487</v>
      </c>
      <c r="F34" s="10" t="s">
        <v>746</v>
      </c>
      <c r="G34" s="10" t="s">
        <v>751</v>
      </c>
      <c r="H34" s="10" t="s">
        <v>752</v>
      </c>
      <c r="I34" s="28" t="s">
        <v>699</v>
      </c>
      <c r="J34" s="28" t="s">
        <v>4611</v>
      </c>
      <c r="K34" s="28" t="s">
        <v>4622</v>
      </c>
      <c r="L34" s="28" t="s">
        <v>4625</v>
      </c>
    </row>
    <row r="35" spans="1:12">
      <c r="A35" s="10" t="s">
        <v>699</v>
      </c>
      <c r="B35" s="10" t="s">
        <v>700</v>
      </c>
      <c r="C35" s="10" t="s">
        <v>243</v>
      </c>
      <c r="D35" s="10" t="s">
        <v>590</v>
      </c>
      <c r="E35" s="10" t="s">
        <v>487</v>
      </c>
      <c r="F35" s="10" t="s">
        <v>746</v>
      </c>
      <c r="G35" s="10" t="s">
        <v>753</v>
      </c>
      <c r="H35" s="10" t="s">
        <v>754</v>
      </c>
      <c r="I35" s="28" t="s">
        <v>699</v>
      </c>
      <c r="J35" s="28" t="s">
        <v>4611</v>
      </c>
      <c r="K35" s="28" t="s">
        <v>4622</v>
      </c>
      <c r="L35" s="28" t="s">
        <v>4626</v>
      </c>
    </row>
    <row r="36" spans="1:12">
      <c r="A36" s="10" t="s">
        <v>699</v>
      </c>
      <c r="B36" s="10" t="s">
        <v>700</v>
      </c>
      <c r="C36" s="10" t="s">
        <v>243</v>
      </c>
      <c r="D36" s="10" t="s">
        <v>590</v>
      </c>
      <c r="E36" s="10" t="s">
        <v>492</v>
      </c>
      <c r="F36" s="10" t="s">
        <v>755</v>
      </c>
      <c r="G36" s="10" t="s">
        <v>756</v>
      </c>
      <c r="H36" s="10" t="s">
        <v>755</v>
      </c>
      <c r="I36" s="28" t="s">
        <v>699</v>
      </c>
      <c r="J36" s="28" t="s">
        <v>4611</v>
      </c>
      <c r="K36" s="28" t="s">
        <v>4627</v>
      </c>
      <c r="L36" s="28" t="s">
        <v>4628</v>
      </c>
    </row>
    <row r="37" spans="1:12">
      <c r="A37" s="10" t="s">
        <v>757</v>
      </c>
      <c r="B37" s="10" t="s">
        <v>758</v>
      </c>
      <c r="C37" s="10" t="s">
        <v>244</v>
      </c>
      <c r="D37" s="10" t="s">
        <v>591</v>
      </c>
      <c r="E37" s="10" t="s">
        <v>493</v>
      </c>
      <c r="F37" s="10" t="s">
        <v>759</v>
      </c>
      <c r="G37" s="10" t="s">
        <v>760</v>
      </c>
      <c r="H37" s="10" t="s">
        <v>703</v>
      </c>
      <c r="I37" s="28" t="s">
        <v>757</v>
      </c>
      <c r="J37" s="28" t="s">
        <v>4629</v>
      </c>
      <c r="K37" s="28" t="s">
        <v>4630</v>
      </c>
      <c r="L37" s="28" t="s">
        <v>4631</v>
      </c>
    </row>
    <row r="38" spans="1:12">
      <c r="A38" s="10" t="s">
        <v>757</v>
      </c>
      <c r="B38" s="10" t="s">
        <v>758</v>
      </c>
      <c r="C38" s="10" t="s">
        <v>244</v>
      </c>
      <c r="D38" s="10" t="s">
        <v>591</v>
      </c>
      <c r="E38" s="10" t="s">
        <v>493</v>
      </c>
      <c r="F38" s="10" t="s">
        <v>759</v>
      </c>
      <c r="G38" s="10" t="s">
        <v>761</v>
      </c>
      <c r="H38" s="10" t="s">
        <v>705</v>
      </c>
      <c r="I38" s="28" t="s">
        <v>757</v>
      </c>
      <c r="J38" s="28" t="s">
        <v>4629</v>
      </c>
      <c r="K38" s="28" t="s">
        <v>4630</v>
      </c>
      <c r="L38" s="28" t="s">
        <v>4632</v>
      </c>
    </row>
    <row r="39" spans="1:12">
      <c r="A39" s="10" t="s">
        <v>757</v>
      </c>
      <c r="B39" s="10" t="s">
        <v>758</v>
      </c>
      <c r="C39" s="10" t="s">
        <v>244</v>
      </c>
      <c r="D39" s="10" t="s">
        <v>591</v>
      </c>
      <c r="E39" s="10" t="s">
        <v>494</v>
      </c>
      <c r="F39" s="10" t="s">
        <v>762</v>
      </c>
      <c r="G39" s="10" t="s">
        <v>763</v>
      </c>
      <c r="H39" s="10" t="s">
        <v>764</v>
      </c>
      <c r="I39" s="28" t="s">
        <v>757</v>
      </c>
      <c r="J39" s="28" t="s">
        <v>4629</v>
      </c>
      <c r="K39" s="28" t="s">
        <v>4633</v>
      </c>
      <c r="L39" s="28" t="s">
        <v>4634</v>
      </c>
    </row>
    <row r="40" spans="1:12">
      <c r="A40" s="10" t="s">
        <v>757</v>
      </c>
      <c r="B40" s="10" t="s">
        <v>758</v>
      </c>
      <c r="C40" s="10" t="s">
        <v>244</v>
      </c>
      <c r="D40" s="10" t="s">
        <v>591</v>
      </c>
      <c r="E40" s="10" t="s">
        <v>494</v>
      </c>
      <c r="F40" s="10" t="s">
        <v>762</v>
      </c>
      <c r="G40" s="10" t="s">
        <v>765</v>
      </c>
      <c r="H40" s="10" t="s">
        <v>766</v>
      </c>
      <c r="I40" s="28" t="s">
        <v>757</v>
      </c>
      <c r="J40" s="28" t="s">
        <v>4629</v>
      </c>
      <c r="K40" s="28" t="s">
        <v>4633</v>
      </c>
      <c r="L40" s="28" t="s">
        <v>4635</v>
      </c>
    </row>
    <row r="41" spans="1:12">
      <c r="A41" s="10" t="s">
        <v>757</v>
      </c>
      <c r="B41" s="10" t="s">
        <v>758</v>
      </c>
      <c r="C41" s="10" t="s">
        <v>244</v>
      </c>
      <c r="D41" s="10" t="s">
        <v>591</v>
      </c>
      <c r="E41" s="10" t="s">
        <v>494</v>
      </c>
      <c r="F41" s="10" t="s">
        <v>762</v>
      </c>
      <c r="G41" s="10" t="s">
        <v>767</v>
      </c>
      <c r="H41" s="10" t="s">
        <v>768</v>
      </c>
      <c r="I41" s="28" t="s">
        <v>757</v>
      </c>
      <c r="J41" s="28" t="s">
        <v>4629</v>
      </c>
      <c r="K41" s="28" t="s">
        <v>4633</v>
      </c>
      <c r="L41" s="28" t="s">
        <v>4636</v>
      </c>
    </row>
    <row r="42" spans="1:12">
      <c r="A42" s="10" t="s">
        <v>757</v>
      </c>
      <c r="B42" s="10" t="s">
        <v>758</v>
      </c>
      <c r="C42" s="10" t="s">
        <v>244</v>
      </c>
      <c r="D42" s="10" t="s">
        <v>591</v>
      </c>
      <c r="E42" s="10" t="s">
        <v>494</v>
      </c>
      <c r="F42" s="10" t="s">
        <v>762</v>
      </c>
      <c r="G42" s="10" t="s">
        <v>769</v>
      </c>
      <c r="H42" s="10" t="s">
        <v>770</v>
      </c>
      <c r="I42" s="28" t="s">
        <v>757</v>
      </c>
      <c r="J42" s="28" t="s">
        <v>4629</v>
      </c>
      <c r="K42" s="28" t="s">
        <v>4633</v>
      </c>
      <c r="L42" s="28" t="s">
        <v>4637</v>
      </c>
    </row>
    <row r="43" spans="1:12">
      <c r="A43" s="10" t="s">
        <v>757</v>
      </c>
      <c r="B43" s="10" t="s">
        <v>758</v>
      </c>
      <c r="C43" s="10" t="s">
        <v>244</v>
      </c>
      <c r="D43" s="10" t="s">
        <v>591</v>
      </c>
      <c r="E43" s="10" t="s">
        <v>494</v>
      </c>
      <c r="F43" s="10" t="s">
        <v>762</v>
      </c>
      <c r="G43" s="10" t="s">
        <v>771</v>
      </c>
      <c r="H43" s="10" t="s">
        <v>772</v>
      </c>
      <c r="I43" s="28" t="s">
        <v>757</v>
      </c>
      <c r="J43" s="28" t="s">
        <v>4629</v>
      </c>
      <c r="K43" s="28" t="s">
        <v>4633</v>
      </c>
      <c r="L43" s="28" t="s">
        <v>4638</v>
      </c>
    </row>
    <row r="44" spans="1:12">
      <c r="A44" s="10" t="s">
        <v>757</v>
      </c>
      <c r="B44" s="10" t="s">
        <v>758</v>
      </c>
      <c r="C44" s="10" t="s">
        <v>244</v>
      </c>
      <c r="D44" s="10" t="s">
        <v>591</v>
      </c>
      <c r="E44" s="10" t="s">
        <v>494</v>
      </c>
      <c r="F44" s="10" t="s">
        <v>762</v>
      </c>
      <c r="G44" s="10" t="s">
        <v>773</v>
      </c>
      <c r="H44" s="10" t="s">
        <v>774</v>
      </c>
      <c r="I44" s="28" t="s">
        <v>757</v>
      </c>
      <c r="J44" s="28" t="s">
        <v>4629</v>
      </c>
      <c r="K44" s="28" t="s">
        <v>4633</v>
      </c>
      <c r="L44" s="28" t="s">
        <v>4639</v>
      </c>
    </row>
    <row r="45" spans="1:12">
      <c r="A45" s="10" t="s">
        <v>757</v>
      </c>
      <c r="B45" s="10" t="s">
        <v>758</v>
      </c>
      <c r="C45" s="10" t="s">
        <v>244</v>
      </c>
      <c r="D45" s="10" t="s">
        <v>591</v>
      </c>
      <c r="E45" s="10" t="s">
        <v>494</v>
      </c>
      <c r="F45" s="10" t="s">
        <v>762</v>
      </c>
      <c r="G45" s="10" t="s">
        <v>775</v>
      </c>
      <c r="H45" s="10" t="s">
        <v>776</v>
      </c>
      <c r="I45" s="28" t="s">
        <v>757</v>
      </c>
      <c r="J45" s="28" t="s">
        <v>4629</v>
      </c>
      <c r="K45" s="28" t="s">
        <v>4633</v>
      </c>
      <c r="L45" s="28" t="s">
        <v>4640</v>
      </c>
    </row>
    <row r="46" spans="1:12">
      <c r="A46" s="10" t="s">
        <v>757</v>
      </c>
      <c r="B46" s="10" t="s">
        <v>758</v>
      </c>
      <c r="C46" s="10" t="s">
        <v>244</v>
      </c>
      <c r="D46" s="10" t="s">
        <v>591</v>
      </c>
      <c r="E46" s="10" t="s">
        <v>494</v>
      </c>
      <c r="F46" s="10" t="s">
        <v>762</v>
      </c>
      <c r="G46" s="10" t="s">
        <v>777</v>
      </c>
      <c r="H46" s="10" t="s">
        <v>778</v>
      </c>
      <c r="I46" s="28" t="s">
        <v>757</v>
      </c>
      <c r="J46" s="28" t="s">
        <v>4629</v>
      </c>
      <c r="K46" s="28" t="s">
        <v>4633</v>
      </c>
      <c r="L46" s="28" t="s">
        <v>4641</v>
      </c>
    </row>
    <row r="47" spans="1:12">
      <c r="A47" s="10" t="s">
        <v>757</v>
      </c>
      <c r="B47" s="10" t="s">
        <v>758</v>
      </c>
      <c r="C47" s="10" t="s">
        <v>244</v>
      </c>
      <c r="D47" s="10" t="s">
        <v>591</v>
      </c>
      <c r="E47" s="10" t="s">
        <v>494</v>
      </c>
      <c r="F47" s="10" t="s">
        <v>762</v>
      </c>
      <c r="G47" s="10" t="s">
        <v>779</v>
      </c>
      <c r="H47" s="10" t="s">
        <v>780</v>
      </c>
      <c r="I47" s="28" t="s">
        <v>757</v>
      </c>
      <c r="J47" s="28" t="s">
        <v>4629</v>
      </c>
      <c r="K47" s="28" t="s">
        <v>4633</v>
      </c>
      <c r="L47" s="28" t="s">
        <v>4642</v>
      </c>
    </row>
    <row r="48" spans="1:12">
      <c r="A48" s="10" t="s">
        <v>757</v>
      </c>
      <c r="B48" s="10" t="s">
        <v>758</v>
      </c>
      <c r="C48" s="10" t="s">
        <v>244</v>
      </c>
      <c r="D48" s="10" t="s">
        <v>591</v>
      </c>
      <c r="E48" s="10" t="s">
        <v>495</v>
      </c>
      <c r="F48" s="10" t="s">
        <v>781</v>
      </c>
      <c r="G48" s="10" t="s">
        <v>782</v>
      </c>
      <c r="H48" s="10" t="s">
        <v>781</v>
      </c>
      <c r="I48" s="28" t="s">
        <v>757</v>
      </c>
      <c r="J48" s="28" t="s">
        <v>4629</v>
      </c>
      <c r="K48" s="28" t="s">
        <v>4643</v>
      </c>
      <c r="L48" s="28" t="s">
        <v>4644</v>
      </c>
    </row>
    <row r="49" spans="1:12">
      <c r="A49" s="10" t="s">
        <v>757</v>
      </c>
      <c r="B49" s="10" t="s">
        <v>758</v>
      </c>
      <c r="C49" s="10" t="s">
        <v>245</v>
      </c>
      <c r="D49" s="10" t="s">
        <v>592</v>
      </c>
      <c r="E49" s="10" t="s">
        <v>503</v>
      </c>
      <c r="F49" s="10" t="s">
        <v>783</v>
      </c>
      <c r="G49" s="10" t="s">
        <v>784</v>
      </c>
      <c r="H49" s="10" t="s">
        <v>703</v>
      </c>
      <c r="I49" s="28" t="s">
        <v>757</v>
      </c>
      <c r="J49" s="28" t="s">
        <v>4645</v>
      </c>
      <c r="K49" s="28" t="s">
        <v>4646</v>
      </c>
      <c r="L49" s="28" t="s">
        <v>4647</v>
      </c>
    </row>
    <row r="50" spans="1:12">
      <c r="A50" s="10" t="s">
        <v>757</v>
      </c>
      <c r="B50" s="10" t="s">
        <v>758</v>
      </c>
      <c r="C50" s="10" t="s">
        <v>245</v>
      </c>
      <c r="D50" s="10" t="s">
        <v>592</v>
      </c>
      <c r="E50" s="10" t="s">
        <v>503</v>
      </c>
      <c r="F50" s="10" t="s">
        <v>783</v>
      </c>
      <c r="G50" s="10" t="s">
        <v>785</v>
      </c>
      <c r="H50" s="10" t="s">
        <v>705</v>
      </c>
      <c r="I50" s="28" t="s">
        <v>757</v>
      </c>
      <c r="J50" s="28" t="s">
        <v>4645</v>
      </c>
      <c r="K50" s="28" t="s">
        <v>4646</v>
      </c>
      <c r="L50" s="28" t="s">
        <v>4648</v>
      </c>
    </row>
    <row r="51" spans="1:12">
      <c r="A51" s="10" t="s">
        <v>757</v>
      </c>
      <c r="B51" s="10" t="s">
        <v>758</v>
      </c>
      <c r="C51" s="10" t="s">
        <v>245</v>
      </c>
      <c r="D51" s="10" t="s">
        <v>592</v>
      </c>
      <c r="E51" s="10" t="s">
        <v>504</v>
      </c>
      <c r="F51" s="10" t="s">
        <v>786</v>
      </c>
      <c r="G51" s="10" t="s">
        <v>787</v>
      </c>
      <c r="H51" s="10" t="s">
        <v>788</v>
      </c>
      <c r="I51" s="28" t="s">
        <v>757</v>
      </c>
      <c r="J51" s="28" t="s">
        <v>4645</v>
      </c>
      <c r="K51" s="28" t="s">
        <v>4649</v>
      </c>
      <c r="L51" s="28" t="s">
        <v>4650</v>
      </c>
    </row>
    <row r="52" spans="1:12">
      <c r="A52" s="10" t="s">
        <v>757</v>
      </c>
      <c r="B52" s="10" t="s">
        <v>758</v>
      </c>
      <c r="C52" s="10" t="s">
        <v>245</v>
      </c>
      <c r="D52" s="10" t="s">
        <v>592</v>
      </c>
      <c r="E52" s="10" t="s">
        <v>504</v>
      </c>
      <c r="F52" s="10" t="s">
        <v>786</v>
      </c>
      <c r="G52" s="10" t="s">
        <v>789</v>
      </c>
      <c r="H52" s="10" t="s">
        <v>790</v>
      </c>
      <c r="I52" s="28" t="s">
        <v>757</v>
      </c>
      <c r="J52" s="28" t="s">
        <v>4645</v>
      </c>
      <c r="K52" s="28" t="s">
        <v>4649</v>
      </c>
      <c r="L52" s="28" t="s">
        <v>4651</v>
      </c>
    </row>
    <row r="53" spans="1:12">
      <c r="A53" s="10" t="s">
        <v>757</v>
      </c>
      <c r="B53" s="10" t="s">
        <v>758</v>
      </c>
      <c r="C53" s="10" t="s">
        <v>245</v>
      </c>
      <c r="D53" s="10" t="s">
        <v>592</v>
      </c>
      <c r="E53" s="10" t="s">
        <v>504</v>
      </c>
      <c r="F53" s="10" t="s">
        <v>786</v>
      </c>
      <c r="G53" s="10" t="s">
        <v>791</v>
      </c>
      <c r="H53" s="10" t="s">
        <v>792</v>
      </c>
      <c r="I53" s="28" t="s">
        <v>757</v>
      </c>
      <c r="J53" s="28" t="s">
        <v>4645</v>
      </c>
      <c r="K53" s="28" t="s">
        <v>4649</v>
      </c>
      <c r="L53" s="28" t="s">
        <v>4652</v>
      </c>
    </row>
    <row r="54" spans="1:12">
      <c r="A54" s="10" t="s">
        <v>757</v>
      </c>
      <c r="B54" s="10" t="s">
        <v>758</v>
      </c>
      <c r="C54" s="10" t="s">
        <v>245</v>
      </c>
      <c r="D54" s="10" t="s">
        <v>592</v>
      </c>
      <c r="E54" s="10" t="s">
        <v>504</v>
      </c>
      <c r="F54" s="10" t="s">
        <v>786</v>
      </c>
      <c r="G54" s="10" t="s">
        <v>793</v>
      </c>
      <c r="H54" s="10" t="s">
        <v>794</v>
      </c>
      <c r="I54" s="28" t="s">
        <v>757</v>
      </c>
      <c r="J54" s="28" t="s">
        <v>4645</v>
      </c>
      <c r="K54" s="28" t="s">
        <v>4649</v>
      </c>
      <c r="L54" s="28" t="s">
        <v>4653</v>
      </c>
    </row>
    <row r="55" spans="1:12">
      <c r="A55" s="10" t="s">
        <v>757</v>
      </c>
      <c r="B55" s="10" t="s">
        <v>758</v>
      </c>
      <c r="C55" s="10" t="s">
        <v>245</v>
      </c>
      <c r="D55" s="10" t="s">
        <v>592</v>
      </c>
      <c r="E55" s="10" t="s">
        <v>504</v>
      </c>
      <c r="F55" s="10" t="s">
        <v>786</v>
      </c>
      <c r="G55" s="10" t="s">
        <v>795</v>
      </c>
      <c r="H55" s="10" t="s">
        <v>796</v>
      </c>
      <c r="I55" s="28" t="s">
        <v>757</v>
      </c>
      <c r="J55" s="28" t="s">
        <v>4645</v>
      </c>
      <c r="K55" s="28" t="s">
        <v>4649</v>
      </c>
      <c r="L55" s="28" t="s">
        <v>4654</v>
      </c>
    </row>
    <row r="56" spans="1:12">
      <c r="A56" s="10" t="s">
        <v>757</v>
      </c>
      <c r="B56" s="10" t="s">
        <v>758</v>
      </c>
      <c r="C56" s="10" t="s">
        <v>245</v>
      </c>
      <c r="D56" s="10" t="s">
        <v>592</v>
      </c>
      <c r="E56" s="10" t="s">
        <v>504</v>
      </c>
      <c r="F56" s="10" t="s">
        <v>786</v>
      </c>
      <c r="G56" s="10" t="s">
        <v>797</v>
      </c>
      <c r="H56" s="10" t="s">
        <v>798</v>
      </c>
      <c r="I56" s="28" t="s">
        <v>757</v>
      </c>
      <c r="J56" s="28" t="s">
        <v>4645</v>
      </c>
      <c r="K56" s="28" t="s">
        <v>4649</v>
      </c>
      <c r="L56" s="28" t="s">
        <v>4655</v>
      </c>
    </row>
    <row r="57" spans="1:12">
      <c r="A57" s="10" t="s">
        <v>757</v>
      </c>
      <c r="B57" s="10" t="s">
        <v>758</v>
      </c>
      <c r="C57" s="10" t="s">
        <v>245</v>
      </c>
      <c r="D57" s="10" t="s">
        <v>592</v>
      </c>
      <c r="E57" s="10" t="s">
        <v>505</v>
      </c>
      <c r="F57" s="10" t="s">
        <v>799</v>
      </c>
      <c r="G57" s="10" t="s">
        <v>800</v>
      </c>
      <c r="H57" s="10" t="s">
        <v>799</v>
      </c>
      <c r="I57" s="28" t="s">
        <v>757</v>
      </c>
      <c r="J57" s="28" t="s">
        <v>4645</v>
      </c>
      <c r="K57" s="28" t="s">
        <v>4656</v>
      </c>
      <c r="L57" s="28" t="s">
        <v>4657</v>
      </c>
    </row>
    <row r="58" spans="1:12">
      <c r="A58" s="10" t="s">
        <v>801</v>
      </c>
      <c r="B58" s="10" t="s">
        <v>802</v>
      </c>
      <c r="C58" s="10" t="s">
        <v>246</v>
      </c>
      <c r="D58" s="10" t="s">
        <v>802</v>
      </c>
      <c r="E58" s="10" t="s">
        <v>512</v>
      </c>
      <c r="F58" s="10" t="s">
        <v>803</v>
      </c>
      <c r="G58" s="10" t="s">
        <v>804</v>
      </c>
      <c r="H58" s="10" t="s">
        <v>703</v>
      </c>
      <c r="I58" s="28" t="s">
        <v>801</v>
      </c>
      <c r="J58" s="28" t="s">
        <v>4658</v>
      </c>
      <c r="K58" s="28" t="s">
        <v>4659</v>
      </c>
      <c r="L58" s="28" t="s">
        <v>4660</v>
      </c>
    </row>
    <row r="59" spans="1:12">
      <c r="A59" s="10" t="s">
        <v>801</v>
      </c>
      <c r="B59" s="10" t="s">
        <v>802</v>
      </c>
      <c r="C59" s="10" t="s">
        <v>246</v>
      </c>
      <c r="D59" s="10" t="s">
        <v>802</v>
      </c>
      <c r="E59" s="10" t="s">
        <v>512</v>
      </c>
      <c r="F59" s="10" t="s">
        <v>803</v>
      </c>
      <c r="G59" s="10" t="s">
        <v>805</v>
      </c>
      <c r="H59" s="10" t="s">
        <v>705</v>
      </c>
      <c r="I59" s="28" t="s">
        <v>801</v>
      </c>
      <c r="J59" s="28" t="s">
        <v>4658</v>
      </c>
      <c r="K59" s="28" t="s">
        <v>4659</v>
      </c>
      <c r="L59" s="28" t="s">
        <v>4661</v>
      </c>
    </row>
    <row r="60" spans="1:12">
      <c r="A60" s="10" t="s">
        <v>801</v>
      </c>
      <c r="B60" s="10" t="s">
        <v>802</v>
      </c>
      <c r="C60" s="10" t="s">
        <v>246</v>
      </c>
      <c r="D60" s="10" t="s">
        <v>802</v>
      </c>
      <c r="E60" s="10" t="s">
        <v>513</v>
      </c>
      <c r="F60" s="10" t="s">
        <v>806</v>
      </c>
      <c r="G60" s="10" t="s">
        <v>807</v>
      </c>
      <c r="H60" s="10" t="s">
        <v>808</v>
      </c>
      <c r="I60" s="28" t="s">
        <v>801</v>
      </c>
      <c r="J60" s="28" t="s">
        <v>4658</v>
      </c>
      <c r="K60" s="28" t="s">
        <v>4662</v>
      </c>
      <c r="L60" s="28" t="s">
        <v>4663</v>
      </c>
    </row>
    <row r="61" spans="1:12">
      <c r="A61" s="10" t="s">
        <v>801</v>
      </c>
      <c r="B61" s="10" t="s">
        <v>802</v>
      </c>
      <c r="C61" s="10" t="s">
        <v>246</v>
      </c>
      <c r="D61" s="10" t="s">
        <v>802</v>
      </c>
      <c r="E61" s="10" t="s">
        <v>513</v>
      </c>
      <c r="F61" s="10" t="s">
        <v>806</v>
      </c>
      <c r="G61" s="10" t="s">
        <v>809</v>
      </c>
      <c r="H61" s="10" t="s">
        <v>810</v>
      </c>
      <c r="I61" s="28" t="s">
        <v>801</v>
      </c>
      <c r="J61" s="28" t="s">
        <v>4658</v>
      </c>
      <c r="K61" s="28" t="s">
        <v>4662</v>
      </c>
      <c r="L61" s="28" t="s">
        <v>4664</v>
      </c>
    </row>
    <row r="62" spans="1:12">
      <c r="A62" s="10" t="s">
        <v>801</v>
      </c>
      <c r="B62" s="10" t="s">
        <v>802</v>
      </c>
      <c r="C62" s="10" t="s">
        <v>246</v>
      </c>
      <c r="D62" s="10" t="s">
        <v>802</v>
      </c>
      <c r="E62" s="10" t="s">
        <v>513</v>
      </c>
      <c r="F62" s="10" t="s">
        <v>806</v>
      </c>
      <c r="G62" s="10" t="s">
        <v>811</v>
      </c>
      <c r="H62" s="10" t="s">
        <v>812</v>
      </c>
      <c r="I62" s="28" t="s">
        <v>801</v>
      </c>
      <c r="J62" s="28" t="s">
        <v>4658</v>
      </c>
      <c r="K62" s="28" t="s">
        <v>4662</v>
      </c>
      <c r="L62" s="28" t="s">
        <v>4665</v>
      </c>
    </row>
    <row r="63" spans="1:12">
      <c r="A63" s="10" t="s">
        <v>801</v>
      </c>
      <c r="B63" s="10" t="s">
        <v>802</v>
      </c>
      <c r="C63" s="10" t="s">
        <v>246</v>
      </c>
      <c r="D63" s="10" t="s">
        <v>802</v>
      </c>
      <c r="E63" s="10" t="s">
        <v>513</v>
      </c>
      <c r="F63" s="10" t="s">
        <v>806</v>
      </c>
      <c r="G63" s="10" t="s">
        <v>813</v>
      </c>
      <c r="H63" s="10" t="s">
        <v>814</v>
      </c>
      <c r="I63" s="28" t="s">
        <v>801</v>
      </c>
      <c r="J63" s="28" t="s">
        <v>4658</v>
      </c>
      <c r="K63" s="28" t="s">
        <v>4662</v>
      </c>
      <c r="L63" s="28" t="s">
        <v>4666</v>
      </c>
    </row>
    <row r="64" spans="1:12">
      <c r="A64" s="10" t="s">
        <v>801</v>
      </c>
      <c r="B64" s="10" t="s">
        <v>802</v>
      </c>
      <c r="C64" s="10" t="s">
        <v>246</v>
      </c>
      <c r="D64" s="10" t="s">
        <v>802</v>
      </c>
      <c r="E64" s="10" t="s">
        <v>514</v>
      </c>
      <c r="F64" s="10" t="s">
        <v>815</v>
      </c>
      <c r="G64" s="10" t="s">
        <v>816</v>
      </c>
      <c r="H64" s="10" t="s">
        <v>817</v>
      </c>
      <c r="I64" s="28" t="s">
        <v>801</v>
      </c>
      <c r="J64" s="28" t="s">
        <v>4658</v>
      </c>
      <c r="K64" s="28" t="s">
        <v>4667</v>
      </c>
      <c r="L64" s="28" t="s">
        <v>4668</v>
      </c>
    </row>
    <row r="65" spans="1:12">
      <c r="A65" s="10" t="s">
        <v>801</v>
      </c>
      <c r="B65" s="10" t="s">
        <v>802</v>
      </c>
      <c r="C65" s="10" t="s">
        <v>246</v>
      </c>
      <c r="D65" s="10" t="s">
        <v>802</v>
      </c>
      <c r="E65" s="10" t="s">
        <v>514</v>
      </c>
      <c r="F65" s="10" t="s">
        <v>815</v>
      </c>
      <c r="G65" s="10" t="s">
        <v>818</v>
      </c>
      <c r="H65" s="10" t="s">
        <v>819</v>
      </c>
      <c r="I65" s="28" t="s">
        <v>801</v>
      </c>
      <c r="J65" s="28" t="s">
        <v>4658</v>
      </c>
      <c r="K65" s="28" t="s">
        <v>4667</v>
      </c>
      <c r="L65" s="28" t="s">
        <v>4669</v>
      </c>
    </row>
    <row r="66" spans="1:12">
      <c r="A66" s="10" t="s">
        <v>801</v>
      </c>
      <c r="B66" s="10" t="s">
        <v>802</v>
      </c>
      <c r="C66" s="10" t="s">
        <v>246</v>
      </c>
      <c r="D66" s="10" t="s">
        <v>802</v>
      </c>
      <c r="E66" s="10" t="s">
        <v>515</v>
      </c>
      <c r="F66" s="10" t="s">
        <v>820</v>
      </c>
      <c r="G66" s="10" t="s">
        <v>821</v>
      </c>
      <c r="H66" s="10" t="s">
        <v>822</v>
      </c>
      <c r="I66" s="28" t="s">
        <v>801</v>
      </c>
      <c r="J66" s="28" t="s">
        <v>4658</v>
      </c>
      <c r="K66" s="28" t="s">
        <v>4670</v>
      </c>
      <c r="L66" s="28" t="s">
        <v>4671</v>
      </c>
    </row>
    <row r="67" spans="1:12">
      <c r="A67" s="10" t="s">
        <v>801</v>
      </c>
      <c r="B67" s="10" t="s">
        <v>802</v>
      </c>
      <c r="C67" s="10" t="s">
        <v>246</v>
      </c>
      <c r="D67" s="10" t="s">
        <v>802</v>
      </c>
      <c r="E67" s="10" t="s">
        <v>515</v>
      </c>
      <c r="F67" s="10" t="s">
        <v>820</v>
      </c>
      <c r="G67" s="10" t="s">
        <v>823</v>
      </c>
      <c r="H67" s="10" t="s">
        <v>824</v>
      </c>
      <c r="I67" s="28" t="s">
        <v>801</v>
      </c>
      <c r="J67" s="28" t="s">
        <v>4658</v>
      </c>
      <c r="K67" s="28" t="s">
        <v>4670</v>
      </c>
      <c r="L67" s="28" t="s">
        <v>4672</v>
      </c>
    </row>
    <row r="68" spans="1:12">
      <c r="A68" s="10" t="s">
        <v>801</v>
      </c>
      <c r="B68" s="10" t="s">
        <v>802</v>
      </c>
      <c r="C68" s="10" t="s">
        <v>246</v>
      </c>
      <c r="D68" s="10" t="s">
        <v>802</v>
      </c>
      <c r="E68" s="10" t="s">
        <v>516</v>
      </c>
      <c r="F68" s="10" t="s">
        <v>825</v>
      </c>
      <c r="G68" s="10" t="s">
        <v>826</v>
      </c>
      <c r="H68" s="10" t="s">
        <v>827</v>
      </c>
      <c r="I68" s="28" t="s">
        <v>801</v>
      </c>
      <c r="J68" s="28" t="s">
        <v>4658</v>
      </c>
      <c r="K68" s="28" t="s">
        <v>4673</v>
      </c>
      <c r="L68" s="28" t="s">
        <v>4674</v>
      </c>
    </row>
    <row r="69" spans="1:12">
      <c r="A69" s="10" t="s">
        <v>801</v>
      </c>
      <c r="B69" s="10" t="s">
        <v>802</v>
      </c>
      <c r="C69" s="10" t="s">
        <v>246</v>
      </c>
      <c r="D69" s="10" t="s">
        <v>802</v>
      </c>
      <c r="E69" s="10" t="s">
        <v>516</v>
      </c>
      <c r="F69" s="10" t="s">
        <v>825</v>
      </c>
      <c r="G69" s="10" t="s">
        <v>828</v>
      </c>
      <c r="H69" s="10" t="s">
        <v>829</v>
      </c>
      <c r="I69" s="28" t="s">
        <v>801</v>
      </c>
      <c r="J69" s="28" t="s">
        <v>4658</v>
      </c>
      <c r="K69" s="28" t="s">
        <v>4673</v>
      </c>
      <c r="L69" s="28" t="s">
        <v>4675</v>
      </c>
    </row>
    <row r="70" spans="1:12">
      <c r="A70" s="10" t="s">
        <v>801</v>
      </c>
      <c r="B70" s="10" t="s">
        <v>802</v>
      </c>
      <c r="C70" s="10" t="s">
        <v>246</v>
      </c>
      <c r="D70" s="10" t="s">
        <v>802</v>
      </c>
      <c r="E70" s="10" t="s">
        <v>516</v>
      </c>
      <c r="F70" s="10" t="s">
        <v>825</v>
      </c>
      <c r="G70" s="10" t="s">
        <v>830</v>
      </c>
      <c r="H70" s="10" t="s">
        <v>831</v>
      </c>
      <c r="I70" s="28" t="s">
        <v>801</v>
      </c>
      <c r="J70" s="28" t="s">
        <v>4658</v>
      </c>
      <c r="K70" s="28" t="s">
        <v>4673</v>
      </c>
      <c r="L70" s="28" t="s">
        <v>4676</v>
      </c>
    </row>
    <row r="71" spans="1:12">
      <c r="A71" s="10" t="s">
        <v>801</v>
      </c>
      <c r="B71" s="10" t="s">
        <v>802</v>
      </c>
      <c r="C71" s="10" t="s">
        <v>246</v>
      </c>
      <c r="D71" s="10" t="s">
        <v>802</v>
      </c>
      <c r="E71" s="10" t="s">
        <v>516</v>
      </c>
      <c r="F71" s="10" t="s">
        <v>825</v>
      </c>
      <c r="G71" s="10" t="s">
        <v>832</v>
      </c>
      <c r="H71" s="10" t="s">
        <v>833</v>
      </c>
      <c r="I71" s="28" t="s">
        <v>801</v>
      </c>
      <c r="J71" s="28" t="s">
        <v>4658</v>
      </c>
      <c r="K71" s="28" t="s">
        <v>4673</v>
      </c>
      <c r="L71" s="28" t="s">
        <v>4677</v>
      </c>
    </row>
    <row r="72" spans="1:12">
      <c r="A72" s="10" t="s">
        <v>801</v>
      </c>
      <c r="B72" s="10" t="s">
        <v>802</v>
      </c>
      <c r="C72" s="10" t="s">
        <v>246</v>
      </c>
      <c r="D72" s="10" t="s">
        <v>802</v>
      </c>
      <c r="E72" s="10" t="s">
        <v>516</v>
      </c>
      <c r="F72" s="10" t="s">
        <v>825</v>
      </c>
      <c r="G72" s="10" t="s">
        <v>834</v>
      </c>
      <c r="H72" s="10" t="s">
        <v>835</v>
      </c>
      <c r="I72" s="28" t="s">
        <v>801</v>
      </c>
      <c r="J72" s="28" t="s">
        <v>4658</v>
      </c>
      <c r="K72" s="28" t="s">
        <v>4673</v>
      </c>
      <c r="L72" s="28" t="s">
        <v>4678</v>
      </c>
    </row>
    <row r="73" spans="1:12">
      <c r="A73" s="10" t="s">
        <v>801</v>
      </c>
      <c r="B73" s="10" t="s">
        <v>802</v>
      </c>
      <c r="C73" s="10" t="s">
        <v>246</v>
      </c>
      <c r="D73" s="10" t="s">
        <v>802</v>
      </c>
      <c r="E73" s="10" t="s">
        <v>516</v>
      </c>
      <c r="F73" s="10" t="s">
        <v>825</v>
      </c>
      <c r="G73" s="10" t="s">
        <v>836</v>
      </c>
      <c r="H73" s="10" t="s">
        <v>837</v>
      </c>
      <c r="I73" s="28" t="s">
        <v>801</v>
      </c>
      <c r="J73" s="28" t="s">
        <v>4658</v>
      </c>
      <c r="K73" s="28" t="s">
        <v>4673</v>
      </c>
      <c r="L73" s="28" t="s">
        <v>4679</v>
      </c>
    </row>
    <row r="74" spans="1:12">
      <c r="A74" s="10" t="s">
        <v>801</v>
      </c>
      <c r="B74" s="10" t="s">
        <v>802</v>
      </c>
      <c r="C74" s="10" t="s">
        <v>246</v>
      </c>
      <c r="D74" s="10" t="s">
        <v>802</v>
      </c>
      <c r="E74" s="10" t="s">
        <v>516</v>
      </c>
      <c r="F74" s="10" t="s">
        <v>825</v>
      </c>
      <c r="G74" s="10" t="s">
        <v>838</v>
      </c>
      <c r="H74" s="10" t="s">
        <v>839</v>
      </c>
      <c r="I74" s="28" t="s">
        <v>801</v>
      </c>
      <c r="J74" s="28" t="s">
        <v>4658</v>
      </c>
      <c r="K74" s="28" t="s">
        <v>4673</v>
      </c>
      <c r="L74" s="28" t="s">
        <v>4680</v>
      </c>
    </row>
    <row r="75" spans="1:12">
      <c r="A75" s="10" t="s">
        <v>801</v>
      </c>
      <c r="B75" s="10" t="s">
        <v>802</v>
      </c>
      <c r="C75" s="10" t="s">
        <v>246</v>
      </c>
      <c r="D75" s="10" t="s">
        <v>802</v>
      </c>
      <c r="E75" s="10" t="s">
        <v>516</v>
      </c>
      <c r="F75" s="10" t="s">
        <v>825</v>
      </c>
      <c r="G75" s="10" t="s">
        <v>840</v>
      </c>
      <c r="H75" s="10" t="s">
        <v>841</v>
      </c>
      <c r="I75" s="28" t="s">
        <v>801</v>
      </c>
      <c r="J75" s="28" t="s">
        <v>4658</v>
      </c>
      <c r="K75" s="28" t="s">
        <v>4673</v>
      </c>
      <c r="L75" s="28" t="s">
        <v>4681</v>
      </c>
    </row>
    <row r="76" spans="1:12">
      <c r="A76" s="10" t="s">
        <v>801</v>
      </c>
      <c r="B76" s="10" t="s">
        <v>802</v>
      </c>
      <c r="C76" s="10" t="s">
        <v>246</v>
      </c>
      <c r="D76" s="10" t="s">
        <v>802</v>
      </c>
      <c r="E76" s="10" t="s">
        <v>516</v>
      </c>
      <c r="F76" s="10" t="s">
        <v>825</v>
      </c>
      <c r="G76" s="10" t="s">
        <v>842</v>
      </c>
      <c r="H76" s="10" t="s">
        <v>843</v>
      </c>
      <c r="I76" s="28" t="s">
        <v>801</v>
      </c>
      <c r="J76" s="28" t="s">
        <v>4658</v>
      </c>
      <c r="K76" s="28" t="s">
        <v>4673</v>
      </c>
      <c r="L76" s="28" t="s">
        <v>4682</v>
      </c>
    </row>
    <row r="77" spans="1:12">
      <c r="A77" s="10" t="s">
        <v>801</v>
      </c>
      <c r="B77" s="10" t="s">
        <v>802</v>
      </c>
      <c r="C77" s="10" t="s">
        <v>246</v>
      </c>
      <c r="D77" s="10" t="s">
        <v>802</v>
      </c>
      <c r="E77" s="10" t="s">
        <v>517</v>
      </c>
      <c r="F77" s="10" t="s">
        <v>844</v>
      </c>
      <c r="G77" s="10" t="s">
        <v>845</v>
      </c>
      <c r="H77" s="10" t="s">
        <v>846</v>
      </c>
      <c r="I77" s="28" t="s">
        <v>801</v>
      </c>
      <c r="J77" s="28" t="s">
        <v>4658</v>
      </c>
      <c r="K77" s="28" t="s">
        <v>4683</v>
      </c>
      <c r="L77" s="28" t="s">
        <v>4684</v>
      </c>
    </row>
    <row r="78" spans="1:12">
      <c r="A78" s="10" t="s">
        <v>801</v>
      </c>
      <c r="B78" s="10" t="s">
        <v>802</v>
      </c>
      <c r="C78" s="10" t="s">
        <v>246</v>
      </c>
      <c r="D78" s="10" t="s">
        <v>802</v>
      </c>
      <c r="E78" s="10" t="s">
        <v>517</v>
      </c>
      <c r="F78" s="10" t="s">
        <v>844</v>
      </c>
      <c r="G78" s="10" t="s">
        <v>847</v>
      </c>
      <c r="H78" s="10" t="s">
        <v>848</v>
      </c>
      <c r="I78" s="28" t="s">
        <v>801</v>
      </c>
      <c r="J78" s="28" t="s">
        <v>4658</v>
      </c>
      <c r="K78" s="28" t="s">
        <v>4683</v>
      </c>
      <c r="L78" s="28" t="s">
        <v>4685</v>
      </c>
    </row>
    <row r="79" spans="1:12">
      <c r="A79" s="10" t="s">
        <v>801</v>
      </c>
      <c r="B79" s="10" t="s">
        <v>802</v>
      </c>
      <c r="C79" s="10" t="s">
        <v>246</v>
      </c>
      <c r="D79" s="10" t="s">
        <v>802</v>
      </c>
      <c r="E79" s="10" t="s">
        <v>517</v>
      </c>
      <c r="F79" s="10" t="s">
        <v>844</v>
      </c>
      <c r="G79" s="10" t="s">
        <v>849</v>
      </c>
      <c r="H79" s="10" t="s">
        <v>850</v>
      </c>
      <c r="I79" s="28" t="s">
        <v>801</v>
      </c>
      <c r="J79" s="28" t="s">
        <v>4658</v>
      </c>
      <c r="K79" s="28" t="s">
        <v>4683</v>
      </c>
      <c r="L79" s="28" t="s">
        <v>4686</v>
      </c>
    </row>
    <row r="80" spans="1:12">
      <c r="A80" s="10" t="s">
        <v>801</v>
      </c>
      <c r="B80" s="10" t="s">
        <v>802</v>
      </c>
      <c r="C80" s="10" t="s">
        <v>246</v>
      </c>
      <c r="D80" s="10" t="s">
        <v>802</v>
      </c>
      <c r="E80" s="10" t="s">
        <v>517</v>
      </c>
      <c r="F80" s="10" t="s">
        <v>844</v>
      </c>
      <c r="G80" s="10" t="s">
        <v>851</v>
      </c>
      <c r="H80" s="10" t="s">
        <v>852</v>
      </c>
      <c r="I80" s="28" t="s">
        <v>801</v>
      </c>
      <c r="J80" s="28" t="s">
        <v>4658</v>
      </c>
      <c r="K80" s="28" t="s">
        <v>4683</v>
      </c>
      <c r="L80" s="28" t="s">
        <v>4687</v>
      </c>
    </row>
    <row r="81" spans="1:12">
      <c r="A81" s="10" t="s">
        <v>801</v>
      </c>
      <c r="B81" s="10" t="s">
        <v>802</v>
      </c>
      <c r="C81" s="10" t="s">
        <v>246</v>
      </c>
      <c r="D81" s="10" t="s">
        <v>802</v>
      </c>
      <c r="E81" s="10" t="s">
        <v>517</v>
      </c>
      <c r="F81" s="10" t="s">
        <v>844</v>
      </c>
      <c r="G81" s="10" t="s">
        <v>853</v>
      </c>
      <c r="H81" s="10" t="s">
        <v>854</v>
      </c>
      <c r="I81" s="28" t="s">
        <v>801</v>
      </c>
      <c r="J81" s="28" t="s">
        <v>4658</v>
      </c>
      <c r="K81" s="28" t="s">
        <v>4683</v>
      </c>
      <c r="L81" s="28" t="s">
        <v>4688</v>
      </c>
    </row>
    <row r="82" spans="1:12">
      <c r="A82" s="10" t="s">
        <v>801</v>
      </c>
      <c r="B82" s="10" t="s">
        <v>802</v>
      </c>
      <c r="C82" s="10" t="s">
        <v>246</v>
      </c>
      <c r="D82" s="10" t="s">
        <v>802</v>
      </c>
      <c r="E82" s="10" t="s">
        <v>517</v>
      </c>
      <c r="F82" s="10" t="s">
        <v>844</v>
      </c>
      <c r="G82" s="10" t="s">
        <v>855</v>
      </c>
      <c r="H82" s="10" t="s">
        <v>856</v>
      </c>
      <c r="I82" s="28" t="s">
        <v>801</v>
      </c>
      <c r="J82" s="28" t="s">
        <v>4658</v>
      </c>
      <c r="K82" s="28" t="s">
        <v>4683</v>
      </c>
      <c r="L82" s="28" t="s">
        <v>4689</v>
      </c>
    </row>
    <row r="83" spans="1:12">
      <c r="A83" s="10" t="s">
        <v>801</v>
      </c>
      <c r="B83" s="10" t="s">
        <v>802</v>
      </c>
      <c r="C83" s="10" t="s">
        <v>246</v>
      </c>
      <c r="D83" s="10" t="s">
        <v>802</v>
      </c>
      <c r="E83" s="10" t="s">
        <v>517</v>
      </c>
      <c r="F83" s="10" t="s">
        <v>844</v>
      </c>
      <c r="G83" s="10" t="s">
        <v>857</v>
      </c>
      <c r="H83" s="10" t="s">
        <v>858</v>
      </c>
      <c r="I83" s="28" t="s">
        <v>801</v>
      </c>
      <c r="J83" s="28" t="s">
        <v>4658</v>
      </c>
      <c r="K83" s="28" t="s">
        <v>4683</v>
      </c>
      <c r="L83" s="28" t="s">
        <v>4690</v>
      </c>
    </row>
    <row r="84" spans="1:12">
      <c r="A84" s="10" t="s">
        <v>801</v>
      </c>
      <c r="B84" s="10" t="s">
        <v>802</v>
      </c>
      <c r="C84" s="10" t="s">
        <v>246</v>
      </c>
      <c r="D84" s="10" t="s">
        <v>802</v>
      </c>
      <c r="E84" s="10" t="s">
        <v>517</v>
      </c>
      <c r="F84" s="10" t="s">
        <v>844</v>
      </c>
      <c r="G84" s="10" t="s">
        <v>859</v>
      </c>
      <c r="H84" s="10" t="s">
        <v>860</v>
      </c>
      <c r="I84" s="28" t="s">
        <v>801</v>
      </c>
      <c r="J84" s="28" t="s">
        <v>4658</v>
      </c>
      <c r="K84" s="28" t="s">
        <v>4683</v>
      </c>
      <c r="L84" s="28" t="s">
        <v>4691</v>
      </c>
    </row>
    <row r="85" spans="1:12">
      <c r="A85" s="10" t="s">
        <v>801</v>
      </c>
      <c r="B85" s="10" t="s">
        <v>802</v>
      </c>
      <c r="C85" s="10" t="s">
        <v>246</v>
      </c>
      <c r="D85" s="10" t="s">
        <v>802</v>
      </c>
      <c r="E85" s="10" t="s">
        <v>521</v>
      </c>
      <c r="F85" s="10" t="s">
        <v>861</v>
      </c>
      <c r="G85" s="10" t="s">
        <v>862</v>
      </c>
      <c r="H85" s="10" t="s">
        <v>863</v>
      </c>
      <c r="I85" s="28" t="s">
        <v>801</v>
      </c>
      <c r="J85" s="28" t="s">
        <v>4658</v>
      </c>
      <c r="K85" s="28" t="s">
        <v>4692</v>
      </c>
      <c r="L85" s="28" t="s">
        <v>4693</v>
      </c>
    </row>
    <row r="86" spans="1:12">
      <c r="A86" s="10" t="s">
        <v>801</v>
      </c>
      <c r="B86" s="10" t="s">
        <v>802</v>
      </c>
      <c r="C86" s="10" t="s">
        <v>246</v>
      </c>
      <c r="D86" s="10" t="s">
        <v>802</v>
      </c>
      <c r="E86" s="10" t="s">
        <v>521</v>
      </c>
      <c r="F86" s="10" t="s">
        <v>861</v>
      </c>
      <c r="G86" s="10" t="s">
        <v>864</v>
      </c>
      <c r="H86" s="10" t="s">
        <v>865</v>
      </c>
      <c r="I86" s="28" t="s">
        <v>801</v>
      </c>
      <c r="J86" s="28" t="s">
        <v>4658</v>
      </c>
      <c r="K86" s="28" t="s">
        <v>4692</v>
      </c>
      <c r="L86" s="28" t="s">
        <v>4694</v>
      </c>
    </row>
    <row r="87" spans="1:12">
      <c r="A87" s="10" t="s">
        <v>801</v>
      </c>
      <c r="B87" s="10" t="s">
        <v>802</v>
      </c>
      <c r="C87" s="10" t="s">
        <v>246</v>
      </c>
      <c r="D87" s="10" t="s">
        <v>802</v>
      </c>
      <c r="E87" s="10" t="s">
        <v>521</v>
      </c>
      <c r="F87" s="10" t="s">
        <v>861</v>
      </c>
      <c r="G87" s="10" t="s">
        <v>866</v>
      </c>
      <c r="H87" s="10" t="s">
        <v>867</v>
      </c>
      <c r="I87" s="28" t="s">
        <v>801</v>
      </c>
      <c r="J87" s="28" t="s">
        <v>4658</v>
      </c>
      <c r="K87" s="28" t="s">
        <v>4692</v>
      </c>
      <c r="L87" s="28" t="s">
        <v>4695</v>
      </c>
    </row>
    <row r="88" spans="1:12">
      <c r="A88" s="10" t="s">
        <v>801</v>
      </c>
      <c r="B88" s="10" t="s">
        <v>802</v>
      </c>
      <c r="C88" s="10" t="s">
        <v>246</v>
      </c>
      <c r="D88" s="10" t="s">
        <v>802</v>
      </c>
      <c r="E88" s="10" t="s">
        <v>521</v>
      </c>
      <c r="F88" s="10" t="s">
        <v>861</v>
      </c>
      <c r="G88" s="10" t="s">
        <v>868</v>
      </c>
      <c r="H88" s="10" t="s">
        <v>869</v>
      </c>
      <c r="I88" s="28" t="s">
        <v>801</v>
      </c>
      <c r="J88" s="28" t="s">
        <v>4658</v>
      </c>
      <c r="K88" s="28" t="s">
        <v>4692</v>
      </c>
      <c r="L88" s="28" t="s">
        <v>4696</v>
      </c>
    </row>
    <row r="89" spans="1:12">
      <c r="A89" s="10" t="s">
        <v>801</v>
      </c>
      <c r="B89" s="10" t="s">
        <v>802</v>
      </c>
      <c r="C89" s="10" t="s">
        <v>246</v>
      </c>
      <c r="D89" s="10" t="s">
        <v>802</v>
      </c>
      <c r="E89" s="10" t="s">
        <v>521</v>
      </c>
      <c r="F89" s="10" t="s">
        <v>861</v>
      </c>
      <c r="G89" s="10" t="s">
        <v>870</v>
      </c>
      <c r="H89" s="10" t="s">
        <v>871</v>
      </c>
      <c r="I89" s="28" t="s">
        <v>801</v>
      </c>
      <c r="J89" s="28" t="s">
        <v>4658</v>
      </c>
      <c r="K89" s="28" t="s">
        <v>4692</v>
      </c>
      <c r="L89" s="28" t="s">
        <v>4697</v>
      </c>
    </row>
    <row r="90" spans="1:12">
      <c r="A90" s="10" t="s">
        <v>872</v>
      </c>
      <c r="B90" s="10" t="s">
        <v>873</v>
      </c>
      <c r="C90" s="10" t="s">
        <v>247</v>
      </c>
      <c r="D90" s="10" t="s">
        <v>593</v>
      </c>
      <c r="E90" s="10" t="s">
        <v>522</v>
      </c>
      <c r="F90" s="10" t="s">
        <v>874</v>
      </c>
      <c r="G90" s="10" t="s">
        <v>875</v>
      </c>
      <c r="H90" s="10" t="s">
        <v>703</v>
      </c>
      <c r="I90" s="28" t="s">
        <v>872</v>
      </c>
      <c r="J90" s="28" t="s">
        <v>4698</v>
      </c>
      <c r="K90" s="28" t="s">
        <v>4699</v>
      </c>
      <c r="L90" s="28" t="s">
        <v>4700</v>
      </c>
    </row>
    <row r="91" spans="1:12">
      <c r="A91" s="10" t="s">
        <v>872</v>
      </c>
      <c r="B91" s="10" t="s">
        <v>873</v>
      </c>
      <c r="C91" s="10" t="s">
        <v>247</v>
      </c>
      <c r="D91" s="10" t="s">
        <v>593</v>
      </c>
      <c r="E91" s="10" t="s">
        <v>522</v>
      </c>
      <c r="F91" s="10" t="s">
        <v>874</v>
      </c>
      <c r="G91" s="10" t="s">
        <v>876</v>
      </c>
      <c r="H91" s="10" t="s">
        <v>705</v>
      </c>
      <c r="I91" s="28" t="s">
        <v>872</v>
      </c>
      <c r="J91" s="28" t="s">
        <v>4698</v>
      </c>
      <c r="K91" s="28" t="s">
        <v>4699</v>
      </c>
      <c r="L91" s="28" t="s">
        <v>4701</v>
      </c>
    </row>
    <row r="92" spans="1:12">
      <c r="A92" s="10" t="s">
        <v>872</v>
      </c>
      <c r="B92" s="10" t="s">
        <v>873</v>
      </c>
      <c r="C92" s="10" t="s">
        <v>247</v>
      </c>
      <c r="D92" s="10" t="s">
        <v>593</v>
      </c>
      <c r="E92" s="10" t="s">
        <v>523</v>
      </c>
      <c r="F92" s="10" t="s">
        <v>877</v>
      </c>
      <c r="G92" s="10" t="s">
        <v>878</v>
      </c>
      <c r="H92" s="10" t="s">
        <v>877</v>
      </c>
      <c r="I92" s="28" t="s">
        <v>872</v>
      </c>
      <c r="J92" s="28" t="s">
        <v>4698</v>
      </c>
      <c r="K92" s="28" t="s">
        <v>4702</v>
      </c>
      <c r="L92" s="28" t="s">
        <v>4703</v>
      </c>
    </row>
    <row r="93" spans="1:12">
      <c r="A93" s="10" t="s">
        <v>872</v>
      </c>
      <c r="B93" s="10" t="s">
        <v>873</v>
      </c>
      <c r="C93" s="10" t="s">
        <v>247</v>
      </c>
      <c r="D93" s="10" t="s">
        <v>593</v>
      </c>
      <c r="E93" s="10" t="s">
        <v>524</v>
      </c>
      <c r="F93" s="10" t="s">
        <v>879</v>
      </c>
      <c r="G93" s="10" t="s">
        <v>880</v>
      </c>
      <c r="H93" s="10" t="s">
        <v>881</v>
      </c>
      <c r="I93" s="28" t="s">
        <v>872</v>
      </c>
      <c r="J93" s="28" t="s">
        <v>4698</v>
      </c>
      <c r="K93" s="28" t="s">
        <v>4704</v>
      </c>
      <c r="L93" s="28" t="s">
        <v>4705</v>
      </c>
    </row>
    <row r="94" spans="1:12">
      <c r="A94" s="10" t="s">
        <v>872</v>
      </c>
      <c r="B94" s="10" t="s">
        <v>873</v>
      </c>
      <c r="C94" s="10" t="s">
        <v>247</v>
      </c>
      <c r="D94" s="10" t="s">
        <v>593</v>
      </c>
      <c r="E94" s="10" t="s">
        <v>524</v>
      </c>
      <c r="F94" s="10" t="s">
        <v>879</v>
      </c>
      <c r="G94" s="10" t="s">
        <v>882</v>
      </c>
      <c r="H94" s="10" t="s">
        <v>883</v>
      </c>
      <c r="I94" s="28" t="s">
        <v>872</v>
      </c>
      <c r="J94" s="28" t="s">
        <v>4698</v>
      </c>
      <c r="K94" s="28" t="s">
        <v>4704</v>
      </c>
      <c r="L94" s="28" t="s">
        <v>4706</v>
      </c>
    </row>
    <row r="95" spans="1:12">
      <c r="A95" s="10" t="s">
        <v>872</v>
      </c>
      <c r="B95" s="10" t="s">
        <v>873</v>
      </c>
      <c r="C95" s="10" t="s">
        <v>247</v>
      </c>
      <c r="D95" s="10" t="s">
        <v>593</v>
      </c>
      <c r="E95" s="10" t="s">
        <v>524</v>
      </c>
      <c r="F95" s="10" t="s">
        <v>879</v>
      </c>
      <c r="G95" s="10" t="s">
        <v>884</v>
      </c>
      <c r="H95" s="10" t="s">
        <v>885</v>
      </c>
      <c r="I95" s="28" t="s">
        <v>872</v>
      </c>
      <c r="J95" s="28" t="s">
        <v>4698</v>
      </c>
      <c r="K95" s="28" t="s">
        <v>4704</v>
      </c>
      <c r="L95" s="28" t="s">
        <v>4707</v>
      </c>
    </row>
    <row r="96" spans="1:12">
      <c r="A96" s="10" t="s">
        <v>872</v>
      </c>
      <c r="B96" s="10" t="s">
        <v>873</v>
      </c>
      <c r="C96" s="10" t="s">
        <v>247</v>
      </c>
      <c r="D96" s="10" t="s">
        <v>593</v>
      </c>
      <c r="E96" s="10" t="s">
        <v>525</v>
      </c>
      <c r="F96" s="10" t="s">
        <v>886</v>
      </c>
      <c r="G96" s="10" t="s">
        <v>887</v>
      </c>
      <c r="H96" s="10" t="s">
        <v>886</v>
      </c>
      <c r="I96" s="28" t="s">
        <v>872</v>
      </c>
      <c r="J96" s="28" t="s">
        <v>4698</v>
      </c>
      <c r="K96" s="28" t="s">
        <v>4708</v>
      </c>
      <c r="L96" s="28" t="s">
        <v>4709</v>
      </c>
    </row>
    <row r="97" spans="1:12">
      <c r="A97" s="10" t="s">
        <v>872</v>
      </c>
      <c r="B97" s="10" t="s">
        <v>873</v>
      </c>
      <c r="C97" s="10" t="s">
        <v>247</v>
      </c>
      <c r="D97" s="10" t="s">
        <v>593</v>
      </c>
      <c r="E97" s="10" t="s">
        <v>526</v>
      </c>
      <c r="F97" s="10" t="s">
        <v>888</v>
      </c>
      <c r="G97" s="10" t="s">
        <v>889</v>
      </c>
      <c r="H97" s="10" t="s">
        <v>888</v>
      </c>
      <c r="I97" s="28" t="s">
        <v>872</v>
      </c>
      <c r="J97" s="28" t="s">
        <v>4698</v>
      </c>
      <c r="K97" s="28" t="s">
        <v>4710</v>
      </c>
      <c r="L97" s="28" t="s">
        <v>4711</v>
      </c>
    </row>
    <row r="98" spans="1:12">
      <c r="A98" s="10" t="s">
        <v>872</v>
      </c>
      <c r="B98" s="10" t="s">
        <v>873</v>
      </c>
      <c r="C98" s="10" t="s">
        <v>247</v>
      </c>
      <c r="D98" s="10" t="s">
        <v>593</v>
      </c>
      <c r="E98" s="10" t="s">
        <v>527</v>
      </c>
      <c r="F98" s="10" t="s">
        <v>890</v>
      </c>
      <c r="G98" s="10" t="s">
        <v>891</v>
      </c>
      <c r="H98" s="10" t="s">
        <v>890</v>
      </c>
      <c r="I98" s="28" t="s">
        <v>872</v>
      </c>
      <c r="J98" s="28" t="s">
        <v>4698</v>
      </c>
      <c r="K98" s="28" t="s">
        <v>4712</v>
      </c>
      <c r="L98" s="28" t="s">
        <v>4713</v>
      </c>
    </row>
    <row r="99" spans="1:12">
      <c r="A99" s="10" t="s">
        <v>872</v>
      </c>
      <c r="B99" s="10" t="s">
        <v>873</v>
      </c>
      <c r="C99" s="10" t="s">
        <v>247</v>
      </c>
      <c r="D99" s="10" t="s">
        <v>593</v>
      </c>
      <c r="E99" s="10" t="s">
        <v>528</v>
      </c>
      <c r="F99" s="10" t="s">
        <v>892</v>
      </c>
      <c r="G99" s="10" t="s">
        <v>893</v>
      </c>
      <c r="H99" s="10" t="s">
        <v>892</v>
      </c>
      <c r="I99" s="28" t="s">
        <v>872</v>
      </c>
      <c r="J99" s="28" t="s">
        <v>4698</v>
      </c>
      <c r="K99" s="28" t="s">
        <v>4714</v>
      </c>
      <c r="L99" s="28" t="s">
        <v>4715</v>
      </c>
    </row>
    <row r="100" spans="1:12">
      <c r="A100" s="10" t="s">
        <v>872</v>
      </c>
      <c r="B100" s="10" t="s">
        <v>873</v>
      </c>
      <c r="C100" s="10" t="s">
        <v>248</v>
      </c>
      <c r="D100" s="10" t="s">
        <v>894</v>
      </c>
      <c r="E100" s="10" t="s">
        <v>532</v>
      </c>
      <c r="F100" s="10" t="s">
        <v>895</v>
      </c>
      <c r="G100" s="10" t="s">
        <v>896</v>
      </c>
      <c r="H100" s="10" t="s">
        <v>703</v>
      </c>
      <c r="I100" s="28" t="s">
        <v>872</v>
      </c>
      <c r="J100" s="28" t="s">
        <v>4716</v>
      </c>
      <c r="K100" s="28" t="s">
        <v>4717</v>
      </c>
      <c r="L100" s="28" t="s">
        <v>4718</v>
      </c>
    </row>
    <row r="101" spans="1:12">
      <c r="A101" s="10" t="s">
        <v>872</v>
      </c>
      <c r="B101" s="10" t="s">
        <v>873</v>
      </c>
      <c r="C101" s="10" t="s">
        <v>248</v>
      </c>
      <c r="D101" s="10" t="s">
        <v>894</v>
      </c>
      <c r="E101" s="10" t="s">
        <v>532</v>
      </c>
      <c r="F101" s="10" t="s">
        <v>895</v>
      </c>
      <c r="G101" s="10" t="s">
        <v>897</v>
      </c>
      <c r="H101" s="10" t="s">
        <v>705</v>
      </c>
      <c r="I101" s="28" t="s">
        <v>872</v>
      </c>
      <c r="J101" s="28" t="s">
        <v>4716</v>
      </c>
      <c r="K101" s="28" t="s">
        <v>4717</v>
      </c>
      <c r="L101" s="28" t="s">
        <v>4719</v>
      </c>
    </row>
    <row r="102" spans="1:12">
      <c r="A102" s="10" t="s">
        <v>872</v>
      </c>
      <c r="B102" s="10" t="s">
        <v>873</v>
      </c>
      <c r="C102" s="10" t="s">
        <v>248</v>
      </c>
      <c r="D102" s="10" t="s">
        <v>894</v>
      </c>
      <c r="E102" s="10" t="s">
        <v>533</v>
      </c>
      <c r="F102" s="10" t="s">
        <v>898</v>
      </c>
      <c r="G102" s="10" t="s">
        <v>899</v>
      </c>
      <c r="H102" s="10" t="s">
        <v>900</v>
      </c>
      <c r="I102" s="28" t="s">
        <v>872</v>
      </c>
      <c r="J102" s="28" t="s">
        <v>4716</v>
      </c>
      <c r="K102" s="28" t="s">
        <v>4720</v>
      </c>
      <c r="L102" s="28" t="s">
        <v>4721</v>
      </c>
    </row>
    <row r="103" spans="1:12">
      <c r="A103" s="10" t="s">
        <v>872</v>
      </c>
      <c r="B103" s="10" t="s">
        <v>873</v>
      </c>
      <c r="C103" s="10" t="s">
        <v>248</v>
      </c>
      <c r="D103" s="10" t="s">
        <v>894</v>
      </c>
      <c r="E103" s="10" t="s">
        <v>533</v>
      </c>
      <c r="F103" s="10" t="s">
        <v>898</v>
      </c>
      <c r="G103" s="10" t="s">
        <v>901</v>
      </c>
      <c r="H103" s="10" t="s">
        <v>902</v>
      </c>
      <c r="I103" s="28" t="s">
        <v>872</v>
      </c>
      <c r="J103" s="28" t="s">
        <v>4716</v>
      </c>
      <c r="K103" s="28" t="s">
        <v>4720</v>
      </c>
      <c r="L103" s="28" t="s">
        <v>4722</v>
      </c>
    </row>
    <row r="104" spans="1:12">
      <c r="A104" s="10" t="s">
        <v>872</v>
      </c>
      <c r="B104" s="10" t="s">
        <v>873</v>
      </c>
      <c r="C104" s="10" t="s">
        <v>248</v>
      </c>
      <c r="D104" s="10" t="s">
        <v>894</v>
      </c>
      <c r="E104" s="10" t="s">
        <v>534</v>
      </c>
      <c r="F104" s="10" t="s">
        <v>903</v>
      </c>
      <c r="G104" s="10" t="s">
        <v>904</v>
      </c>
      <c r="H104" s="10" t="s">
        <v>905</v>
      </c>
      <c r="I104" s="28" t="s">
        <v>872</v>
      </c>
      <c r="J104" s="28" t="s">
        <v>4716</v>
      </c>
      <c r="K104" s="28" t="s">
        <v>4723</v>
      </c>
      <c r="L104" s="28" t="s">
        <v>4724</v>
      </c>
    </row>
    <row r="105" spans="1:12">
      <c r="A105" s="10" t="s">
        <v>872</v>
      </c>
      <c r="B105" s="10" t="s">
        <v>873</v>
      </c>
      <c r="C105" s="10" t="s">
        <v>248</v>
      </c>
      <c r="D105" s="10" t="s">
        <v>894</v>
      </c>
      <c r="E105" s="10" t="s">
        <v>534</v>
      </c>
      <c r="F105" s="10" t="s">
        <v>903</v>
      </c>
      <c r="G105" s="10" t="s">
        <v>906</v>
      </c>
      <c r="H105" s="10" t="s">
        <v>907</v>
      </c>
      <c r="I105" s="28" t="s">
        <v>872</v>
      </c>
      <c r="J105" s="28" t="s">
        <v>4716</v>
      </c>
      <c r="K105" s="28" t="s">
        <v>4723</v>
      </c>
      <c r="L105" s="28" t="s">
        <v>4725</v>
      </c>
    </row>
    <row r="106" spans="1:12">
      <c r="A106" s="10" t="s">
        <v>872</v>
      </c>
      <c r="B106" s="10" t="s">
        <v>873</v>
      </c>
      <c r="C106" s="10" t="s">
        <v>248</v>
      </c>
      <c r="D106" s="10" t="s">
        <v>894</v>
      </c>
      <c r="E106" s="10" t="s">
        <v>534</v>
      </c>
      <c r="F106" s="10" t="s">
        <v>903</v>
      </c>
      <c r="G106" s="10" t="s">
        <v>908</v>
      </c>
      <c r="H106" s="10" t="s">
        <v>909</v>
      </c>
      <c r="I106" s="28" t="s">
        <v>872</v>
      </c>
      <c r="J106" s="28" t="s">
        <v>4716</v>
      </c>
      <c r="K106" s="28" t="s">
        <v>4723</v>
      </c>
      <c r="L106" s="28" t="s">
        <v>4726</v>
      </c>
    </row>
    <row r="107" spans="1:12">
      <c r="A107" s="10" t="s">
        <v>872</v>
      </c>
      <c r="B107" s="10" t="s">
        <v>873</v>
      </c>
      <c r="C107" s="10" t="s">
        <v>248</v>
      </c>
      <c r="D107" s="10" t="s">
        <v>894</v>
      </c>
      <c r="E107" s="10" t="s">
        <v>535</v>
      </c>
      <c r="F107" s="10" t="s">
        <v>910</v>
      </c>
      <c r="G107" s="10" t="s">
        <v>911</v>
      </c>
      <c r="H107" s="10" t="s">
        <v>912</v>
      </c>
      <c r="I107" s="28" t="s">
        <v>872</v>
      </c>
      <c r="J107" s="28" t="s">
        <v>4716</v>
      </c>
      <c r="K107" s="28" t="s">
        <v>4727</v>
      </c>
      <c r="L107" s="28" t="s">
        <v>4728</v>
      </c>
    </row>
    <row r="108" spans="1:12">
      <c r="A108" s="10" t="s">
        <v>872</v>
      </c>
      <c r="B108" s="10" t="s">
        <v>873</v>
      </c>
      <c r="C108" s="10" t="s">
        <v>248</v>
      </c>
      <c r="D108" s="10" t="s">
        <v>894</v>
      </c>
      <c r="E108" s="10" t="s">
        <v>535</v>
      </c>
      <c r="F108" s="10" t="s">
        <v>910</v>
      </c>
      <c r="G108" s="10" t="s">
        <v>913</v>
      </c>
      <c r="H108" s="10" t="s">
        <v>914</v>
      </c>
      <c r="I108" s="28" t="s">
        <v>872</v>
      </c>
      <c r="J108" s="28" t="s">
        <v>4716</v>
      </c>
      <c r="K108" s="28" t="s">
        <v>4727</v>
      </c>
      <c r="L108" s="28" t="s">
        <v>4729</v>
      </c>
    </row>
    <row r="109" spans="1:12">
      <c r="A109" s="10" t="s">
        <v>872</v>
      </c>
      <c r="B109" s="10" t="s">
        <v>873</v>
      </c>
      <c r="C109" s="10" t="s">
        <v>248</v>
      </c>
      <c r="D109" s="10" t="s">
        <v>894</v>
      </c>
      <c r="E109" s="10" t="s">
        <v>536</v>
      </c>
      <c r="F109" s="10" t="s">
        <v>915</v>
      </c>
      <c r="G109" s="10" t="s">
        <v>916</v>
      </c>
      <c r="H109" s="10" t="s">
        <v>917</v>
      </c>
      <c r="I109" s="28" t="s">
        <v>872</v>
      </c>
      <c r="J109" s="28" t="s">
        <v>4716</v>
      </c>
      <c r="K109" s="28" t="s">
        <v>4730</v>
      </c>
      <c r="L109" s="28" t="s">
        <v>4731</v>
      </c>
    </row>
    <row r="110" spans="1:12">
      <c r="A110" s="10" t="s">
        <v>872</v>
      </c>
      <c r="B110" s="10" t="s">
        <v>873</v>
      </c>
      <c r="C110" s="10" t="s">
        <v>248</v>
      </c>
      <c r="D110" s="10" t="s">
        <v>894</v>
      </c>
      <c r="E110" s="10" t="s">
        <v>536</v>
      </c>
      <c r="F110" s="10" t="s">
        <v>915</v>
      </c>
      <c r="G110" s="10" t="s">
        <v>918</v>
      </c>
      <c r="H110" s="10" t="s">
        <v>919</v>
      </c>
      <c r="I110" s="28" t="s">
        <v>872</v>
      </c>
      <c r="J110" s="28" t="s">
        <v>4716</v>
      </c>
      <c r="K110" s="28" t="s">
        <v>4730</v>
      </c>
      <c r="L110" s="28" t="s">
        <v>4732</v>
      </c>
    </row>
    <row r="111" spans="1:12">
      <c r="A111" s="10" t="s">
        <v>872</v>
      </c>
      <c r="B111" s="10" t="s">
        <v>873</v>
      </c>
      <c r="C111" s="10" t="s">
        <v>248</v>
      </c>
      <c r="D111" s="10" t="s">
        <v>894</v>
      </c>
      <c r="E111" s="10" t="s">
        <v>536</v>
      </c>
      <c r="F111" s="10" t="s">
        <v>915</v>
      </c>
      <c r="G111" s="10" t="s">
        <v>920</v>
      </c>
      <c r="H111" s="10" t="s">
        <v>921</v>
      </c>
      <c r="I111" s="28" t="s">
        <v>872</v>
      </c>
      <c r="J111" s="28" t="s">
        <v>4716</v>
      </c>
      <c r="K111" s="28" t="s">
        <v>4730</v>
      </c>
      <c r="L111" s="28" t="s">
        <v>4733</v>
      </c>
    </row>
    <row r="112" spans="1:12">
      <c r="A112" s="10" t="s">
        <v>872</v>
      </c>
      <c r="B112" s="10" t="s">
        <v>873</v>
      </c>
      <c r="C112" s="10" t="s">
        <v>248</v>
      </c>
      <c r="D112" s="10" t="s">
        <v>894</v>
      </c>
      <c r="E112" s="10" t="s">
        <v>536</v>
      </c>
      <c r="F112" s="10" t="s">
        <v>915</v>
      </c>
      <c r="G112" s="10" t="s">
        <v>922</v>
      </c>
      <c r="H112" s="10" t="s">
        <v>923</v>
      </c>
      <c r="I112" s="28" t="s">
        <v>872</v>
      </c>
      <c r="J112" s="28" t="s">
        <v>4716</v>
      </c>
      <c r="K112" s="28" t="s">
        <v>4730</v>
      </c>
      <c r="L112" s="28" t="s">
        <v>4734</v>
      </c>
    </row>
    <row r="113" spans="1:12">
      <c r="A113" s="10" t="s">
        <v>872</v>
      </c>
      <c r="B113" s="10" t="s">
        <v>873</v>
      </c>
      <c r="C113" s="10" t="s">
        <v>248</v>
      </c>
      <c r="D113" s="10" t="s">
        <v>894</v>
      </c>
      <c r="E113" s="10" t="s">
        <v>537</v>
      </c>
      <c r="F113" s="10" t="s">
        <v>924</v>
      </c>
      <c r="G113" s="10" t="s">
        <v>925</v>
      </c>
      <c r="H113" s="10" t="s">
        <v>924</v>
      </c>
      <c r="I113" s="28" t="s">
        <v>872</v>
      </c>
      <c r="J113" s="28" t="s">
        <v>4716</v>
      </c>
      <c r="K113" s="28" t="s">
        <v>4735</v>
      </c>
      <c r="L113" s="28" t="s">
        <v>4736</v>
      </c>
    </row>
    <row r="114" spans="1:12">
      <c r="A114" s="10" t="s">
        <v>872</v>
      </c>
      <c r="B114" s="10" t="s">
        <v>873</v>
      </c>
      <c r="C114" s="10" t="s">
        <v>248</v>
      </c>
      <c r="D114" s="10" t="s">
        <v>894</v>
      </c>
      <c r="E114" s="10" t="s">
        <v>538</v>
      </c>
      <c r="F114" s="10" t="s">
        <v>926</v>
      </c>
      <c r="G114" s="10" t="s">
        <v>927</v>
      </c>
      <c r="H114" s="10" t="s">
        <v>928</v>
      </c>
      <c r="I114" s="28" t="s">
        <v>872</v>
      </c>
      <c r="J114" s="28" t="s">
        <v>4716</v>
      </c>
      <c r="K114" s="28" t="s">
        <v>4737</v>
      </c>
      <c r="L114" s="28" t="s">
        <v>4738</v>
      </c>
    </row>
    <row r="115" spans="1:12">
      <c r="A115" s="10" t="s">
        <v>872</v>
      </c>
      <c r="B115" s="10" t="s">
        <v>873</v>
      </c>
      <c r="C115" s="10" t="s">
        <v>248</v>
      </c>
      <c r="D115" s="10" t="s">
        <v>894</v>
      </c>
      <c r="E115" s="10" t="s">
        <v>538</v>
      </c>
      <c r="F115" s="10" t="s">
        <v>926</v>
      </c>
      <c r="G115" s="10" t="s">
        <v>929</v>
      </c>
      <c r="H115" s="10" t="s">
        <v>930</v>
      </c>
      <c r="I115" s="28" t="s">
        <v>872</v>
      </c>
      <c r="J115" s="28" t="s">
        <v>4716</v>
      </c>
      <c r="K115" s="28" t="s">
        <v>4737</v>
      </c>
      <c r="L115" s="28" t="s">
        <v>4739</v>
      </c>
    </row>
    <row r="116" spans="1:12">
      <c r="A116" s="10" t="s">
        <v>872</v>
      </c>
      <c r="B116" s="10" t="s">
        <v>873</v>
      </c>
      <c r="C116" s="10" t="s">
        <v>248</v>
      </c>
      <c r="D116" s="10" t="s">
        <v>894</v>
      </c>
      <c r="E116" s="10" t="s">
        <v>538</v>
      </c>
      <c r="F116" s="10" t="s">
        <v>926</v>
      </c>
      <c r="G116" s="10" t="s">
        <v>931</v>
      </c>
      <c r="H116" s="10" t="s">
        <v>932</v>
      </c>
      <c r="I116" s="28" t="s">
        <v>872</v>
      </c>
      <c r="J116" s="28" t="s">
        <v>4716</v>
      </c>
      <c r="K116" s="28" t="s">
        <v>4737</v>
      </c>
      <c r="L116" s="28" t="s">
        <v>4740</v>
      </c>
    </row>
    <row r="117" spans="1:12">
      <c r="A117" s="10" t="s">
        <v>872</v>
      </c>
      <c r="B117" s="10" t="s">
        <v>873</v>
      </c>
      <c r="C117" s="10" t="s">
        <v>248</v>
      </c>
      <c r="D117" s="10" t="s">
        <v>894</v>
      </c>
      <c r="E117" s="10" t="s">
        <v>539</v>
      </c>
      <c r="F117" s="10" t="s">
        <v>933</v>
      </c>
      <c r="G117" s="10" t="s">
        <v>934</v>
      </c>
      <c r="H117" s="10" t="s">
        <v>935</v>
      </c>
      <c r="I117" s="28" t="s">
        <v>872</v>
      </c>
      <c r="J117" s="28" t="s">
        <v>4716</v>
      </c>
      <c r="K117" s="28" t="s">
        <v>4741</v>
      </c>
      <c r="L117" s="28" t="s">
        <v>4742</v>
      </c>
    </row>
    <row r="118" spans="1:12">
      <c r="A118" s="10" t="s">
        <v>872</v>
      </c>
      <c r="B118" s="10" t="s">
        <v>873</v>
      </c>
      <c r="C118" s="10" t="s">
        <v>248</v>
      </c>
      <c r="D118" s="10" t="s">
        <v>894</v>
      </c>
      <c r="E118" s="10" t="s">
        <v>539</v>
      </c>
      <c r="F118" s="10" t="s">
        <v>933</v>
      </c>
      <c r="G118" s="10" t="s">
        <v>936</v>
      </c>
      <c r="H118" s="10" t="s">
        <v>937</v>
      </c>
      <c r="I118" s="28" t="s">
        <v>872</v>
      </c>
      <c r="J118" s="28" t="s">
        <v>4716</v>
      </c>
      <c r="K118" s="28" t="s">
        <v>4741</v>
      </c>
      <c r="L118" s="28" t="s">
        <v>4743</v>
      </c>
    </row>
    <row r="119" spans="1:12">
      <c r="A119" s="10" t="s">
        <v>872</v>
      </c>
      <c r="B119" s="10" t="s">
        <v>873</v>
      </c>
      <c r="C119" s="10" t="s">
        <v>248</v>
      </c>
      <c r="D119" s="10" t="s">
        <v>894</v>
      </c>
      <c r="E119" s="10" t="s">
        <v>540</v>
      </c>
      <c r="F119" s="10" t="s">
        <v>938</v>
      </c>
      <c r="G119" s="10" t="s">
        <v>939</v>
      </c>
      <c r="H119" s="10" t="s">
        <v>940</v>
      </c>
      <c r="I119" s="28" t="s">
        <v>872</v>
      </c>
      <c r="J119" s="28" t="s">
        <v>4716</v>
      </c>
      <c r="K119" s="28" t="s">
        <v>4744</v>
      </c>
      <c r="L119" s="28" t="s">
        <v>4745</v>
      </c>
    </row>
    <row r="120" spans="1:12">
      <c r="A120" s="10" t="s">
        <v>872</v>
      </c>
      <c r="B120" s="10" t="s">
        <v>873</v>
      </c>
      <c r="C120" s="10" t="s">
        <v>248</v>
      </c>
      <c r="D120" s="10" t="s">
        <v>894</v>
      </c>
      <c r="E120" s="10" t="s">
        <v>540</v>
      </c>
      <c r="F120" s="10" t="s">
        <v>938</v>
      </c>
      <c r="G120" s="10" t="s">
        <v>941</v>
      </c>
      <c r="H120" s="10" t="s">
        <v>942</v>
      </c>
      <c r="I120" s="28" t="s">
        <v>872</v>
      </c>
      <c r="J120" s="28" t="s">
        <v>4716</v>
      </c>
      <c r="K120" s="28" t="s">
        <v>4744</v>
      </c>
      <c r="L120" s="28" t="s">
        <v>4746</v>
      </c>
    </row>
    <row r="121" spans="1:12">
      <c r="A121" s="10" t="s">
        <v>872</v>
      </c>
      <c r="B121" s="10" t="s">
        <v>873</v>
      </c>
      <c r="C121" s="10" t="s">
        <v>248</v>
      </c>
      <c r="D121" s="10" t="s">
        <v>894</v>
      </c>
      <c r="E121" s="10" t="s">
        <v>541</v>
      </c>
      <c r="F121" s="10" t="s">
        <v>943</v>
      </c>
      <c r="G121" s="10" t="s">
        <v>944</v>
      </c>
      <c r="H121" s="10" t="s">
        <v>945</v>
      </c>
      <c r="I121" s="28" t="s">
        <v>872</v>
      </c>
      <c r="J121" s="28" t="s">
        <v>4716</v>
      </c>
      <c r="K121" s="28" t="s">
        <v>4747</v>
      </c>
      <c r="L121" s="28" t="s">
        <v>4748</v>
      </c>
    </row>
    <row r="122" spans="1:12">
      <c r="A122" s="10" t="s">
        <v>872</v>
      </c>
      <c r="B122" s="10" t="s">
        <v>873</v>
      </c>
      <c r="C122" s="10" t="s">
        <v>248</v>
      </c>
      <c r="D122" s="10" t="s">
        <v>894</v>
      </c>
      <c r="E122" s="10" t="s">
        <v>541</v>
      </c>
      <c r="F122" s="10" t="s">
        <v>943</v>
      </c>
      <c r="G122" s="10" t="s">
        <v>946</v>
      </c>
      <c r="H122" s="10" t="s">
        <v>947</v>
      </c>
      <c r="I122" s="28" t="s">
        <v>872</v>
      </c>
      <c r="J122" s="28" t="s">
        <v>4716</v>
      </c>
      <c r="K122" s="28" t="s">
        <v>4747</v>
      </c>
      <c r="L122" s="28" t="s">
        <v>4749</v>
      </c>
    </row>
    <row r="123" spans="1:12">
      <c r="A123" s="10" t="s">
        <v>872</v>
      </c>
      <c r="B123" s="10" t="s">
        <v>873</v>
      </c>
      <c r="C123" s="10" t="s">
        <v>248</v>
      </c>
      <c r="D123" s="10" t="s">
        <v>894</v>
      </c>
      <c r="E123" s="10" t="s">
        <v>541</v>
      </c>
      <c r="F123" s="10" t="s">
        <v>943</v>
      </c>
      <c r="G123" s="10" t="s">
        <v>948</v>
      </c>
      <c r="H123" s="10" t="s">
        <v>949</v>
      </c>
      <c r="I123" s="28" t="s">
        <v>872</v>
      </c>
      <c r="J123" s="28" t="s">
        <v>4716</v>
      </c>
      <c r="K123" s="28" t="s">
        <v>4747</v>
      </c>
      <c r="L123" s="28" t="s">
        <v>4750</v>
      </c>
    </row>
    <row r="124" spans="1:12">
      <c r="A124" s="10" t="s">
        <v>872</v>
      </c>
      <c r="B124" s="10" t="s">
        <v>873</v>
      </c>
      <c r="C124" s="10" t="s">
        <v>248</v>
      </c>
      <c r="D124" s="10" t="s">
        <v>894</v>
      </c>
      <c r="E124" s="10" t="s">
        <v>541</v>
      </c>
      <c r="F124" s="10" t="s">
        <v>943</v>
      </c>
      <c r="G124" s="10" t="s">
        <v>950</v>
      </c>
      <c r="H124" s="10" t="s">
        <v>951</v>
      </c>
      <c r="I124" s="28" t="s">
        <v>872</v>
      </c>
      <c r="J124" s="28" t="s">
        <v>4716</v>
      </c>
      <c r="K124" s="28" t="s">
        <v>4747</v>
      </c>
      <c r="L124" s="28" t="s">
        <v>4751</v>
      </c>
    </row>
    <row r="125" spans="1:12">
      <c r="A125" s="10" t="s">
        <v>872</v>
      </c>
      <c r="B125" s="10" t="s">
        <v>873</v>
      </c>
      <c r="C125" s="10" t="s">
        <v>248</v>
      </c>
      <c r="D125" s="10" t="s">
        <v>894</v>
      </c>
      <c r="E125" s="10" t="s">
        <v>541</v>
      </c>
      <c r="F125" s="10" t="s">
        <v>943</v>
      </c>
      <c r="G125" s="10" t="s">
        <v>952</v>
      </c>
      <c r="H125" s="10" t="s">
        <v>953</v>
      </c>
      <c r="I125" s="28" t="s">
        <v>872</v>
      </c>
      <c r="J125" s="28" t="s">
        <v>4716</v>
      </c>
      <c r="K125" s="28" t="s">
        <v>4747</v>
      </c>
      <c r="L125" s="28" t="s">
        <v>4752</v>
      </c>
    </row>
    <row r="126" spans="1:12">
      <c r="A126" s="10" t="s">
        <v>872</v>
      </c>
      <c r="B126" s="10" t="s">
        <v>873</v>
      </c>
      <c r="C126" s="10" t="s">
        <v>248</v>
      </c>
      <c r="D126" s="10" t="s">
        <v>894</v>
      </c>
      <c r="E126" s="10" t="s">
        <v>541</v>
      </c>
      <c r="F126" s="10" t="s">
        <v>943</v>
      </c>
      <c r="G126" s="10" t="s">
        <v>954</v>
      </c>
      <c r="H126" s="10" t="s">
        <v>955</v>
      </c>
      <c r="I126" s="28" t="s">
        <v>872</v>
      </c>
      <c r="J126" s="28" t="s">
        <v>4716</v>
      </c>
      <c r="K126" s="28" t="s">
        <v>4747</v>
      </c>
      <c r="L126" s="28" t="s">
        <v>4753</v>
      </c>
    </row>
    <row r="127" spans="1:12">
      <c r="A127" s="10" t="s">
        <v>872</v>
      </c>
      <c r="B127" s="10" t="s">
        <v>873</v>
      </c>
      <c r="C127" s="10" t="s">
        <v>248</v>
      </c>
      <c r="D127" s="10" t="s">
        <v>894</v>
      </c>
      <c r="E127" s="10" t="s">
        <v>541</v>
      </c>
      <c r="F127" s="10" t="s">
        <v>943</v>
      </c>
      <c r="G127" s="10" t="s">
        <v>956</v>
      </c>
      <c r="H127" s="10" t="s">
        <v>957</v>
      </c>
      <c r="I127" s="28" t="s">
        <v>872</v>
      </c>
      <c r="J127" s="28" t="s">
        <v>4716</v>
      </c>
      <c r="K127" s="28" t="s">
        <v>4747</v>
      </c>
      <c r="L127" s="28" t="s">
        <v>4754</v>
      </c>
    </row>
    <row r="128" spans="1:12">
      <c r="A128" s="10" t="s">
        <v>872</v>
      </c>
      <c r="B128" s="10" t="s">
        <v>873</v>
      </c>
      <c r="C128" s="10" t="s">
        <v>249</v>
      </c>
      <c r="D128" s="10" t="s">
        <v>594</v>
      </c>
      <c r="E128" s="10" t="s">
        <v>542</v>
      </c>
      <c r="F128" s="10" t="s">
        <v>958</v>
      </c>
      <c r="G128" s="10" t="s">
        <v>959</v>
      </c>
      <c r="H128" s="10" t="s">
        <v>703</v>
      </c>
      <c r="I128" s="28" t="s">
        <v>872</v>
      </c>
      <c r="J128" s="28" t="s">
        <v>4755</v>
      </c>
      <c r="K128" s="28" t="s">
        <v>4756</v>
      </c>
      <c r="L128" s="28" t="s">
        <v>4757</v>
      </c>
    </row>
    <row r="129" spans="1:12">
      <c r="A129" s="10" t="s">
        <v>872</v>
      </c>
      <c r="B129" s="10" t="s">
        <v>873</v>
      </c>
      <c r="C129" s="10" t="s">
        <v>249</v>
      </c>
      <c r="D129" s="10" t="s">
        <v>594</v>
      </c>
      <c r="E129" s="10" t="s">
        <v>542</v>
      </c>
      <c r="F129" s="10" t="s">
        <v>958</v>
      </c>
      <c r="G129" s="10" t="s">
        <v>960</v>
      </c>
      <c r="H129" s="10" t="s">
        <v>705</v>
      </c>
      <c r="I129" s="28" t="s">
        <v>872</v>
      </c>
      <c r="J129" s="28" t="s">
        <v>4755</v>
      </c>
      <c r="K129" s="28" t="s">
        <v>4756</v>
      </c>
      <c r="L129" s="28" t="s">
        <v>4758</v>
      </c>
    </row>
    <row r="130" spans="1:12">
      <c r="A130" s="10" t="s">
        <v>872</v>
      </c>
      <c r="B130" s="10" t="s">
        <v>873</v>
      </c>
      <c r="C130" s="10" t="s">
        <v>249</v>
      </c>
      <c r="D130" s="10" t="s">
        <v>594</v>
      </c>
      <c r="E130" s="10" t="s">
        <v>543</v>
      </c>
      <c r="F130" s="10" t="s">
        <v>961</v>
      </c>
      <c r="G130" s="10" t="s">
        <v>962</v>
      </c>
      <c r="H130" s="10" t="s">
        <v>963</v>
      </c>
      <c r="I130" s="28" t="s">
        <v>872</v>
      </c>
      <c r="J130" s="28" t="s">
        <v>4755</v>
      </c>
      <c r="K130" s="28" t="s">
        <v>4759</v>
      </c>
      <c r="L130" s="28" t="s">
        <v>4760</v>
      </c>
    </row>
    <row r="131" spans="1:12">
      <c r="A131" s="10" t="s">
        <v>872</v>
      </c>
      <c r="B131" s="10" t="s">
        <v>873</v>
      </c>
      <c r="C131" s="10" t="s">
        <v>249</v>
      </c>
      <c r="D131" s="10" t="s">
        <v>594</v>
      </c>
      <c r="E131" s="10" t="s">
        <v>543</v>
      </c>
      <c r="F131" s="10" t="s">
        <v>961</v>
      </c>
      <c r="G131" s="10" t="s">
        <v>964</v>
      </c>
      <c r="H131" s="10" t="s">
        <v>965</v>
      </c>
      <c r="I131" s="28" t="s">
        <v>872</v>
      </c>
      <c r="J131" s="28" t="s">
        <v>4755</v>
      </c>
      <c r="K131" s="28" t="s">
        <v>4759</v>
      </c>
      <c r="L131" s="28" t="s">
        <v>4761</v>
      </c>
    </row>
    <row r="132" spans="1:12">
      <c r="A132" s="10" t="s">
        <v>872</v>
      </c>
      <c r="B132" s="10" t="s">
        <v>873</v>
      </c>
      <c r="C132" s="10" t="s">
        <v>249</v>
      </c>
      <c r="D132" s="10" t="s">
        <v>594</v>
      </c>
      <c r="E132" s="10" t="s">
        <v>544</v>
      </c>
      <c r="F132" s="10" t="s">
        <v>966</v>
      </c>
      <c r="G132" s="10" t="s">
        <v>967</v>
      </c>
      <c r="H132" s="10" t="s">
        <v>968</v>
      </c>
      <c r="I132" s="28" t="s">
        <v>872</v>
      </c>
      <c r="J132" s="28" t="s">
        <v>4755</v>
      </c>
      <c r="K132" s="28" t="s">
        <v>4762</v>
      </c>
      <c r="L132" s="28" t="s">
        <v>4763</v>
      </c>
    </row>
    <row r="133" spans="1:12">
      <c r="A133" s="10" t="s">
        <v>872</v>
      </c>
      <c r="B133" s="10" t="s">
        <v>873</v>
      </c>
      <c r="C133" s="10" t="s">
        <v>249</v>
      </c>
      <c r="D133" s="10" t="s">
        <v>594</v>
      </c>
      <c r="E133" s="10" t="s">
        <v>544</v>
      </c>
      <c r="F133" s="10" t="s">
        <v>966</v>
      </c>
      <c r="G133" s="10" t="s">
        <v>969</v>
      </c>
      <c r="H133" s="10" t="s">
        <v>970</v>
      </c>
      <c r="I133" s="28" t="s">
        <v>872</v>
      </c>
      <c r="J133" s="28" t="s">
        <v>4755</v>
      </c>
      <c r="K133" s="28" t="s">
        <v>4762</v>
      </c>
      <c r="L133" s="28" t="s">
        <v>4764</v>
      </c>
    </row>
    <row r="134" spans="1:12">
      <c r="A134" s="10" t="s">
        <v>872</v>
      </c>
      <c r="B134" s="10" t="s">
        <v>873</v>
      </c>
      <c r="C134" s="10" t="s">
        <v>249</v>
      </c>
      <c r="D134" s="10" t="s">
        <v>594</v>
      </c>
      <c r="E134" s="10" t="s">
        <v>544</v>
      </c>
      <c r="F134" s="10" t="s">
        <v>966</v>
      </c>
      <c r="G134" s="10" t="s">
        <v>971</v>
      </c>
      <c r="H134" s="10" t="s">
        <v>972</v>
      </c>
      <c r="I134" s="28" t="s">
        <v>872</v>
      </c>
      <c r="J134" s="28" t="s">
        <v>4755</v>
      </c>
      <c r="K134" s="28" t="s">
        <v>4762</v>
      </c>
      <c r="L134" s="28" t="s">
        <v>4765</v>
      </c>
    </row>
    <row r="135" spans="1:12">
      <c r="A135" s="10" t="s">
        <v>872</v>
      </c>
      <c r="B135" s="10" t="s">
        <v>873</v>
      </c>
      <c r="C135" s="10" t="s">
        <v>249</v>
      </c>
      <c r="D135" s="10" t="s">
        <v>594</v>
      </c>
      <c r="E135" s="10" t="s">
        <v>545</v>
      </c>
      <c r="F135" s="10" t="s">
        <v>973</v>
      </c>
      <c r="G135" s="10" t="s">
        <v>974</v>
      </c>
      <c r="H135" s="10" t="s">
        <v>975</v>
      </c>
      <c r="I135" s="28" t="s">
        <v>872</v>
      </c>
      <c r="J135" s="28" t="s">
        <v>4755</v>
      </c>
      <c r="K135" s="28" t="s">
        <v>4766</v>
      </c>
      <c r="L135" s="28" t="s">
        <v>4767</v>
      </c>
    </row>
    <row r="136" spans="1:12">
      <c r="A136" s="10" t="s">
        <v>872</v>
      </c>
      <c r="B136" s="10" t="s">
        <v>873</v>
      </c>
      <c r="C136" s="10" t="s">
        <v>249</v>
      </c>
      <c r="D136" s="10" t="s">
        <v>594</v>
      </c>
      <c r="E136" s="10" t="s">
        <v>545</v>
      </c>
      <c r="F136" s="10" t="s">
        <v>973</v>
      </c>
      <c r="G136" s="10" t="s">
        <v>976</v>
      </c>
      <c r="H136" s="10" t="s">
        <v>977</v>
      </c>
      <c r="I136" s="28" t="s">
        <v>872</v>
      </c>
      <c r="J136" s="28" t="s">
        <v>4755</v>
      </c>
      <c r="K136" s="28" t="s">
        <v>4766</v>
      </c>
      <c r="L136" s="28" t="s">
        <v>4768</v>
      </c>
    </row>
    <row r="137" spans="1:12">
      <c r="A137" s="10" t="s">
        <v>872</v>
      </c>
      <c r="B137" s="10" t="s">
        <v>873</v>
      </c>
      <c r="C137" s="10" t="s">
        <v>249</v>
      </c>
      <c r="D137" s="10" t="s">
        <v>594</v>
      </c>
      <c r="E137" s="10" t="s">
        <v>545</v>
      </c>
      <c r="F137" s="10" t="s">
        <v>973</v>
      </c>
      <c r="G137" s="10" t="s">
        <v>978</v>
      </c>
      <c r="H137" s="10" t="s">
        <v>979</v>
      </c>
      <c r="I137" s="28" t="s">
        <v>872</v>
      </c>
      <c r="J137" s="28" t="s">
        <v>4755</v>
      </c>
      <c r="K137" s="28" t="s">
        <v>4766</v>
      </c>
      <c r="L137" s="28" t="s">
        <v>4769</v>
      </c>
    </row>
    <row r="138" spans="1:12">
      <c r="A138" s="10" t="s">
        <v>872</v>
      </c>
      <c r="B138" s="10" t="s">
        <v>873</v>
      </c>
      <c r="C138" s="10" t="s">
        <v>249</v>
      </c>
      <c r="D138" s="10" t="s">
        <v>594</v>
      </c>
      <c r="E138" s="10" t="s">
        <v>545</v>
      </c>
      <c r="F138" s="10" t="s">
        <v>973</v>
      </c>
      <c r="G138" s="10" t="s">
        <v>980</v>
      </c>
      <c r="H138" s="10" t="s">
        <v>981</v>
      </c>
      <c r="I138" s="28" t="s">
        <v>872</v>
      </c>
      <c r="J138" s="28" t="s">
        <v>4755</v>
      </c>
      <c r="K138" s="28" t="s">
        <v>4766</v>
      </c>
      <c r="L138" s="28" t="s">
        <v>4770</v>
      </c>
    </row>
    <row r="139" spans="1:12">
      <c r="A139" s="10" t="s">
        <v>872</v>
      </c>
      <c r="B139" s="10" t="s">
        <v>873</v>
      </c>
      <c r="C139" s="10" t="s">
        <v>249</v>
      </c>
      <c r="D139" s="10" t="s">
        <v>594</v>
      </c>
      <c r="E139" s="10" t="s">
        <v>546</v>
      </c>
      <c r="F139" s="10" t="s">
        <v>982</v>
      </c>
      <c r="G139" s="10" t="s">
        <v>983</v>
      </c>
      <c r="H139" s="10" t="s">
        <v>984</v>
      </c>
      <c r="I139" s="28" t="s">
        <v>872</v>
      </c>
      <c r="J139" s="28" t="s">
        <v>4755</v>
      </c>
      <c r="K139" s="28" t="s">
        <v>4771</v>
      </c>
      <c r="L139" s="28" t="s">
        <v>4772</v>
      </c>
    </row>
    <row r="140" spans="1:12">
      <c r="A140" s="10" t="s">
        <v>872</v>
      </c>
      <c r="B140" s="10" t="s">
        <v>873</v>
      </c>
      <c r="C140" s="10" t="s">
        <v>249</v>
      </c>
      <c r="D140" s="10" t="s">
        <v>594</v>
      </c>
      <c r="E140" s="10" t="s">
        <v>546</v>
      </c>
      <c r="F140" s="10" t="s">
        <v>982</v>
      </c>
      <c r="G140" s="10" t="s">
        <v>985</v>
      </c>
      <c r="H140" s="10" t="s">
        <v>986</v>
      </c>
      <c r="I140" s="28" t="s">
        <v>872</v>
      </c>
      <c r="J140" s="28" t="s">
        <v>4755</v>
      </c>
      <c r="K140" s="28" t="s">
        <v>4771</v>
      </c>
      <c r="L140" s="28" t="s">
        <v>4773</v>
      </c>
    </row>
    <row r="141" spans="1:12">
      <c r="A141" s="10" t="s">
        <v>872</v>
      </c>
      <c r="B141" s="10" t="s">
        <v>873</v>
      </c>
      <c r="C141" s="10" t="s">
        <v>249</v>
      </c>
      <c r="D141" s="10" t="s">
        <v>594</v>
      </c>
      <c r="E141" s="10" t="s">
        <v>551</v>
      </c>
      <c r="F141" s="10" t="s">
        <v>987</v>
      </c>
      <c r="G141" s="10" t="s">
        <v>988</v>
      </c>
      <c r="H141" s="10" t="s">
        <v>989</v>
      </c>
      <c r="I141" s="28" t="s">
        <v>872</v>
      </c>
      <c r="J141" s="28" t="s">
        <v>4755</v>
      </c>
      <c r="K141" s="28" t="s">
        <v>4774</v>
      </c>
      <c r="L141" s="28" t="s">
        <v>4775</v>
      </c>
    </row>
    <row r="142" spans="1:12">
      <c r="A142" s="10" t="s">
        <v>872</v>
      </c>
      <c r="B142" s="10" t="s">
        <v>873</v>
      </c>
      <c r="C142" s="10" t="s">
        <v>249</v>
      </c>
      <c r="D142" s="10" t="s">
        <v>594</v>
      </c>
      <c r="E142" s="10" t="s">
        <v>551</v>
      </c>
      <c r="F142" s="10" t="s">
        <v>987</v>
      </c>
      <c r="G142" s="10" t="s">
        <v>990</v>
      </c>
      <c r="H142" s="10" t="s">
        <v>991</v>
      </c>
      <c r="I142" s="28" t="s">
        <v>872</v>
      </c>
      <c r="J142" s="28" t="s">
        <v>4755</v>
      </c>
      <c r="K142" s="28" t="s">
        <v>4774</v>
      </c>
      <c r="L142" s="28" t="s">
        <v>4776</v>
      </c>
    </row>
    <row r="143" spans="1:12">
      <c r="A143" s="10" t="s">
        <v>872</v>
      </c>
      <c r="B143" s="10" t="s">
        <v>873</v>
      </c>
      <c r="C143" s="10" t="s">
        <v>249</v>
      </c>
      <c r="D143" s="10" t="s">
        <v>594</v>
      </c>
      <c r="E143" s="10" t="s">
        <v>551</v>
      </c>
      <c r="F143" s="10" t="s">
        <v>987</v>
      </c>
      <c r="G143" s="10" t="s">
        <v>992</v>
      </c>
      <c r="H143" s="10" t="s">
        <v>993</v>
      </c>
      <c r="I143" s="28" t="s">
        <v>872</v>
      </c>
      <c r="J143" s="28" t="s">
        <v>4755</v>
      </c>
      <c r="K143" s="28" t="s">
        <v>4774</v>
      </c>
      <c r="L143" s="28" t="s">
        <v>4777</v>
      </c>
    </row>
    <row r="144" spans="1:12">
      <c r="A144" s="10" t="s">
        <v>872</v>
      </c>
      <c r="B144" s="10" t="s">
        <v>873</v>
      </c>
      <c r="C144" s="10" t="s">
        <v>249</v>
      </c>
      <c r="D144" s="10" t="s">
        <v>594</v>
      </c>
      <c r="E144" s="10" t="s">
        <v>551</v>
      </c>
      <c r="F144" s="10" t="s">
        <v>987</v>
      </c>
      <c r="G144" s="10" t="s">
        <v>994</v>
      </c>
      <c r="H144" s="10" t="s">
        <v>995</v>
      </c>
      <c r="I144" s="28" t="s">
        <v>872</v>
      </c>
      <c r="J144" s="28" t="s">
        <v>4755</v>
      </c>
      <c r="K144" s="28" t="s">
        <v>4774</v>
      </c>
      <c r="L144" s="28" t="s">
        <v>4778</v>
      </c>
    </row>
    <row r="145" spans="1:12">
      <c r="A145" s="10" t="s">
        <v>996</v>
      </c>
      <c r="B145" s="10" t="s">
        <v>997</v>
      </c>
      <c r="C145" s="10" t="s">
        <v>250</v>
      </c>
      <c r="D145" s="10" t="s">
        <v>595</v>
      </c>
      <c r="E145" s="10" t="s">
        <v>552</v>
      </c>
      <c r="F145" s="10" t="s">
        <v>998</v>
      </c>
      <c r="G145" s="10" t="s">
        <v>999</v>
      </c>
      <c r="H145" s="10" t="s">
        <v>703</v>
      </c>
      <c r="I145" s="28" t="s">
        <v>996</v>
      </c>
      <c r="J145" s="28" t="s">
        <v>4779</v>
      </c>
      <c r="K145" s="28" t="s">
        <v>4780</v>
      </c>
      <c r="L145" s="28" t="s">
        <v>4781</v>
      </c>
    </row>
    <row r="146" spans="1:12">
      <c r="A146" s="10" t="s">
        <v>996</v>
      </c>
      <c r="B146" s="10" t="s">
        <v>997</v>
      </c>
      <c r="C146" s="10" t="s">
        <v>250</v>
      </c>
      <c r="D146" s="10" t="s">
        <v>595</v>
      </c>
      <c r="E146" s="10" t="s">
        <v>552</v>
      </c>
      <c r="F146" s="10" t="s">
        <v>998</v>
      </c>
      <c r="G146" s="10" t="s">
        <v>1000</v>
      </c>
      <c r="H146" s="10" t="s">
        <v>705</v>
      </c>
      <c r="I146" s="28" t="s">
        <v>996</v>
      </c>
      <c r="J146" s="28" t="s">
        <v>4779</v>
      </c>
      <c r="K146" s="28" t="s">
        <v>4780</v>
      </c>
      <c r="L146" s="28" t="s">
        <v>4782</v>
      </c>
    </row>
    <row r="147" spans="1:12">
      <c r="A147" s="10" t="s">
        <v>996</v>
      </c>
      <c r="B147" s="10" t="s">
        <v>997</v>
      </c>
      <c r="C147" s="10" t="s">
        <v>250</v>
      </c>
      <c r="D147" s="10" t="s">
        <v>595</v>
      </c>
      <c r="E147" s="10" t="s">
        <v>553</v>
      </c>
      <c r="F147" s="10" t="s">
        <v>1001</v>
      </c>
      <c r="G147" s="10" t="s">
        <v>1002</v>
      </c>
      <c r="H147" s="10" t="s">
        <v>1003</v>
      </c>
      <c r="I147" s="28" t="s">
        <v>996</v>
      </c>
      <c r="J147" s="28" t="s">
        <v>4779</v>
      </c>
      <c r="K147" s="28" t="s">
        <v>4783</v>
      </c>
      <c r="L147" s="28" t="s">
        <v>4784</v>
      </c>
    </row>
    <row r="148" spans="1:12">
      <c r="A148" s="10" t="s">
        <v>996</v>
      </c>
      <c r="B148" s="10" t="s">
        <v>997</v>
      </c>
      <c r="C148" s="10" t="s">
        <v>250</v>
      </c>
      <c r="D148" s="10" t="s">
        <v>595</v>
      </c>
      <c r="E148" s="10" t="s">
        <v>553</v>
      </c>
      <c r="F148" s="10" t="s">
        <v>1001</v>
      </c>
      <c r="G148" s="10" t="s">
        <v>1004</v>
      </c>
      <c r="H148" s="10" t="s">
        <v>1005</v>
      </c>
      <c r="I148" s="28" t="s">
        <v>996</v>
      </c>
      <c r="J148" s="28" t="s">
        <v>4779</v>
      </c>
      <c r="K148" s="28" t="s">
        <v>4783</v>
      </c>
      <c r="L148" s="28" t="s">
        <v>4785</v>
      </c>
    </row>
    <row r="149" spans="1:12">
      <c r="A149" s="10" t="s">
        <v>996</v>
      </c>
      <c r="B149" s="10" t="s">
        <v>997</v>
      </c>
      <c r="C149" s="10" t="s">
        <v>250</v>
      </c>
      <c r="D149" s="10" t="s">
        <v>595</v>
      </c>
      <c r="E149" s="10" t="s">
        <v>553</v>
      </c>
      <c r="F149" s="10" t="s">
        <v>1001</v>
      </c>
      <c r="G149" s="10" t="s">
        <v>1006</v>
      </c>
      <c r="H149" s="10" t="s">
        <v>1007</v>
      </c>
      <c r="I149" s="28" t="s">
        <v>996</v>
      </c>
      <c r="J149" s="28" t="s">
        <v>4779</v>
      </c>
      <c r="K149" s="28" t="s">
        <v>4783</v>
      </c>
      <c r="L149" s="28" t="s">
        <v>4786</v>
      </c>
    </row>
    <row r="150" spans="1:12">
      <c r="A150" s="10" t="s">
        <v>996</v>
      </c>
      <c r="B150" s="10" t="s">
        <v>997</v>
      </c>
      <c r="C150" s="10" t="s">
        <v>250</v>
      </c>
      <c r="D150" s="10" t="s">
        <v>595</v>
      </c>
      <c r="E150" s="10" t="s">
        <v>553</v>
      </c>
      <c r="F150" s="10" t="s">
        <v>1001</v>
      </c>
      <c r="G150" s="10" t="s">
        <v>1008</v>
      </c>
      <c r="H150" s="10" t="s">
        <v>1009</v>
      </c>
      <c r="I150" s="28" t="s">
        <v>996</v>
      </c>
      <c r="J150" s="28" t="s">
        <v>4779</v>
      </c>
      <c r="K150" s="28" t="s">
        <v>4783</v>
      </c>
      <c r="L150" s="28" t="s">
        <v>4787</v>
      </c>
    </row>
    <row r="151" spans="1:12">
      <c r="A151" s="10" t="s">
        <v>996</v>
      </c>
      <c r="B151" s="10" t="s">
        <v>997</v>
      </c>
      <c r="C151" s="10" t="s">
        <v>250</v>
      </c>
      <c r="D151" s="10" t="s">
        <v>595</v>
      </c>
      <c r="E151" s="10" t="s">
        <v>553</v>
      </c>
      <c r="F151" s="10" t="s">
        <v>1001</v>
      </c>
      <c r="G151" s="10" t="s">
        <v>1010</v>
      </c>
      <c r="H151" s="10" t="s">
        <v>1011</v>
      </c>
      <c r="I151" s="28" t="s">
        <v>996</v>
      </c>
      <c r="J151" s="28" t="s">
        <v>4779</v>
      </c>
      <c r="K151" s="28" t="s">
        <v>4783</v>
      </c>
      <c r="L151" s="28" t="s">
        <v>4788</v>
      </c>
    </row>
    <row r="152" spans="1:12">
      <c r="A152" s="10" t="s">
        <v>996</v>
      </c>
      <c r="B152" s="10" t="s">
        <v>997</v>
      </c>
      <c r="C152" s="10" t="s">
        <v>250</v>
      </c>
      <c r="D152" s="10" t="s">
        <v>595</v>
      </c>
      <c r="E152" s="10" t="s">
        <v>554</v>
      </c>
      <c r="F152" s="10" t="s">
        <v>1012</v>
      </c>
      <c r="G152" s="10" t="s">
        <v>1013</v>
      </c>
      <c r="H152" s="10" t="s">
        <v>1014</v>
      </c>
      <c r="I152" s="28" t="s">
        <v>996</v>
      </c>
      <c r="J152" s="28" t="s">
        <v>4779</v>
      </c>
      <c r="K152" s="28" t="s">
        <v>4789</v>
      </c>
      <c r="L152" s="28" t="s">
        <v>4790</v>
      </c>
    </row>
    <row r="153" spans="1:12">
      <c r="A153" s="10" t="s">
        <v>996</v>
      </c>
      <c r="B153" s="10" t="s">
        <v>997</v>
      </c>
      <c r="C153" s="10" t="s">
        <v>250</v>
      </c>
      <c r="D153" s="10" t="s">
        <v>595</v>
      </c>
      <c r="E153" s="10" t="s">
        <v>554</v>
      </c>
      <c r="F153" s="10" t="s">
        <v>1012</v>
      </c>
      <c r="G153" s="10" t="s">
        <v>1015</v>
      </c>
      <c r="H153" s="10" t="s">
        <v>1016</v>
      </c>
      <c r="I153" s="28" t="s">
        <v>996</v>
      </c>
      <c r="J153" s="28" t="s">
        <v>4779</v>
      </c>
      <c r="K153" s="28" t="s">
        <v>4789</v>
      </c>
      <c r="L153" s="28" t="s">
        <v>4791</v>
      </c>
    </row>
    <row r="154" spans="1:12">
      <c r="A154" s="10" t="s">
        <v>996</v>
      </c>
      <c r="B154" s="10" t="s">
        <v>997</v>
      </c>
      <c r="C154" s="10" t="s">
        <v>250</v>
      </c>
      <c r="D154" s="10" t="s">
        <v>595</v>
      </c>
      <c r="E154" s="10" t="s">
        <v>554</v>
      </c>
      <c r="F154" s="10" t="s">
        <v>1012</v>
      </c>
      <c r="G154" s="10" t="s">
        <v>1017</v>
      </c>
      <c r="H154" s="10" t="s">
        <v>1018</v>
      </c>
      <c r="I154" s="28" t="s">
        <v>996</v>
      </c>
      <c r="J154" s="28" t="s">
        <v>4779</v>
      </c>
      <c r="K154" s="28" t="s">
        <v>4789</v>
      </c>
      <c r="L154" s="28" t="s">
        <v>4792</v>
      </c>
    </row>
    <row r="155" spans="1:12">
      <c r="A155" s="10" t="s">
        <v>996</v>
      </c>
      <c r="B155" s="10" t="s">
        <v>997</v>
      </c>
      <c r="C155" s="10" t="s">
        <v>250</v>
      </c>
      <c r="D155" s="10" t="s">
        <v>595</v>
      </c>
      <c r="E155" s="10" t="s">
        <v>554</v>
      </c>
      <c r="F155" s="10" t="s">
        <v>1012</v>
      </c>
      <c r="G155" s="10" t="s">
        <v>1019</v>
      </c>
      <c r="H155" s="10" t="s">
        <v>1020</v>
      </c>
      <c r="I155" s="28" t="s">
        <v>996</v>
      </c>
      <c r="J155" s="28" t="s">
        <v>4779</v>
      </c>
      <c r="K155" s="28" t="s">
        <v>4789</v>
      </c>
      <c r="L155" s="28" t="s">
        <v>4793</v>
      </c>
    </row>
    <row r="156" spans="1:12">
      <c r="A156" s="10" t="s">
        <v>996</v>
      </c>
      <c r="B156" s="10" t="s">
        <v>997</v>
      </c>
      <c r="C156" s="10" t="s">
        <v>250</v>
      </c>
      <c r="D156" s="10" t="s">
        <v>595</v>
      </c>
      <c r="E156" s="10" t="s">
        <v>554</v>
      </c>
      <c r="F156" s="10" t="s">
        <v>1012</v>
      </c>
      <c r="G156" s="10" t="s">
        <v>1021</v>
      </c>
      <c r="H156" s="10" t="s">
        <v>1022</v>
      </c>
      <c r="I156" s="28" t="s">
        <v>996</v>
      </c>
      <c r="J156" s="28" t="s">
        <v>4779</v>
      </c>
      <c r="K156" s="28" t="s">
        <v>4789</v>
      </c>
      <c r="L156" s="28" t="s">
        <v>4794</v>
      </c>
    </row>
    <row r="157" spans="1:12">
      <c r="A157" s="10" t="s">
        <v>996</v>
      </c>
      <c r="B157" s="10" t="s">
        <v>997</v>
      </c>
      <c r="C157" s="10" t="s">
        <v>250</v>
      </c>
      <c r="D157" s="10" t="s">
        <v>595</v>
      </c>
      <c r="E157" s="10" t="s">
        <v>554</v>
      </c>
      <c r="F157" s="10" t="s">
        <v>1012</v>
      </c>
      <c r="G157" s="10" t="s">
        <v>1023</v>
      </c>
      <c r="H157" s="10" t="s">
        <v>1024</v>
      </c>
      <c r="I157" s="28" t="s">
        <v>996</v>
      </c>
      <c r="J157" s="28" t="s">
        <v>4779</v>
      </c>
      <c r="K157" s="28" t="s">
        <v>4789</v>
      </c>
      <c r="L157" s="28" t="s">
        <v>4795</v>
      </c>
    </row>
    <row r="158" spans="1:12">
      <c r="A158" s="10" t="s">
        <v>996</v>
      </c>
      <c r="B158" s="10" t="s">
        <v>997</v>
      </c>
      <c r="C158" s="10" t="s">
        <v>250</v>
      </c>
      <c r="D158" s="10" t="s">
        <v>595</v>
      </c>
      <c r="E158" s="10" t="s">
        <v>554</v>
      </c>
      <c r="F158" s="10" t="s">
        <v>1012</v>
      </c>
      <c r="G158" s="10" t="s">
        <v>1025</v>
      </c>
      <c r="H158" s="10" t="s">
        <v>1026</v>
      </c>
      <c r="I158" s="28" t="s">
        <v>996</v>
      </c>
      <c r="J158" s="28" t="s">
        <v>4779</v>
      </c>
      <c r="K158" s="28" t="s">
        <v>4789</v>
      </c>
      <c r="L158" s="28" t="s">
        <v>4796</v>
      </c>
    </row>
    <row r="159" spans="1:12">
      <c r="A159" s="10" t="s">
        <v>996</v>
      </c>
      <c r="B159" s="10" t="s">
        <v>997</v>
      </c>
      <c r="C159" s="10" t="s">
        <v>250</v>
      </c>
      <c r="D159" s="10" t="s">
        <v>595</v>
      </c>
      <c r="E159" s="10" t="s">
        <v>555</v>
      </c>
      <c r="F159" s="10" t="s">
        <v>1027</v>
      </c>
      <c r="G159" s="10" t="s">
        <v>1028</v>
      </c>
      <c r="H159" s="10" t="s">
        <v>1029</v>
      </c>
      <c r="I159" s="28" t="s">
        <v>996</v>
      </c>
      <c r="J159" s="28" t="s">
        <v>4779</v>
      </c>
      <c r="K159" s="28" t="s">
        <v>4797</v>
      </c>
      <c r="L159" s="28" t="s">
        <v>4798</v>
      </c>
    </row>
    <row r="160" spans="1:12">
      <c r="A160" s="10" t="s">
        <v>996</v>
      </c>
      <c r="B160" s="10" t="s">
        <v>997</v>
      </c>
      <c r="C160" s="10" t="s">
        <v>250</v>
      </c>
      <c r="D160" s="10" t="s">
        <v>595</v>
      </c>
      <c r="E160" s="10" t="s">
        <v>555</v>
      </c>
      <c r="F160" s="10" t="s">
        <v>1027</v>
      </c>
      <c r="G160" s="10" t="s">
        <v>1030</v>
      </c>
      <c r="H160" s="10" t="s">
        <v>1031</v>
      </c>
      <c r="I160" s="28" t="s">
        <v>996</v>
      </c>
      <c r="J160" s="28" t="s">
        <v>4779</v>
      </c>
      <c r="K160" s="28" t="s">
        <v>4797</v>
      </c>
      <c r="L160" s="28" t="s">
        <v>4799</v>
      </c>
    </row>
    <row r="161" spans="1:12">
      <c r="A161" s="10" t="s">
        <v>996</v>
      </c>
      <c r="B161" s="10" t="s">
        <v>997</v>
      </c>
      <c r="C161" s="10" t="s">
        <v>250</v>
      </c>
      <c r="D161" s="10" t="s">
        <v>595</v>
      </c>
      <c r="E161" s="10" t="s">
        <v>556</v>
      </c>
      <c r="F161" s="10" t="s">
        <v>1032</v>
      </c>
      <c r="G161" s="10" t="s">
        <v>1033</v>
      </c>
      <c r="H161" s="10" t="s">
        <v>1034</v>
      </c>
      <c r="I161" s="28" t="s">
        <v>996</v>
      </c>
      <c r="J161" s="28" t="s">
        <v>4779</v>
      </c>
      <c r="K161" s="28" t="s">
        <v>4800</v>
      </c>
      <c r="L161" s="28" t="s">
        <v>4801</v>
      </c>
    </row>
    <row r="162" spans="1:12">
      <c r="A162" s="10" t="s">
        <v>996</v>
      </c>
      <c r="B162" s="10" t="s">
        <v>997</v>
      </c>
      <c r="C162" s="10" t="s">
        <v>250</v>
      </c>
      <c r="D162" s="10" t="s">
        <v>595</v>
      </c>
      <c r="E162" s="10" t="s">
        <v>556</v>
      </c>
      <c r="F162" s="10" t="s">
        <v>1032</v>
      </c>
      <c r="G162" s="10" t="s">
        <v>1035</v>
      </c>
      <c r="H162" s="10" t="s">
        <v>1036</v>
      </c>
      <c r="I162" s="28" t="s">
        <v>996</v>
      </c>
      <c r="J162" s="28" t="s">
        <v>4779</v>
      </c>
      <c r="K162" s="28" t="s">
        <v>4800</v>
      </c>
      <c r="L162" s="28" t="s">
        <v>4802</v>
      </c>
    </row>
    <row r="163" spans="1:12">
      <c r="A163" s="10" t="s">
        <v>996</v>
      </c>
      <c r="B163" s="10" t="s">
        <v>997</v>
      </c>
      <c r="C163" s="10" t="s">
        <v>250</v>
      </c>
      <c r="D163" s="10" t="s">
        <v>595</v>
      </c>
      <c r="E163" s="10" t="s">
        <v>556</v>
      </c>
      <c r="F163" s="10" t="s">
        <v>1032</v>
      </c>
      <c r="G163" s="10" t="s">
        <v>1037</v>
      </c>
      <c r="H163" s="10" t="s">
        <v>1038</v>
      </c>
      <c r="I163" s="28" t="s">
        <v>996</v>
      </c>
      <c r="J163" s="28" t="s">
        <v>4779</v>
      </c>
      <c r="K163" s="28" t="s">
        <v>4800</v>
      </c>
      <c r="L163" s="28" t="s">
        <v>4803</v>
      </c>
    </row>
    <row r="164" spans="1:12">
      <c r="A164" s="10" t="s">
        <v>996</v>
      </c>
      <c r="B164" s="10" t="s">
        <v>997</v>
      </c>
      <c r="C164" s="10" t="s">
        <v>250</v>
      </c>
      <c r="D164" s="10" t="s">
        <v>595</v>
      </c>
      <c r="E164" s="10" t="s">
        <v>556</v>
      </c>
      <c r="F164" s="10" t="s">
        <v>1032</v>
      </c>
      <c r="G164" s="10" t="s">
        <v>1039</v>
      </c>
      <c r="H164" s="10" t="s">
        <v>1040</v>
      </c>
      <c r="I164" s="28" t="s">
        <v>996</v>
      </c>
      <c r="J164" s="28" t="s">
        <v>4779</v>
      </c>
      <c r="K164" s="28" t="s">
        <v>4800</v>
      </c>
      <c r="L164" s="28" t="s">
        <v>4804</v>
      </c>
    </row>
    <row r="165" spans="1:12">
      <c r="A165" s="10" t="s">
        <v>996</v>
      </c>
      <c r="B165" s="10" t="s">
        <v>997</v>
      </c>
      <c r="C165" s="10" t="s">
        <v>250</v>
      </c>
      <c r="D165" s="10" t="s">
        <v>595</v>
      </c>
      <c r="E165" s="10" t="s">
        <v>556</v>
      </c>
      <c r="F165" s="10" t="s">
        <v>1032</v>
      </c>
      <c r="G165" s="10" t="s">
        <v>1041</v>
      </c>
      <c r="H165" s="10" t="s">
        <v>1042</v>
      </c>
      <c r="I165" s="28" t="s">
        <v>996</v>
      </c>
      <c r="J165" s="28" t="s">
        <v>4779</v>
      </c>
      <c r="K165" s="28" t="s">
        <v>4800</v>
      </c>
      <c r="L165" s="28" t="s">
        <v>4805</v>
      </c>
    </row>
    <row r="166" spans="1:12">
      <c r="A166" s="10" t="s">
        <v>996</v>
      </c>
      <c r="B166" s="10" t="s">
        <v>997</v>
      </c>
      <c r="C166" s="10" t="s">
        <v>250</v>
      </c>
      <c r="D166" s="10" t="s">
        <v>595</v>
      </c>
      <c r="E166" s="10" t="s">
        <v>557</v>
      </c>
      <c r="F166" s="10" t="s">
        <v>1043</v>
      </c>
      <c r="G166" s="10" t="s">
        <v>1044</v>
      </c>
      <c r="H166" s="10" t="s">
        <v>1045</v>
      </c>
      <c r="I166" s="28" t="s">
        <v>996</v>
      </c>
      <c r="J166" s="28" t="s">
        <v>4779</v>
      </c>
      <c r="K166" s="28" t="s">
        <v>4806</v>
      </c>
      <c r="L166" s="28" t="s">
        <v>4807</v>
      </c>
    </row>
    <row r="167" spans="1:12">
      <c r="A167" s="10" t="s">
        <v>996</v>
      </c>
      <c r="B167" s="10" t="s">
        <v>997</v>
      </c>
      <c r="C167" s="10" t="s">
        <v>250</v>
      </c>
      <c r="D167" s="10" t="s">
        <v>595</v>
      </c>
      <c r="E167" s="10" t="s">
        <v>557</v>
      </c>
      <c r="F167" s="10" t="s">
        <v>1043</v>
      </c>
      <c r="G167" s="10" t="s">
        <v>1046</v>
      </c>
      <c r="H167" s="10" t="s">
        <v>1047</v>
      </c>
      <c r="I167" s="28" t="s">
        <v>996</v>
      </c>
      <c r="J167" s="28" t="s">
        <v>4779</v>
      </c>
      <c r="K167" s="28" t="s">
        <v>4806</v>
      </c>
      <c r="L167" s="28" t="s">
        <v>4808</v>
      </c>
    </row>
    <row r="168" spans="1:12">
      <c r="A168" s="10" t="s">
        <v>996</v>
      </c>
      <c r="B168" s="10" t="s">
        <v>997</v>
      </c>
      <c r="C168" s="10" t="s">
        <v>250</v>
      </c>
      <c r="D168" s="10" t="s">
        <v>595</v>
      </c>
      <c r="E168" s="10" t="s">
        <v>557</v>
      </c>
      <c r="F168" s="10" t="s">
        <v>1043</v>
      </c>
      <c r="G168" s="10" t="s">
        <v>1048</v>
      </c>
      <c r="H168" s="10" t="s">
        <v>1049</v>
      </c>
      <c r="I168" s="28" t="s">
        <v>996</v>
      </c>
      <c r="J168" s="28" t="s">
        <v>4779</v>
      </c>
      <c r="K168" s="28" t="s">
        <v>4806</v>
      </c>
      <c r="L168" s="28" t="s">
        <v>4809</v>
      </c>
    </row>
    <row r="169" spans="1:12">
      <c r="A169" s="10" t="s">
        <v>996</v>
      </c>
      <c r="B169" s="10" t="s">
        <v>997</v>
      </c>
      <c r="C169" s="10" t="s">
        <v>250</v>
      </c>
      <c r="D169" s="10" t="s">
        <v>595</v>
      </c>
      <c r="E169" s="10" t="s">
        <v>558</v>
      </c>
      <c r="F169" s="10" t="s">
        <v>1050</v>
      </c>
      <c r="G169" s="10" t="s">
        <v>1051</v>
      </c>
      <c r="H169" s="10" t="s">
        <v>1052</v>
      </c>
      <c r="I169" s="28" t="s">
        <v>996</v>
      </c>
      <c r="J169" s="28" t="s">
        <v>4779</v>
      </c>
      <c r="K169" s="28" t="s">
        <v>4810</v>
      </c>
      <c r="L169" s="28" t="s">
        <v>4811</v>
      </c>
    </row>
    <row r="170" spans="1:12">
      <c r="A170" s="10" t="s">
        <v>996</v>
      </c>
      <c r="B170" s="10" t="s">
        <v>997</v>
      </c>
      <c r="C170" s="10" t="s">
        <v>250</v>
      </c>
      <c r="D170" s="10" t="s">
        <v>595</v>
      </c>
      <c r="E170" s="10" t="s">
        <v>558</v>
      </c>
      <c r="F170" s="10" t="s">
        <v>1050</v>
      </c>
      <c r="G170" s="10" t="s">
        <v>1053</v>
      </c>
      <c r="H170" s="10" t="s">
        <v>1054</v>
      </c>
      <c r="I170" s="28" t="s">
        <v>996</v>
      </c>
      <c r="J170" s="28" t="s">
        <v>4779</v>
      </c>
      <c r="K170" s="28" t="s">
        <v>4810</v>
      </c>
      <c r="L170" s="28" t="s">
        <v>4812</v>
      </c>
    </row>
    <row r="171" spans="1:12">
      <c r="A171" s="10" t="s">
        <v>996</v>
      </c>
      <c r="B171" s="10" t="s">
        <v>997</v>
      </c>
      <c r="C171" s="10" t="s">
        <v>250</v>
      </c>
      <c r="D171" s="10" t="s">
        <v>595</v>
      </c>
      <c r="E171" s="10" t="s">
        <v>558</v>
      </c>
      <c r="F171" s="10" t="s">
        <v>1050</v>
      </c>
      <c r="G171" s="10" t="s">
        <v>1055</v>
      </c>
      <c r="H171" s="10" t="s">
        <v>1056</v>
      </c>
      <c r="I171" s="28" t="s">
        <v>996</v>
      </c>
      <c r="J171" s="28" t="s">
        <v>4779</v>
      </c>
      <c r="K171" s="28" t="s">
        <v>4810</v>
      </c>
      <c r="L171" s="28" t="s">
        <v>4813</v>
      </c>
    </row>
    <row r="172" spans="1:12">
      <c r="A172" s="10" t="s">
        <v>996</v>
      </c>
      <c r="B172" s="10" t="s">
        <v>997</v>
      </c>
      <c r="C172" s="10" t="s">
        <v>250</v>
      </c>
      <c r="D172" s="10" t="s">
        <v>595</v>
      </c>
      <c r="E172" s="10" t="s">
        <v>559</v>
      </c>
      <c r="F172" s="10" t="s">
        <v>1057</v>
      </c>
      <c r="G172" s="10" t="s">
        <v>1058</v>
      </c>
      <c r="H172" s="10" t="s">
        <v>1059</v>
      </c>
      <c r="I172" s="28" t="s">
        <v>996</v>
      </c>
      <c r="J172" s="28" t="s">
        <v>4779</v>
      </c>
      <c r="K172" s="28" t="s">
        <v>4814</v>
      </c>
      <c r="L172" s="28" t="s">
        <v>4815</v>
      </c>
    </row>
    <row r="173" spans="1:12">
      <c r="A173" s="10" t="s">
        <v>996</v>
      </c>
      <c r="B173" s="10" t="s">
        <v>997</v>
      </c>
      <c r="C173" s="10" t="s">
        <v>250</v>
      </c>
      <c r="D173" s="10" t="s">
        <v>595</v>
      </c>
      <c r="E173" s="10" t="s">
        <v>559</v>
      </c>
      <c r="F173" s="10" t="s">
        <v>1057</v>
      </c>
      <c r="G173" s="10" t="s">
        <v>1060</v>
      </c>
      <c r="H173" s="10" t="s">
        <v>1061</v>
      </c>
      <c r="I173" s="28" t="s">
        <v>996</v>
      </c>
      <c r="J173" s="28" t="s">
        <v>4779</v>
      </c>
      <c r="K173" s="28" t="s">
        <v>4814</v>
      </c>
      <c r="L173" s="28" t="s">
        <v>4816</v>
      </c>
    </row>
    <row r="174" spans="1:12">
      <c r="A174" s="10" t="s">
        <v>996</v>
      </c>
      <c r="B174" s="10" t="s">
        <v>997</v>
      </c>
      <c r="C174" s="10" t="s">
        <v>250</v>
      </c>
      <c r="D174" s="10" t="s">
        <v>595</v>
      </c>
      <c r="E174" s="10" t="s">
        <v>559</v>
      </c>
      <c r="F174" s="10" t="s">
        <v>1057</v>
      </c>
      <c r="G174" s="10" t="s">
        <v>1062</v>
      </c>
      <c r="H174" s="10" t="s">
        <v>1063</v>
      </c>
      <c r="I174" s="28" t="s">
        <v>996</v>
      </c>
      <c r="J174" s="28" t="s">
        <v>4779</v>
      </c>
      <c r="K174" s="28" t="s">
        <v>4814</v>
      </c>
      <c r="L174" s="28" t="s">
        <v>4817</v>
      </c>
    </row>
    <row r="175" spans="1:12">
      <c r="A175" s="10" t="s">
        <v>996</v>
      </c>
      <c r="B175" s="10" t="s">
        <v>997</v>
      </c>
      <c r="C175" s="10" t="s">
        <v>250</v>
      </c>
      <c r="D175" s="10" t="s">
        <v>595</v>
      </c>
      <c r="E175" s="10" t="s">
        <v>559</v>
      </c>
      <c r="F175" s="10" t="s">
        <v>1057</v>
      </c>
      <c r="G175" s="10" t="s">
        <v>1064</v>
      </c>
      <c r="H175" s="10" t="s">
        <v>1065</v>
      </c>
      <c r="I175" s="28" t="s">
        <v>996</v>
      </c>
      <c r="J175" s="28" t="s">
        <v>4779</v>
      </c>
      <c r="K175" s="28" t="s">
        <v>4814</v>
      </c>
      <c r="L175" s="28" t="s">
        <v>4818</v>
      </c>
    </row>
    <row r="176" spans="1:12">
      <c r="A176" s="10" t="s">
        <v>996</v>
      </c>
      <c r="B176" s="10" t="s">
        <v>997</v>
      </c>
      <c r="C176" s="10" t="s">
        <v>250</v>
      </c>
      <c r="D176" s="10" t="s">
        <v>595</v>
      </c>
      <c r="E176" s="10" t="s">
        <v>559</v>
      </c>
      <c r="F176" s="10" t="s">
        <v>1057</v>
      </c>
      <c r="G176" s="10" t="s">
        <v>1066</v>
      </c>
      <c r="H176" s="10" t="s">
        <v>1067</v>
      </c>
      <c r="I176" s="28" t="s">
        <v>996</v>
      </c>
      <c r="J176" s="28" t="s">
        <v>4779</v>
      </c>
      <c r="K176" s="28" t="s">
        <v>4814</v>
      </c>
      <c r="L176" s="28" t="s">
        <v>4819</v>
      </c>
    </row>
    <row r="177" spans="1:12">
      <c r="A177" s="10" t="s">
        <v>996</v>
      </c>
      <c r="B177" s="10" t="s">
        <v>997</v>
      </c>
      <c r="C177" s="10" t="s">
        <v>250</v>
      </c>
      <c r="D177" s="10" t="s">
        <v>595</v>
      </c>
      <c r="E177" s="10" t="s">
        <v>560</v>
      </c>
      <c r="F177" s="10" t="s">
        <v>1068</v>
      </c>
      <c r="G177" s="10" t="s">
        <v>1069</v>
      </c>
      <c r="H177" s="10" t="s">
        <v>1070</v>
      </c>
      <c r="I177" s="28" t="s">
        <v>996</v>
      </c>
      <c r="J177" s="28" t="s">
        <v>4779</v>
      </c>
      <c r="K177" s="28" t="s">
        <v>4820</v>
      </c>
      <c r="L177" s="28" t="s">
        <v>4821</v>
      </c>
    </row>
    <row r="178" spans="1:12">
      <c r="A178" s="10" t="s">
        <v>996</v>
      </c>
      <c r="B178" s="10" t="s">
        <v>997</v>
      </c>
      <c r="C178" s="10" t="s">
        <v>250</v>
      </c>
      <c r="D178" s="10" t="s">
        <v>595</v>
      </c>
      <c r="E178" s="10" t="s">
        <v>560</v>
      </c>
      <c r="F178" s="10" t="s">
        <v>1068</v>
      </c>
      <c r="G178" s="10" t="s">
        <v>1071</v>
      </c>
      <c r="H178" s="10" t="s">
        <v>1072</v>
      </c>
      <c r="I178" s="28" t="s">
        <v>996</v>
      </c>
      <c r="J178" s="28" t="s">
        <v>4779</v>
      </c>
      <c r="K178" s="28" t="s">
        <v>4820</v>
      </c>
      <c r="L178" s="28" t="s">
        <v>4822</v>
      </c>
    </row>
    <row r="179" spans="1:12">
      <c r="A179" s="10" t="s">
        <v>996</v>
      </c>
      <c r="B179" s="10" t="s">
        <v>997</v>
      </c>
      <c r="C179" s="10" t="s">
        <v>250</v>
      </c>
      <c r="D179" s="10" t="s">
        <v>595</v>
      </c>
      <c r="E179" s="10" t="s">
        <v>561</v>
      </c>
      <c r="F179" s="10" t="s">
        <v>1073</v>
      </c>
      <c r="G179" s="10" t="s">
        <v>1074</v>
      </c>
      <c r="H179" s="10" t="s">
        <v>1075</v>
      </c>
      <c r="I179" s="28" t="s">
        <v>996</v>
      </c>
      <c r="J179" s="28" t="s">
        <v>4779</v>
      </c>
      <c r="K179" s="28" t="s">
        <v>4823</v>
      </c>
      <c r="L179" s="28" t="s">
        <v>4824</v>
      </c>
    </row>
    <row r="180" spans="1:12">
      <c r="A180" s="10" t="s">
        <v>996</v>
      </c>
      <c r="B180" s="10" t="s">
        <v>997</v>
      </c>
      <c r="C180" s="10" t="s">
        <v>250</v>
      </c>
      <c r="D180" s="10" t="s">
        <v>595</v>
      </c>
      <c r="E180" s="10" t="s">
        <v>561</v>
      </c>
      <c r="F180" s="10" t="s">
        <v>1073</v>
      </c>
      <c r="G180" s="10" t="s">
        <v>1076</v>
      </c>
      <c r="H180" s="10" t="s">
        <v>1077</v>
      </c>
      <c r="I180" s="28" t="s">
        <v>996</v>
      </c>
      <c r="J180" s="28" t="s">
        <v>4779</v>
      </c>
      <c r="K180" s="28" t="s">
        <v>4823</v>
      </c>
      <c r="L180" s="28" t="s">
        <v>4825</v>
      </c>
    </row>
    <row r="181" spans="1:12">
      <c r="A181" s="10" t="s">
        <v>996</v>
      </c>
      <c r="B181" s="10" t="s">
        <v>997</v>
      </c>
      <c r="C181" s="10" t="s">
        <v>250</v>
      </c>
      <c r="D181" s="10" t="s">
        <v>595</v>
      </c>
      <c r="E181" s="10" t="s">
        <v>561</v>
      </c>
      <c r="F181" s="10" t="s">
        <v>1073</v>
      </c>
      <c r="G181" s="10" t="s">
        <v>1078</v>
      </c>
      <c r="H181" s="10" t="s">
        <v>1079</v>
      </c>
      <c r="I181" s="28" t="s">
        <v>996</v>
      </c>
      <c r="J181" s="28" t="s">
        <v>4779</v>
      </c>
      <c r="K181" s="28" t="s">
        <v>4823</v>
      </c>
      <c r="L181" s="28" t="s">
        <v>4826</v>
      </c>
    </row>
    <row r="182" spans="1:12">
      <c r="A182" s="10" t="s">
        <v>996</v>
      </c>
      <c r="B182" s="10" t="s">
        <v>997</v>
      </c>
      <c r="C182" s="10" t="s">
        <v>250</v>
      </c>
      <c r="D182" s="10" t="s">
        <v>595</v>
      </c>
      <c r="E182" s="10" t="s">
        <v>561</v>
      </c>
      <c r="F182" s="10" t="s">
        <v>1073</v>
      </c>
      <c r="G182" s="10" t="s">
        <v>1080</v>
      </c>
      <c r="H182" s="10" t="s">
        <v>1081</v>
      </c>
      <c r="I182" s="28" t="s">
        <v>996</v>
      </c>
      <c r="J182" s="28" t="s">
        <v>4779</v>
      </c>
      <c r="K182" s="28" t="s">
        <v>4823</v>
      </c>
      <c r="L182" s="28" t="s">
        <v>4827</v>
      </c>
    </row>
    <row r="183" spans="1:12">
      <c r="A183" s="10" t="s">
        <v>996</v>
      </c>
      <c r="B183" s="10" t="s">
        <v>997</v>
      </c>
      <c r="C183" s="10" t="s">
        <v>250</v>
      </c>
      <c r="D183" s="10" t="s">
        <v>595</v>
      </c>
      <c r="E183" s="10" t="s">
        <v>561</v>
      </c>
      <c r="F183" s="10" t="s">
        <v>1073</v>
      </c>
      <c r="G183" s="10" t="s">
        <v>1082</v>
      </c>
      <c r="H183" s="10" t="s">
        <v>1083</v>
      </c>
      <c r="I183" s="28" t="s">
        <v>996</v>
      </c>
      <c r="J183" s="28" t="s">
        <v>4779</v>
      </c>
      <c r="K183" s="28" t="s">
        <v>4823</v>
      </c>
      <c r="L183" s="28" t="s">
        <v>4828</v>
      </c>
    </row>
    <row r="184" spans="1:12">
      <c r="A184" s="10" t="s">
        <v>996</v>
      </c>
      <c r="B184" s="10" t="s">
        <v>997</v>
      </c>
      <c r="C184" s="10" t="s">
        <v>250</v>
      </c>
      <c r="D184" s="10" t="s">
        <v>595</v>
      </c>
      <c r="E184" s="10" t="s">
        <v>561</v>
      </c>
      <c r="F184" s="10" t="s">
        <v>1073</v>
      </c>
      <c r="G184" s="10" t="s">
        <v>1084</v>
      </c>
      <c r="H184" s="10" t="s">
        <v>1085</v>
      </c>
      <c r="I184" s="28" t="s">
        <v>996</v>
      </c>
      <c r="J184" s="28" t="s">
        <v>4779</v>
      </c>
      <c r="K184" s="28" t="s">
        <v>4823</v>
      </c>
      <c r="L184" s="28" t="s">
        <v>4829</v>
      </c>
    </row>
    <row r="185" spans="1:12">
      <c r="A185" s="10" t="s">
        <v>996</v>
      </c>
      <c r="B185" s="10" t="s">
        <v>997</v>
      </c>
      <c r="C185" s="10" t="s">
        <v>250</v>
      </c>
      <c r="D185" s="10" t="s">
        <v>595</v>
      </c>
      <c r="E185" s="10" t="s">
        <v>561</v>
      </c>
      <c r="F185" s="10" t="s">
        <v>1073</v>
      </c>
      <c r="G185" s="10" t="s">
        <v>1086</v>
      </c>
      <c r="H185" s="10" t="s">
        <v>1087</v>
      </c>
      <c r="I185" s="28" t="s">
        <v>996</v>
      </c>
      <c r="J185" s="28" t="s">
        <v>4779</v>
      </c>
      <c r="K185" s="28" t="s">
        <v>4823</v>
      </c>
      <c r="L185" s="28" t="s">
        <v>4830</v>
      </c>
    </row>
    <row r="186" spans="1:12">
      <c r="A186" s="10" t="s">
        <v>996</v>
      </c>
      <c r="B186" s="10" t="s">
        <v>997</v>
      </c>
      <c r="C186" s="10" t="s">
        <v>250</v>
      </c>
      <c r="D186" s="10" t="s">
        <v>595</v>
      </c>
      <c r="E186" s="10" t="s">
        <v>561</v>
      </c>
      <c r="F186" s="10" t="s">
        <v>1073</v>
      </c>
      <c r="G186" s="10" t="s">
        <v>1088</v>
      </c>
      <c r="H186" s="10" t="s">
        <v>1089</v>
      </c>
      <c r="I186" s="28" t="s">
        <v>996</v>
      </c>
      <c r="J186" s="28" t="s">
        <v>4779</v>
      </c>
      <c r="K186" s="28" t="s">
        <v>4823</v>
      </c>
      <c r="L186" s="28" t="s">
        <v>4831</v>
      </c>
    </row>
    <row r="187" spans="1:12">
      <c r="A187" s="10" t="s">
        <v>996</v>
      </c>
      <c r="B187" s="10" t="s">
        <v>997</v>
      </c>
      <c r="C187" s="10" t="s">
        <v>250</v>
      </c>
      <c r="D187" s="10" t="s">
        <v>595</v>
      </c>
      <c r="E187" s="10" t="s">
        <v>561</v>
      </c>
      <c r="F187" s="10" t="s">
        <v>1073</v>
      </c>
      <c r="G187" s="10" t="s">
        <v>1090</v>
      </c>
      <c r="H187" s="10" t="s">
        <v>1091</v>
      </c>
      <c r="I187" s="28" t="s">
        <v>996</v>
      </c>
      <c r="J187" s="28" t="s">
        <v>4779</v>
      </c>
      <c r="K187" s="28" t="s">
        <v>4823</v>
      </c>
      <c r="L187" s="28" t="s">
        <v>4832</v>
      </c>
    </row>
    <row r="188" spans="1:12">
      <c r="A188" s="10" t="s">
        <v>996</v>
      </c>
      <c r="B188" s="10" t="s">
        <v>997</v>
      </c>
      <c r="C188" s="10" t="s">
        <v>251</v>
      </c>
      <c r="D188" s="10" t="s">
        <v>596</v>
      </c>
      <c r="E188" s="10" t="s">
        <v>562</v>
      </c>
      <c r="F188" s="10" t="s">
        <v>1092</v>
      </c>
      <c r="G188" s="10" t="s">
        <v>1093</v>
      </c>
      <c r="H188" s="10" t="s">
        <v>703</v>
      </c>
      <c r="I188" s="28" t="s">
        <v>996</v>
      </c>
      <c r="J188" s="28" t="s">
        <v>4833</v>
      </c>
      <c r="K188" s="28" t="s">
        <v>4834</v>
      </c>
      <c r="L188" s="28" t="s">
        <v>4835</v>
      </c>
    </row>
    <row r="189" spans="1:12">
      <c r="A189" s="10" t="s">
        <v>996</v>
      </c>
      <c r="B189" s="10" t="s">
        <v>997</v>
      </c>
      <c r="C189" s="10" t="s">
        <v>251</v>
      </c>
      <c r="D189" s="10" t="s">
        <v>596</v>
      </c>
      <c r="E189" s="10" t="s">
        <v>562</v>
      </c>
      <c r="F189" s="10" t="s">
        <v>1092</v>
      </c>
      <c r="G189" s="10" t="s">
        <v>1094</v>
      </c>
      <c r="H189" s="10" t="s">
        <v>705</v>
      </c>
      <c r="I189" s="28" t="s">
        <v>996</v>
      </c>
      <c r="J189" s="28" t="s">
        <v>4833</v>
      </c>
      <c r="K189" s="28" t="s">
        <v>4834</v>
      </c>
      <c r="L189" s="28" t="s">
        <v>4836</v>
      </c>
    </row>
    <row r="190" spans="1:12">
      <c r="A190" s="10" t="s">
        <v>996</v>
      </c>
      <c r="B190" s="10" t="s">
        <v>997</v>
      </c>
      <c r="C190" s="10" t="s">
        <v>251</v>
      </c>
      <c r="D190" s="10" t="s">
        <v>596</v>
      </c>
      <c r="E190" s="10" t="s">
        <v>563</v>
      </c>
      <c r="F190" s="10" t="s">
        <v>1095</v>
      </c>
      <c r="G190" s="10" t="s">
        <v>1096</v>
      </c>
      <c r="H190" s="10" t="s">
        <v>1095</v>
      </c>
      <c r="I190" s="28" t="s">
        <v>996</v>
      </c>
      <c r="J190" s="28" t="s">
        <v>4833</v>
      </c>
      <c r="K190" s="28" t="s">
        <v>4837</v>
      </c>
      <c r="L190" s="28" t="s">
        <v>4838</v>
      </c>
    </row>
    <row r="191" spans="1:12">
      <c r="A191" s="10" t="s">
        <v>996</v>
      </c>
      <c r="B191" s="10" t="s">
        <v>997</v>
      </c>
      <c r="C191" s="10" t="s">
        <v>251</v>
      </c>
      <c r="D191" s="10" t="s">
        <v>596</v>
      </c>
      <c r="E191" s="10" t="s">
        <v>564</v>
      </c>
      <c r="F191" s="10" t="s">
        <v>1097</v>
      </c>
      <c r="G191" s="10" t="s">
        <v>1098</v>
      </c>
      <c r="H191" s="10" t="s">
        <v>1099</v>
      </c>
      <c r="I191" s="28" t="s">
        <v>996</v>
      </c>
      <c r="J191" s="28" t="s">
        <v>4833</v>
      </c>
      <c r="K191" s="28" t="s">
        <v>4839</v>
      </c>
      <c r="L191" s="28" t="s">
        <v>4840</v>
      </c>
    </row>
    <row r="192" spans="1:12">
      <c r="A192" s="10" t="s">
        <v>996</v>
      </c>
      <c r="B192" s="10" t="s">
        <v>997</v>
      </c>
      <c r="C192" s="10" t="s">
        <v>251</v>
      </c>
      <c r="D192" s="10" t="s">
        <v>596</v>
      </c>
      <c r="E192" s="10" t="s">
        <v>564</v>
      </c>
      <c r="F192" s="10" t="s">
        <v>1097</v>
      </c>
      <c r="G192" s="10" t="s">
        <v>1100</v>
      </c>
      <c r="H192" s="10" t="s">
        <v>1101</v>
      </c>
      <c r="I192" s="28" t="s">
        <v>996</v>
      </c>
      <c r="J192" s="28" t="s">
        <v>4833</v>
      </c>
      <c r="K192" s="28" t="s">
        <v>4839</v>
      </c>
      <c r="L192" s="28" t="s">
        <v>4841</v>
      </c>
    </row>
    <row r="193" spans="1:12">
      <c r="A193" s="10" t="s">
        <v>996</v>
      </c>
      <c r="B193" s="10" t="s">
        <v>997</v>
      </c>
      <c r="C193" s="10" t="s">
        <v>251</v>
      </c>
      <c r="D193" s="10" t="s">
        <v>596</v>
      </c>
      <c r="E193" s="10" t="s">
        <v>564</v>
      </c>
      <c r="F193" s="10" t="s">
        <v>1097</v>
      </c>
      <c r="G193" s="10" t="s">
        <v>1102</v>
      </c>
      <c r="H193" s="10" t="s">
        <v>1103</v>
      </c>
      <c r="I193" s="28" t="s">
        <v>996</v>
      </c>
      <c r="J193" s="28" t="s">
        <v>4833</v>
      </c>
      <c r="K193" s="28" t="s">
        <v>4839</v>
      </c>
      <c r="L193" s="28" t="s">
        <v>4842</v>
      </c>
    </row>
    <row r="194" spans="1:12">
      <c r="A194" s="10" t="s">
        <v>996</v>
      </c>
      <c r="B194" s="10" t="s">
        <v>997</v>
      </c>
      <c r="C194" s="10" t="s">
        <v>251</v>
      </c>
      <c r="D194" s="10" t="s">
        <v>596</v>
      </c>
      <c r="E194" s="10" t="s">
        <v>564</v>
      </c>
      <c r="F194" s="10" t="s">
        <v>1097</v>
      </c>
      <c r="G194" s="10" t="s">
        <v>1104</v>
      </c>
      <c r="H194" s="10" t="s">
        <v>1105</v>
      </c>
      <c r="I194" s="28" t="s">
        <v>996</v>
      </c>
      <c r="J194" s="28" t="s">
        <v>4833</v>
      </c>
      <c r="K194" s="28" t="s">
        <v>4839</v>
      </c>
      <c r="L194" s="28" t="s">
        <v>4843</v>
      </c>
    </row>
    <row r="195" spans="1:12">
      <c r="A195" s="10" t="s">
        <v>996</v>
      </c>
      <c r="B195" s="10" t="s">
        <v>997</v>
      </c>
      <c r="C195" s="10" t="s">
        <v>251</v>
      </c>
      <c r="D195" s="10" t="s">
        <v>596</v>
      </c>
      <c r="E195" s="10" t="s">
        <v>565</v>
      </c>
      <c r="F195" s="10" t="s">
        <v>1106</v>
      </c>
      <c r="G195" s="10" t="s">
        <v>1107</v>
      </c>
      <c r="H195" s="10" t="s">
        <v>1108</v>
      </c>
      <c r="I195" s="28" t="s">
        <v>996</v>
      </c>
      <c r="J195" s="28" t="s">
        <v>4833</v>
      </c>
      <c r="K195" s="28" t="s">
        <v>4844</v>
      </c>
      <c r="L195" s="28" t="s">
        <v>4845</v>
      </c>
    </row>
    <row r="196" spans="1:12">
      <c r="A196" s="10" t="s">
        <v>996</v>
      </c>
      <c r="B196" s="10" t="s">
        <v>997</v>
      </c>
      <c r="C196" s="10" t="s">
        <v>251</v>
      </c>
      <c r="D196" s="10" t="s">
        <v>596</v>
      </c>
      <c r="E196" s="10" t="s">
        <v>565</v>
      </c>
      <c r="F196" s="10" t="s">
        <v>1106</v>
      </c>
      <c r="G196" s="10" t="s">
        <v>1109</v>
      </c>
      <c r="H196" s="10" t="s">
        <v>1110</v>
      </c>
      <c r="I196" s="28" t="s">
        <v>996</v>
      </c>
      <c r="J196" s="28" t="s">
        <v>4833</v>
      </c>
      <c r="K196" s="28" t="s">
        <v>4844</v>
      </c>
      <c r="L196" s="28" t="s">
        <v>4846</v>
      </c>
    </row>
    <row r="197" spans="1:12">
      <c r="A197" s="10" t="s">
        <v>996</v>
      </c>
      <c r="B197" s="10" t="s">
        <v>997</v>
      </c>
      <c r="C197" s="10" t="s">
        <v>251</v>
      </c>
      <c r="D197" s="10" t="s">
        <v>596</v>
      </c>
      <c r="E197" s="10" t="s">
        <v>566</v>
      </c>
      <c r="F197" s="10" t="s">
        <v>1111</v>
      </c>
      <c r="G197" s="10" t="s">
        <v>1112</v>
      </c>
      <c r="H197" s="10" t="s">
        <v>1111</v>
      </c>
      <c r="I197" s="28" t="s">
        <v>996</v>
      </c>
      <c r="J197" s="28" t="s">
        <v>4833</v>
      </c>
      <c r="K197" s="28" t="s">
        <v>4847</v>
      </c>
      <c r="L197" s="28" t="s">
        <v>4848</v>
      </c>
    </row>
    <row r="198" spans="1:12">
      <c r="A198" s="10" t="s">
        <v>996</v>
      </c>
      <c r="B198" s="10" t="s">
        <v>997</v>
      </c>
      <c r="C198" s="10" t="s">
        <v>251</v>
      </c>
      <c r="D198" s="10" t="s">
        <v>596</v>
      </c>
      <c r="E198" s="10" t="s">
        <v>567</v>
      </c>
      <c r="F198" s="10" t="s">
        <v>1113</v>
      </c>
      <c r="G198" s="10" t="s">
        <v>1114</v>
      </c>
      <c r="H198" s="10" t="s">
        <v>1115</v>
      </c>
      <c r="I198" s="28" t="s">
        <v>996</v>
      </c>
      <c r="J198" s="28" t="s">
        <v>4833</v>
      </c>
      <c r="K198" s="28" t="s">
        <v>4849</v>
      </c>
      <c r="L198" s="28" t="s">
        <v>4850</v>
      </c>
    </row>
    <row r="199" spans="1:12">
      <c r="A199" s="10" t="s">
        <v>996</v>
      </c>
      <c r="B199" s="10" t="s">
        <v>997</v>
      </c>
      <c r="C199" s="10" t="s">
        <v>251</v>
      </c>
      <c r="D199" s="10" t="s">
        <v>596</v>
      </c>
      <c r="E199" s="10" t="s">
        <v>567</v>
      </c>
      <c r="F199" s="10" t="s">
        <v>1113</v>
      </c>
      <c r="G199" s="10" t="s">
        <v>1116</v>
      </c>
      <c r="H199" s="10" t="s">
        <v>1117</v>
      </c>
      <c r="I199" s="28" t="s">
        <v>996</v>
      </c>
      <c r="J199" s="28" t="s">
        <v>4833</v>
      </c>
      <c r="K199" s="28" t="s">
        <v>4849</v>
      </c>
      <c r="L199" s="28" t="s">
        <v>4851</v>
      </c>
    </row>
    <row r="200" spans="1:12">
      <c r="A200" s="10" t="s">
        <v>996</v>
      </c>
      <c r="B200" s="10" t="s">
        <v>997</v>
      </c>
      <c r="C200" s="10" t="s">
        <v>251</v>
      </c>
      <c r="D200" s="10" t="s">
        <v>596</v>
      </c>
      <c r="E200" s="10" t="s">
        <v>568</v>
      </c>
      <c r="F200" s="10" t="s">
        <v>1118</v>
      </c>
      <c r="G200" s="10" t="s">
        <v>1119</v>
      </c>
      <c r="H200" s="10" t="s">
        <v>1120</v>
      </c>
      <c r="I200" s="28" t="s">
        <v>996</v>
      </c>
      <c r="J200" s="28" t="s">
        <v>4833</v>
      </c>
      <c r="K200" s="28" t="s">
        <v>4852</v>
      </c>
      <c r="L200" s="28" t="s">
        <v>4853</v>
      </c>
    </row>
    <row r="201" spans="1:12">
      <c r="A201" s="10" t="s">
        <v>996</v>
      </c>
      <c r="B201" s="10" t="s">
        <v>997</v>
      </c>
      <c r="C201" s="10" t="s">
        <v>251</v>
      </c>
      <c r="D201" s="10" t="s">
        <v>596</v>
      </c>
      <c r="E201" s="10" t="s">
        <v>568</v>
      </c>
      <c r="F201" s="10" t="s">
        <v>1118</v>
      </c>
      <c r="G201" s="10" t="s">
        <v>1121</v>
      </c>
      <c r="H201" s="10" t="s">
        <v>1122</v>
      </c>
      <c r="I201" s="28" t="s">
        <v>996</v>
      </c>
      <c r="J201" s="28" t="s">
        <v>4833</v>
      </c>
      <c r="K201" s="28" t="s">
        <v>4852</v>
      </c>
      <c r="L201" s="28" t="s">
        <v>4854</v>
      </c>
    </row>
    <row r="202" spans="1:12">
      <c r="A202" s="10" t="s">
        <v>996</v>
      </c>
      <c r="B202" s="10" t="s">
        <v>997</v>
      </c>
      <c r="C202" s="10" t="s">
        <v>251</v>
      </c>
      <c r="D202" s="10" t="s">
        <v>596</v>
      </c>
      <c r="E202" s="10" t="s">
        <v>568</v>
      </c>
      <c r="F202" s="10" t="s">
        <v>1118</v>
      </c>
      <c r="G202" s="10" t="s">
        <v>1123</v>
      </c>
      <c r="H202" s="10" t="s">
        <v>1124</v>
      </c>
      <c r="I202" s="28" t="s">
        <v>996</v>
      </c>
      <c r="J202" s="28" t="s">
        <v>4833</v>
      </c>
      <c r="K202" s="28" t="s">
        <v>4852</v>
      </c>
      <c r="L202" s="28" t="s">
        <v>4855</v>
      </c>
    </row>
    <row r="203" spans="1:12">
      <c r="A203" s="10" t="s">
        <v>996</v>
      </c>
      <c r="B203" s="10" t="s">
        <v>997</v>
      </c>
      <c r="C203" s="10" t="s">
        <v>252</v>
      </c>
      <c r="D203" s="10" t="s">
        <v>597</v>
      </c>
      <c r="E203" s="10" t="s">
        <v>572</v>
      </c>
      <c r="F203" s="10" t="s">
        <v>1125</v>
      </c>
      <c r="G203" s="10" t="s">
        <v>1126</v>
      </c>
      <c r="H203" s="10" t="s">
        <v>703</v>
      </c>
      <c r="I203" s="28" t="s">
        <v>996</v>
      </c>
      <c r="J203" s="28" t="s">
        <v>4856</v>
      </c>
      <c r="K203" s="28" t="s">
        <v>4857</v>
      </c>
      <c r="L203" s="28" t="s">
        <v>4858</v>
      </c>
    </row>
    <row r="204" spans="1:12">
      <c r="A204" s="10" t="s">
        <v>996</v>
      </c>
      <c r="B204" s="10" t="s">
        <v>997</v>
      </c>
      <c r="C204" s="10" t="s">
        <v>252</v>
      </c>
      <c r="D204" s="10" t="s">
        <v>597</v>
      </c>
      <c r="E204" s="10" t="s">
        <v>572</v>
      </c>
      <c r="F204" s="10" t="s">
        <v>1125</v>
      </c>
      <c r="G204" s="10" t="s">
        <v>1127</v>
      </c>
      <c r="H204" s="10" t="s">
        <v>705</v>
      </c>
      <c r="I204" s="28" t="s">
        <v>996</v>
      </c>
      <c r="J204" s="28" t="s">
        <v>4856</v>
      </c>
      <c r="K204" s="28" t="s">
        <v>4857</v>
      </c>
      <c r="L204" s="28" t="s">
        <v>4859</v>
      </c>
    </row>
    <row r="205" spans="1:12">
      <c r="A205" s="10" t="s">
        <v>996</v>
      </c>
      <c r="B205" s="10" t="s">
        <v>997</v>
      </c>
      <c r="C205" s="10" t="s">
        <v>252</v>
      </c>
      <c r="D205" s="10" t="s">
        <v>597</v>
      </c>
      <c r="E205" s="10" t="s">
        <v>573</v>
      </c>
      <c r="F205" s="10" t="s">
        <v>1128</v>
      </c>
      <c r="G205" s="10" t="s">
        <v>1129</v>
      </c>
      <c r="H205" s="10" t="s">
        <v>1130</v>
      </c>
      <c r="I205" s="28" t="s">
        <v>996</v>
      </c>
      <c r="J205" s="28" t="s">
        <v>4856</v>
      </c>
      <c r="K205" s="28" t="s">
        <v>4860</v>
      </c>
      <c r="L205" s="28" t="s">
        <v>4861</v>
      </c>
    </row>
    <row r="206" spans="1:12">
      <c r="A206" s="10" t="s">
        <v>996</v>
      </c>
      <c r="B206" s="10" t="s">
        <v>997</v>
      </c>
      <c r="C206" s="10" t="s">
        <v>252</v>
      </c>
      <c r="D206" s="10" t="s">
        <v>597</v>
      </c>
      <c r="E206" s="10" t="s">
        <v>573</v>
      </c>
      <c r="F206" s="10" t="s">
        <v>1128</v>
      </c>
      <c r="G206" s="10" t="s">
        <v>1131</v>
      </c>
      <c r="H206" s="10" t="s">
        <v>1132</v>
      </c>
      <c r="I206" s="28" t="s">
        <v>996</v>
      </c>
      <c r="J206" s="28" t="s">
        <v>4856</v>
      </c>
      <c r="K206" s="28" t="s">
        <v>4860</v>
      </c>
      <c r="L206" s="28" t="s">
        <v>4862</v>
      </c>
    </row>
    <row r="207" spans="1:12">
      <c r="A207" s="10" t="s">
        <v>996</v>
      </c>
      <c r="B207" s="10" t="s">
        <v>997</v>
      </c>
      <c r="C207" s="10" t="s">
        <v>252</v>
      </c>
      <c r="D207" s="10" t="s">
        <v>597</v>
      </c>
      <c r="E207" s="10" t="s">
        <v>573</v>
      </c>
      <c r="F207" s="10" t="s">
        <v>1128</v>
      </c>
      <c r="G207" s="10" t="s">
        <v>1133</v>
      </c>
      <c r="H207" s="10" t="s">
        <v>1134</v>
      </c>
      <c r="I207" s="28" t="s">
        <v>996</v>
      </c>
      <c r="J207" s="28" t="s">
        <v>4856</v>
      </c>
      <c r="K207" s="28" t="s">
        <v>4860</v>
      </c>
      <c r="L207" s="28" t="s">
        <v>4863</v>
      </c>
    </row>
    <row r="208" spans="1:12">
      <c r="A208" s="10" t="s">
        <v>996</v>
      </c>
      <c r="B208" s="10" t="s">
        <v>997</v>
      </c>
      <c r="C208" s="10" t="s">
        <v>252</v>
      </c>
      <c r="D208" s="10" t="s">
        <v>597</v>
      </c>
      <c r="E208" s="10" t="s">
        <v>573</v>
      </c>
      <c r="F208" s="10" t="s">
        <v>1128</v>
      </c>
      <c r="G208" s="10" t="s">
        <v>1135</v>
      </c>
      <c r="H208" s="10" t="s">
        <v>1136</v>
      </c>
      <c r="I208" s="28" t="s">
        <v>996</v>
      </c>
      <c r="J208" s="28" t="s">
        <v>4856</v>
      </c>
      <c r="K208" s="28" t="s">
        <v>4860</v>
      </c>
      <c r="L208" s="28" t="s">
        <v>4864</v>
      </c>
    </row>
    <row r="209" spans="1:12">
      <c r="A209" s="10" t="s">
        <v>996</v>
      </c>
      <c r="B209" s="10" t="s">
        <v>997</v>
      </c>
      <c r="C209" s="10" t="s">
        <v>252</v>
      </c>
      <c r="D209" s="10" t="s">
        <v>597</v>
      </c>
      <c r="E209" s="10" t="s">
        <v>573</v>
      </c>
      <c r="F209" s="10" t="s">
        <v>1128</v>
      </c>
      <c r="G209" s="10" t="s">
        <v>1137</v>
      </c>
      <c r="H209" s="10" t="s">
        <v>1138</v>
      </c>
      <c r="I209" s="28" t="s">
        <v>996</v>
      </c>
      <c r="J209" s="28" t="s">
        <v>4856</v>
      </c>
      <c r="K209" s="28" t="s">
        <v>4860</v>
      </c>
      <c r="L209" s="28" t="s">
        <v>4865</v>
      </c>
    </row>
    <row r="210" spans="1:12">
      <c r="A210" s="10" t="s">
        <v>996</v>
      </c>
      <c r="B210" s="10" t="s">
        <v>997</v>
      </c>
      <c r="C210" s="10" t="s">
        <v>252</v>
      </c>
      <c r="D210" s="10" t="s">
        <v>597</v>
      </c>
      <c r="E210" s="10" t="s">
        <v>573</v>
      </c>
      <c r="F210" s="10" t="s">
        <v>1128</v>
      </c>
      <c r="G210" s="10" t="s">
        <v>1139</v>
      </c>
      <c r="H210" s="10" t="s">
        <v>1140</v>
      </c>
      <c r="I210" s="28" t="s">
        <v>996</v>
      </c>
      <c r="J210" s="28" t="s">
        <v>4856</v>
      </c>
      <c r="K210" s="28" t="s">
        <v>4860</v>
      </c>
      <c r="L210" s="28" t="s">
        <v>4866</v>
      </c>
    </row>
    <row r="211" spans="1:12">
      <c r="A211" s="10" t="s">
        <v>996</v>
      </c>
      <c r="B211" s="10" t="s">
        <v>997</v>
      </c>
      <c r="C211" s="10" t="s">
        <v>252</v>
      </c>
      <c r="D211" s="10" t="s">
        <v>597</v>
      </c>
      <c r="E211" s="10" t="s">
        <v>573</v>
      </c>
      <c r="F211" s="10" t="s">
        <v>1128</v>
      </c>
      <c r="G211" s="10" t="s">
        <v>1141</v>
      </c>
      <c r="H211" s="10" t="s">
        <v>1142</v>
      </c>
      <c r="I211" s="28" t="s">
        <v>996</v>
      </c>
      <c r="J211" s="28" t="s">
        <v>4856</v>
      </c>
      <c r="K211" s="28" t="s">
        <v>4860</v>
      </c>
      <c r="L211" s="28" t="s">
        <v>4867</v>
      </c>
    </row>
    <row r="212" spans="1:12">
      <c r="A212" s="10" t="s">
        <v>996</v>
      </c>
      <c r="B212" s="10" t="s">
        <v>997</v>
      </c>
      <c r="C212" s="10" t="s">
        <v>252</v>
      </c>
      <c r="D212" s="10" t="s">
        <v>597</v>
      </c>
      <c r="E212" s="10" t="s">
        <v>573</v>
      </c>
      <c r="F212" s="10" t="s">
        <v>1128</v>
      </c>
      <c r="G212" s="10" t="s">
        <v>1143</v>
      </c>
      <c r="H212" s="10" t="s">
        <v>1144</v>
      </c>
      <c r="I212" s="28" t="s">
        <v>996</v>
      </c>
      <c r="J212" s="28" t="s">
        <v>4856</v>
      </c>
      <c r="K212" s="28" t="s">
        <v>4860</v>
      </c>
      <c r="L212" s="28" t="s">
        <v>4868</v>
      </c>
    </row>
    <row r="213" spans="1:12">
      <c r="A213" s="10" t="s">
        <v>996</v>
      </c>
      <c r="B213" s="10" t="s">
        <v>997</v>
      </c>
      <c r="C213" s="10" t="s">
        <v>252</v>
      </c>
      <c r="D213" s="10" t="s">
        <v>597</v>
      </c>
      <c r="E213" s="10" t="s">
        <v>573</v>
      </c>
      <c r="F213" s="10" t="s">
        <v>1128</v>
      </c>
      <c r="G213" s="10" t="s">
        <v>1145</v>
      </c>
      <c r="H213" s="10" t="s">
        <v>1146</v>
      </c>
      <c r="I213" s="28" t="s">
        <v>996</v>
      </c>
      <c r="J213" s="28" t="s">
        <v>4856</v>
      </c>
      <c r="K213" s="28" t="s">
        <v>4860</v>
      </c>
      <c r="L213" s="28" t="s">
        <v>4869</v>
      </c>
    </row>
    <row r="214" spans="1:12">
      <c r="A214" s="10" t="s">
        <v>996</v>
      </c>
      <c r="B214" s="10" t="s">
        <v>997</v>
      </c>
      <c r="C214" s="10" t="s">
        <v>252</v>
      </c>
      <c r="D214" s="10" t="s">
        <v>597</v>
      </c>
      <c r="E214" s="10" t="s">
        <v>574</v>
      </c>
      <c r="F214" s="10" t="s">
        <v>1147</v>
      </c>
      <c r="G214" s="10" t="s">
        <v>1148</v>
      </c>
      <c r="H214" s="10" t="s">
        <v>1149</v>
      </c>
      <c r="I214" s="28" t="s">
        <v>996</v>
      </c>
      <c r="J214" s="28" t="s">
        <v>4856</v>
      </c>
      <c r="K214" s="28" t="s">
        <v>4870</v>
      </c>
      <c r="L214" s="28" t="s">
        <v>4871</v>
      </c>
    </row>
    <row r="215" spans="1:12">
      <c r="A215" s="10" t="s">
        <v>996</v>
      </c>
      <c r="B215" s="10" t="s">
        <v>997</v>
      </c>
      <c r="C215" s="10" t="s">
        <v>252</v>
      </c>
      <c r="D215" s="10" t="s">
        <v>597</v>
      </c>
      <c r="E215" s="10" t="s">
        <v>574</v>
      </c>
      <c r="F215" s="10" t="s">
        <v>1147</v>
      </c>
      <c r="G215" s="10" t="s">
        <v>1150</v>
      </c>
      <c r="H215" s="10" t="s">
        <v>1151</v>
      </c>
      <c r="I215" s="28" t="s">
        <v>996</v>
      </c>
      <c r="J215" s="28" t="s">
        <v>4856</v>
      </c>
      <c r="K215" s="28" t="s">
        <v>4870</v>
      </c>
      <c r="L215" s="28" t="s">
        <v>4872</v>
      </c>
    </row>
    <row r="216" spans="1:12">
      <c r="A216" s="10" t="s">
        <v>996</v>
      </c>
      <c r="B216" s="10" t="s">
        <v>997</v>
      </c>
      <c r="C216" s="10" t="s">
        <v>252</v>
      </c>
      <c r="D216" s="10" t="s">
        <v>597</v>
      </c>
      <c r="E216" s="10" t="s">
        <v>574</v>
      </c>
      <c r="F216" s="10" t="s">
        <v>1147</v>
      </c>
      <c r="G216" s="10" t="s">
        <v>1152</v>
      </c>
      <c r="H216" s="10" t="s">
        <v>1153</v>
      </c>
      <c r="I216" s="28" t="s">
        <v>996</v>
      </c>
      <c r="J216" s="28" t="s">
        <v>4856</v>
      </c>
      <c r="K216" s="28" t="s">
        <v>4870</v>
      </c>
      <c r="L216" s="28" t="s">
        <v>4873</v>
      </c>
    </row>
    <row r="217" spans="1:12">
      <c r="A217" s="10" t="s">
        <v>996</v>
      </c>
      <c r="B217" s="10" t="s">
        <v>997</v>
      </c>
      <c r="C217" s="10" t="s">
        <v>252</v>
      </c>
      <c r="D217" s="10" t="s">
        <v>597</v>
      </c>
      <c r="E217" s="10" t="s">
        <v>574</v>
      </c>
      <c r="F217" s="10" t="s">
        <v>1147</v>
      </c>
      <c r="G217" s="10" t="s">
        <v>1154</v>
      </c>
      <c r="H217" s="10" t="s">
        <v>1155</v>
      </c>
      <c r="I217" s="28" t="s">
        <v>996</v>
      </c>
      <c r="J217" s="28" t="s">
        <v>4856</v>
      </c>
      <c r="K217" s="28" t="s">
        <v>4870</v>
      </c>
      <c r="L217" s="28" t="s">
        <v>4874</v>
      </c>
    </row>
    <row r="218" spans="1:12">
      <c r="A218" s="10" t="s">
        <v>996</v>
      </c>
      <c r="B218" s="10" t="s">
        <v>997</v>
      </c>
      <c r="C218" s="10" t="s">
        <v>252</v>
      </c>
      <c r="D218" s="10" t="s">
        <v>597</v>
      </c>
      <c r="E218" s="10" t="s">
        <v>574</v>
      </c>
      <c r="F218" s="10" t="s">
        <v>1147</v>
      </c>
      <c r="G218" s="10" t="s">
        <v>1156</v>
      </c>
      <c r="H218" s="10" t="s">
        <v>1157</v>
      </c>
      <c r="I218" s="28" t="s">
        <v>996</v>
      </c>
      <c r="J218" s="28" t="s">
        <v>4856</v>
      </c>
      <c r="K218" s="28" t="s">
        <v>4870</v>
      </c>
      <c r="L218" s="28" t="s">
        <v>4875</v>
      </c>
    </row>
    <row r="219" spans="1:12">
      <c r="A219" s="10" t="s">
        <v>996</v>
      </c>
      <c r="B219" s="10" t="s">
        <v>997</v>
      </c>
      <c r="C219" s="10" t="s">
        <v>252</v>
      </c>
      <c r="D219" s="10" t="s">
        <v>597</v>
      </c>
      <c r="E219" s="10" t="s">
        <v>574</v>
      </c>
      <c r="F219" s="10" t="s">
        <v>1147</v>
      </c>
      <c r="G219" s="10" t="s">
        <v>1158</v>
      </c>
      <c r="H219" s="10" t="s">
        <v>1159</v>
      </c>
      <c r="I219" s="28" t="s">
        <v>996</v>
      </c>
      <c r="J219" s="28" t="s">
        <v>4856</v>
      </c>
      <c r="K219" s="28" t="s">
        <v>4870</v>
      </c>
      <c r="L219" s="28" t="s">
        <v>4876</v>
      </c>
    </row>
    <row r="220" spans="1:12">
      <c r="A220" s="10" t="s">
        <v>996</v>
      </c>
      <c r="B220" s="10" t="s">
        <v>997</v>
      </c>
      <c r="C220" s="10" t="s">
        <v>252</v>
      </c>
      <c r="D220" s="10" t="s">
        <v>597</v>
      </c>
      <c r="E220" s="10" t="s">
        <v>575</v>
      </c>
      <c r="F220" s="10" t="s">
        <v>1160</v>
      </c>
      <c r="G220" s="10" t="s">
        <v>1161</v>
      </c>
      <c r="H220" s="10" t="s">
        <v>1162</v>
      </c>
      <c r="I220" s="28" t="s">
        <v>996</v>
      </c>
      <c r="J220" s="28" t="s">
        <v>4856</v>
      </c>
      <c r="K220" s="28" t="s">
        <v>4877</v>
      </c>
      <c r="L220" s="28" t="s">
        <v>4878</v>
      </c>
    </row>
    <row r="221" spans="1:12">
      <c r="A221" s="10" t="s">
        <v>996</v>
      </c>
      <c r="B221" s="10" t="s">
        <v>997</v>
      </c>
      <c r="C221" s="10" t="s">
        <v>252</v>
      </c>
      <c r="D221" s="10" t="s">
        <v>597</v>
      </c>
      <c r="E221" s="10" t="s">
        <v>575</v>
      </c>
      <c r="F221" s="10" t="s">
        <v>1160</v>
      </c>
      <c r="G221" s="10" t="s">
        <v>1163</v>
      </c>
      <c r="H221" s="10" t="s">
        <v>1164</v>
      </c>
      <c r="I221" s="28" t="s">
        <v>996</v>
      </c>
      <c r="J221" s="28" t="s">
        <v>4856</v>
      </c>
      <c r="K221" s="28" t="s">
        <v>4877</v>
      </c>
      <c r="L221" s="28" t="s">
        <v>4879</v>
      </c>
    </row>
    <row r="222" spans="1:12">
      <c r="A222" s="10" t="s">
        <v>996</v>
      </c>
      <c r="B222" s="10" t="s">
        <v>997</v>
      </c>
      <c r="C222" s="10" t="s">
        <v>252</v>
      </c>
      <c r="D222" s="10" t="s">
        <v>597</v>
      </c>
      <c r="E222" s="10" t="s">
        <v>575</v>
      </c>
      <c r="F222" s="10" t="s">
        <v>1160</v>
      </c>
      <c r="G222" s="10" t="s">
        <v>1165</v>
      </c>
      <c r="H222" s="10" t="s">
        <v>1166</v>
      </c>
      <c r="I222" s="28" t="s">
        <v>996</v>
      </c>
      <c r="J222" s="28" t="s">
        <v>4856</v>
      </c>
      <c r="K222" s="28" t="s">
        <v>4877</v>
      </c>
      <c r="L222" s="28" t="s">
        <v>4880</v>
      </c>
    </row>
    <row r="223" spans="1:12">
      <c r="A223" s="10" t="s">
        <v>996</v>
      </c>
      <c r="B223" s="10" t="s">
        <v>997</v>
      </c>
      <c r="C223" s="10" t="s">
        <v>252</v>
      </c>
      <c r="D223" s="10" t="s">
        <v>597</v>
      </c>
      <c r="E223" s="10" t="s">
        <v>576</v>
      </c>
      <c r="F223" s="10" t="s">
        <v>1167</v>
      </c>
      <c r="G223" s="10" t="s">
        <v>1168</v>
      </c>
      <c r="H223" s="10" t="s">
        <v>1169</v>
      </c>
      <c r="I223" s="28" t="s">
        <v>996</v>
      </c>
      <c r="J223" s="28" t="s">
        <v>4856</v>
      </c>
      <c r="K223" s="28" t="s">
        <v>4881</v>
      </c>
      <c r="L223" s="28" t="s">
        <v>4882</v>
      </c>
    </row>
    <row r="224" spans="1:12">
      <c r="A224" s="10" t="s">
        <v>996</v>
      </c>
      <c r="B224" s="10" t="s">
        <v>997</v>
      </c>
      <c r="C224" s="10" t="s">
        <v>252</v>
      </c>
      <c r="D224" s="10" t="s">
        <v>597</v>
      </c>
      <c r="E224" s="10" t="s">
        <v>576</v>
      </c>
      <c r="F224" s="10" t="s">
        <v>1167</v>
      </c>
      <c r="G224" s="10" t="s">
        <v>1170</v>
      </c>
      <c r="H224" s="10" t="s">
        <v>1171</v>
      </c>
      <c r="I224" s="28" t="s">
        <v>996</v>
      </c>
      <c r="J224" s="28" t="s">
        <v>4856</v>
      </c>
      <c r="K224" s="28" t="s">
        <v>4881</v>
      </c>
      <c r="L224" s="28" t="s">
        <v>4883</v>
      </c>
    </row>
    <row r="225" spans="1:12">
      <c r="A225" s="10" t="s">
        <v>996</v>
      </c>
      <c r="B225" s="10" t="s">
        <v>997</v>
      </c>
      <c r="C225" s="10" t="s">
        <v>252</v>
      </c>
      <c r="D225" s="10" t="s">
        <v>597</v>
      </c>
      <c r="E225" s="10" t="s">
        <v>576</v>
      </c>
      <c r="F225" s="10" t="s">
        <v>1167</v>
      </c>
      <c r="G225" s="10" t="s">
        <v>1172</v>
      </c>
      <c r="H225" s="10" t="s">
        <v>1173</v>
      </c>
      <c r="I225" s="28" t="s">
        <v>996</v>
      </c>
      <c r="J225" s="28" t="s">
        <v>4856</v>
      </c>
      <c r="K225" s="28" t="s">
        <v>4881</v>
      </c>
      <c r="L225" s="28" t="s">
        <v>4884</v>
      </c>
    </row>
    <row r="226" spans="1:12">
      <c r="A226" s="10" t="s">
        <v>996</v>
      </c>
      <c r="B226" s="10" t="s">
        <v>997</v>
      </c>
      <c r="C226" s="10" t="s">
        <v>252</v>
      </c>
      <c r="D226" s="10" t="s">
        <v>597</v>
      </c>
      <c r="E226" s="10" t="s">
        <v>576</v>
      </c>
      <c r="F226" s="10" t="s">
        <v>1167</v>
      </c>
      <c r="G226" s="10" t="s">
        <v>1174</v>
      </c>
      <c r="H226" s="10" t="s">
        <v>1175</v>
      </c>
      <c r="I226" s="28" t="s">
        <v>996</v>
      </c>
      <c r="J226" s="28" t="s">
        <v>4856</v>
      </c>
      <c r="K226" s="28" t="s">
        <v>4881</v>
      </c>
      <c r="L226" s="28" t="s">
        <v>4885</v>
      </c>
    </row>
    <row r="227" spans="1:12">
      <c r="A227" s="10" t="s">
        <v>996</v>
      </c>
      <c r="B227" s="10" t="s">
        <v>997</v>
      </c>
      <c r="C227" s="10" t="s">
        <v>252</v>
      </c>
      <c r="D227" s="10" t="s">
        <v>597</v>
      </c>
      <c r="E227" s="10" t="s">
        <v>576</v>
      </c>
      <c r="F227" s="10" t="s">
        <v>1167</v>
      </c>
      <c r="G227" s="10" t="s">
        <v>1176</v>
      </c>
      <c r="H227" s="10" t="s">
        <v>1177</v>
      </c>
      <c r="I227" s="28" t="s">
        <v>996</v>
      </c>
      <c r="J227" s="28" t="s">
        <v>4856</v>
      </c>
      <c r="K227" s="28" t="s">
        <v>4881</v>
      </c>
      <c r="L227" s="28" t="s">
        <v>4886</v>
      </c>
    </row>
    <row r="228" spans="1:12">
      <c r="A228" s="10" t="s">
        <v>996</v>
      </c>
      <c r="B228" s="10" t="s">
        <v>997</v>
      </c>
      <c r="C228" s="10" t="s">
        <v>252</v>
      </c>
      <c r="D228" s="10" t="s">
        <v>597</v>
      </c>
      <c r="E228" s="10" t="s">
        <v>576</v>
      </c>
      <c r="F228" s="10" t="s">
        <v>1167</v>
      </c>
      <c r="G228" s="10" t="s">
        <v>1178</v>
      </c>
      <c r="H228" s="10" t="s">
        <v>1179</v>
      </c>
      <c r="I228" s="28" t="s">
        <v>996</v>
      </c>
      <c r="J228" s="28" t="s">
        <v>4856</v>
      </c>
      <c r="K228" s="28" t="s">
        <v>4881</v>
      </c>
      <c r="L228" s="28" t="s">
        <v>4887</v>
      </c>
    </row>
    <row r="229" spans="1:12">
      <c r="A229" s="10" t="s">
        <v>996</v>
      </c>
      <c r="B229" s="10" t="s">
        <v>997</v>
      </c>
      <c r="C229" s="10" t="s">
        <v>252</v>
      </c>
      <c r="D229" s="10" t="s">
        <v>597</v>
      </c>
      <c r="E229" s="10" t="s">
        <v>576</v>
      </c>
      <c r="F229" s="10" t="s">
        <v>1167</v>
      </c>
      <c r="G229" s="10" t="s">
        <v>1180</v>
      </c>
      <c r="H229" s="10" t="s">
        <v>1181</v>
      </c>
      <c r="I229" s="28" t="s">
        <v>996</v>
      </c>
      <c r="J229" s="28" t="s">
        <v>4856</v>
      </c>
      <c r="K229" s="28" t="s">
        <v>4881</v>
      </c>
      <c r="L229" s="28" t="s">
        <v>4888</v>
      </c>
    </row>
    <row r="230" spans="1:12">
      <c r="A230" s="10" t="s">
        <v>996</v>
      </c>
      <c r="B230" s="10" t="s">
        <v>997</v>
      </c>
      <c r="C230" s="10" t="s">
        <v>252</v>
      </c>
      <c r="D230" s="10" t="s">
        <v>597</v>
      </c>
      <c r="E230" s="10" t="s">
        <v>576</v>
      </c>
      <c r="F230" s="10" t="s">
        <v>1167</v>
      </c>
      <c r="G230" s="10" t="s">
        <v>1182</v>
      </c>
      <c r="H230" s="10" t="s">
        <v>1183</v>
      </c>
      <c r="I230" s="28" t="s">
        <v>996</v>
      </c>
      <c r="J230" s="28" t="s">
        <v>4856</v>
      </c>
      <c r="K230" s="28" t="s">
        <v>4881</v>
      </c>
      <c r="L230" s="28" t="s">
        <v>4889</v>
      </c>
    </row>
    <row r="231" spans="1:12">
      <c r="A231" s="10" t="s">
        <v>996</v>
      </c>
      <c r="B231" s="10" t="s">
        <v>997</v>
      </c>
      <c r="C231" s="10" t="s">
        <v>252</v>
      </c>
      <c r="D231" s="10" t="s">
        <v>597</v>
      </c>
      <c r="E231" s="10" t="s">
        <v>577</v>
      </c>
      <c r="F231" s="10" t="s">
        <v>1184</v>
      </c>
      <c r="G231" s="10" t="s">
        <v>1185</v>
      </c>
      <c r="H231" s="10" t="s">
        <v>1186</v>
      </c>
      <c r="I231" s="28" t="s">
        <v>996</v>
      </c>
      <c r="J231" s="28" t="s">
        <v>4856</v>
      </c>
      <c r="K231" s="28" t="s">
        <v>4890</v>
      </c>
      <c r="L231" s="28" t="s">
        <v>4891</v>
      </c>
    </row>
    <row r="232" spans="1:12">
      <c r="A232" s="10" t="s">
        <v>996</v>
      </c>
      <c r="B232" s="10" t="s">
        <v>997</v>
      </c>
      <c r="C232" s="10" t="s">
        <v>252</v>
      </c>
      <c r="D232" s="10" t="s">
        <v>597</v>
      </c>
      <c r="E232" s="10" t="s">
        <v>577</v>
      </c>
      <c r="F232" s="10" t="s">
        <v>1184</v>
      </c>
      <c r="G232" s="10" t="s">
        <v>1187</v>
      </c>
      <c r="H232" s="10" t="s">
        <v>1188</v>
      </c>
      <c r="I232" s="28" t="s">
        <v>996</v>
      </c>
      <c r="J232" s="28" t="s">
        <v>4856</v>
      </c>
      <c r="K232" s="28" t="s">
        <v>4890</v>
      </c>
      <c r="L232" s="28" t="s">
        <v>4892</v>
      </c>
    </row>
    <row r="233" spans="1:12">
      <c r="A233" s="10" t="s">
        <v>996</v>
      </c>
      <c r="B233" s="10" t="s">
        <v>997</v>
      </c>
      <c r="C233" s="10" t="s">
        <v>252</v>
      </c>
      <c r="D233" s="10" t="s">
        <v>597</v>
      </c>
      <c r="E233" s="10" t="s">
        <v>577</v>
      </c>
      <c r="F233" s="10" t="s">
        <v>1184</v>
      </c>
      <c r="G233" s="10" t="s">
        <v>1189</v>
      </c>
      <c r="H233" s="10" t="s">
        <v>1190</v>
      </c>
      <c r="I233" s="28" t="s">
        <v>996</v>
      </c>
      <c r="J233" s="28" t="s">
        <v>4856</v>
      </c>
      <c r="K233" s="28" t="s">
        <v>4890</v>
      </c>
      <c r="L233" s="28" t="s">
        <v>4893</v>
      </c>
    </row>
    <row r="234" spans="1:12">
      <c r="A234" s="10" t="s">
        <v>996</v>
      </c>
      <c r="B234" s="10" t="s">
        <v>997</v>
      </c>
      <c r="C234" s="10" t="s">
        <v>252</v>
      </c>
      <c r="D234" s="10" t="s">
        <v>597</v>
      </c>
      <c r="E234" s="10" t="s">
        <v>577</v>
      </c>
      <c r="F234" s="10" t="s">
        <v>1184</v>
      </c>
      <c r="G234" s="10" t="s">
        <v>1191</v>
      </c>
      <c r="H234" s="10" t="s">
        <v>1192</v>
      </c>
      <c r="I234" s="28" t="s">
        <v>996</v>
      </c>
      <c r="J234" s="28" t="s">
        <v>4856</v>
      </c>
      <c r="K234" s="28" t="s">
        <v>4890</v>
      </c>
      <c r="L234" s="28" t="s">
        <v>4894</v>
      </c>
    </row>
    <row r="235" spans="1:12">
      <c r="A235" s="10" t="s">
        <v>996</v>
      </c>
      <c r="B235" s="10" t="s">
        <v>997</v>
      </c>
      <c r="C235" s="10" t="s">
        <v>252</v>
      </c>
      <c r="D235" s="10" t="s">
        <v>597</v>
      </c>
      <c r="E235" s="10" t="s">
        <v>577</v>
      </c>
      <c r="F235" s="10" t="s">
        <v>1184</v>
      </c>
      <c r="G235" s="10" t="s">
        <v>1193</v>
      </c>
      <c r="H235" s="10" t="s">
        <v>1194</v>
      </c>
      <c r="I235" s="28" t="s">
        <v>996</v>
      </c>
      <c r="J235" s="28" t="s">
        <v>4856</v>
      </c>
      <c r="K235" s="28" t="s">
        <v>4890</v>
      </c>
      <c r="L235" s="28" t="s">
        <v>4895</v>
      </c>
    </row>
    <row r="236" spans="1:12">
      <c r="A236" s="10" t="s">
        <v>996</v>
      </c>
      <c r="B236" s="10" t="s">
        <v>997</v>
      </c>
      <c r="C236" s="10" t="s">
        <v>252</v>
      </c>
      <c r="D236" s="10" t="s">
        <v>597</v>
      </c>
      <c r="E236" s="10" t="s">
        <v>577</v>
      </c>
      <c r="F236" s="10" t="s">
        <v>1184</v>
      </c>
      <c r="G236" s="10" t="s">
        <v>1195</v>
      </c>
      <c r="H236" s="10" t="s">
        <v>1196</v>
      </c>
      <c r="I236" s="28" t="s">
        <v>996</v>
      </c>
      <c r="J236" s="28" t="s">
        <v>4856</v>
      </c>
      <c r="K236" s="28" t="s">
        <v>4890</v>
      </c>
      <c r="L236" s="28" t="s">
        <v>4896</v>
      </c>
    </row>
    <row r="237" spans="1:12">
      <c r="A237" s="10" t="s">
        <v>996</v>
      </c>
      <c r="B237" s="10" t="s">
        <v>997</v>
      </c>
      <c r="C237" s="10" t="s">
        <v>252</v>
      </c>
      <c r="D237" s="10" t="s">
        <v>597</v>
      </c>
      <c r="E237" s="10" t="s">
        <v>577</v>
      </c>
      <c r="F237" s="10" t="s">
        <v>1184</v>
      </c>
      <c r="G237" s="10" t="s">
        <v>1197</v>
      </c>
      <c r="H237" s="10" t="s">
        <v>1198</v>
      </c>
      <c r="I237" s="28" t="s">
        <v>996</v>
      </c>
      <c r="J237" s="28" t="s">
        <v>4856</v>
      </c>
      <c r="K237" s="28" t="s">
        <v>4890</v>
      </c>
      <c r="L237" s="28" t="s">
        <v>4897</v>
      </c>
    </row>
    <row r="238" spans="1:12">
      <c r="A238" s="10" t="s">
        <v>996</v>
      </c>
      <c r="B238" s="10" t="s">
        <v>997</v>
      </c>
      <c r="C238" s="10" t="s">
        <v>252</v>
      </c>
      <c r="D238" s="10" t="s">
        <v>597</v>
      </c>
      <c r="E238" s="10" t="s">
        <v>577</v>
      </c>
      <c r="F238" s="10" t="s">
        <v>1184</v>
      </c>
      <c r="G238" s="10" t="s">
        <v>1199</v>
      </c>
      <c r="H238" s="10" t="s">
        <v>1200</v>
      </c>
      <c r="I238" s="28" t="s">
        <v>996</v>
      </c>
      <c r="J238" s="28" t="s">
        <v>4856</v>
      </c>
      <c r="K238" s="28" t="s">
        <v>4890</v>
      </c>
      <c r="L238" s="28" t="s">
        <v>4898</v>
      </c>
    </row>
    <row r="239" spans="1:12">
      <c r="A239" s="10" t="s">
        <v>996</v>
      </c>
      <c r="B239" s="10" t="s">
        <v>997</v>
      </c>
      <c r="C239" s="10" t="s">
        <v>252</v>
      </c>
      <c r="D239" s="10" t="s">
        <v>597</v>
      </c>
      <c r="E239" s="10" t="s">
        <v>577</v>
      </c>
      <c r="F239" s="10" t="s">
        <v>1184</v>
      </c>
      <c r="G239" s="10" t="s">
        <v>1201</v>
      </c>
      <c r="H239" s="10" t="s">
        <v>1202</v>
      </c>
      <c r="I239" s="28" t="s">
        <v>996</v>
      </c>
      <c r="J239" s="28" t="s">
        <v>4856</v>
      </c>
      <c r="K239" s="28" t="s">
        <v>4890</v>
      </c>
      <c r="L239" s="28" t="s">
        <v>4899</v>
      </c>
    </row>
    <row r="240" spans="1:12">
      <c r="A240" s="10" t="s">
        <v>996</v>
      </c>
      <c r="B240" s="10" t="s">
        <v>997</v>
      </c>
      <c r="C240" s="10" t="s">
        <v>252</v>
      </c>
      <c r="D240" s="10" t="s">
        <v>597</v>
      </c>
      <c r="E240" s="10" t="s">
        <v>578</v>
      </c>
      <c r="F240" s="10" t="s">
        <v>1203</v>
      </c>
      <c r="G240" s="10" t="s">
        <v>1204</v>
      </c>
      <c r="H240" s="10" t="s">
        <v>1205</v>
      </c>
      <c r="I240" s="28" t="s">
        <v>996</v>
      </c>
      <c r="J240" s="28" t="s">
        <v>4856</v>
      </c>
      <c r="K240" s="28" t="s">
        <v>4900</v>
      </c>
      <c r="L240" s="28" t="s">
        <v>4901</v>
      </c>
    </row>
    <row r="241" spans="1:12">
      <c r="A241" s="10" t="s">
        <v>996</v>
      </c>
      <c r="B241" s="10" t="s">
        <v>997</v>
      </c>
      <c r="C241" s="10" t="s">
        <v>252</v>
      </c>
      <c r="D241" s="10" t="s">
        <v>597</v>
      </c>
      <c r="E241" s="10" t="s">
        <v>578</v>
      </c>
      <c r="F241" s="10" t="s">
        <v>1203</v>
      </c>
      <c r="G241" s="10" t="s">
        <v>1206</v>
      </c>
      <c r="H241" s="10" t="s">
        <v>1207</v>
      </c>
      <c r="I241" s="28" t="s">
        <v>996</v>
      </c>
      <c r="J241" s="28" t="s">
        <v>4856</v>
      </c>
      <c r="K241" s="28" t="s">
        <v>4900</v>
      </c>
      <c r="L241" s="28" t="s">
        <v>4902</v>
      </c>
    </row>
    <row r="242" spans="1:12">
      <c r="A242" s="10" t="s">
        <v>996</v>
      </c>
      <c r="B242" s="10" t="s">
        <v>997</v>
      </c>
      <c r="C242" s="10" t="s">
        <v>252</v>
      </c>
      <c r="D242" s="10" t="s">
        <v>597</v>
      </c>
      <c r="E242" s="10" t="s">
        <v>578</v>
      </c>
      <c r="F242" s="10" t="s">
        <v>1203</v>
      </c>
      <c r="G242" s="10" t="s">
        <v>1208</v>
      </c>
      <c r="H242" s="10" t="s">
        <v>1209</v>
      </c>
      <c r="I242" s="28" t="s">
        <v>996</v>
      </c>
      <c r="J242" s="28" t="s">
        <v>4856</v>
      </c>
      <c r="K242" s="28" t="s">
        <v>4900</v>
      </c>
      <c r="L242" s="28" t="s">
        <v>4903</v>
      </c>
    </row>
    <row r="243" spans="1:12">
      <c r="A243" s="10" t="s">
        <v>996</v>
      </c>
      <c r="B243" s="10" t="s">
        <v>997</v>
      </c>
      <c r="C243" s="10" t="s">
        <v>252</v>
      </c>
      <c r="D243" s="10" t="s">
        <v>597</v>
      </c>
      <c r="E243" s="10" t="s">
        <v>578</v>
      </c>
      <c r="F243" s="10" t="s">
        <v>1203</v>
      </c>
      <c r="G243" s="10" t="s">
        <v>1210</v>
      </c>
      <c r="H243" s="10" t="s">
        <v>1211</v>
      </c>
      <c r="I243" s="28" t="s">
        <v>996</v>
      </c>
      <c r="J243" s="28" t="s">
        <v>4856</v>
      </c>
      <c r="K243" s="28" t="s">
        <v>4900</v>
      </c>
      <c r="L243" s="28" t="s">
        <v>4904</v>
      </c>
    </row>
    <row r="244" spans="1:12">
      <c r="A244" s="10" t="s">
        <v>996</v>
      </c>
      <c r="B244" s="10" t="s">
        <v>997</v>
      </c>
      <c r="C244" s="10" t="s">
        <v>252</v>
      </c>
      <c r="D244" s="10" t="s">
        <v>597</v>
      </c>
      <c r="E244" s="10" t="s">
        <v>578</v>
      </c>
      <c r="F244" s="10" t="s">
        <v>1203</v>
      </c>
      <c r="G244" s="10" t="s">
        <v>1212</v>
      </c>
      <c r="H244" s="10" t="s">
        <v>1213</v>
      </c>
      <c r="I244" s="28" t="s">
        <v>996</v>
      </c>
      <c r="J244" s="28" t="s">
        <v>4856</v>
      </c>
      <c r="K244" s="28" t="s">
        <v>4900</v>
      </c>
      <c r="L244" s="28" t="s">
        <v>4905</v>
      </c>
    </row>
    <row r="245" spans="1:12">
      <c r="A245" s="10" t="s">
        <v>996</v>
      </c>
      <c r="B245" s="10" t="s">
        <v>997</v>
      </c>
      <c r="C245" s="10" t="s">
        <v>252</v>
      </c>
      <c r="D245" s="10" t="s">
        <v>597</v>
      </c>
      <c r="E245" s="10" t="s">
        <v>578</v>
      </c>
      <c r="F245" s="10" t="s">
        <v>1203</v>
      </c>
      <c r="G245" s="10" t="s">
        <v>1214</v>
      </c>
      <c r="H245" s="10" t="s">
        <v>1215</v>
      </c>
      <c r="I245" s="28" t="s">
        <v>996</v>
      </c>
      <c r="J245" s="28" t="s">
        <v>4856</v>
      </c>
      <c r="K245" s="28" t="s">
        <v>4900</v>
      </c>
      <c r="L245" s="28" t="s">
        <v>4906</v>
      </c>
    </row>
    <row r="246" spans="1:12">
      <c r="A246" s="10" t="s">
        <v>996</v>
      </c>
      <c r="B246" s="10" t="s">
        <v>997</v>
      </c>
      <c r="C246" s="10" t="s">
        <v>252</v>
      </c>
      <c r="D246" s="10" t="s">
        <v>597</v>
      </c>
      <c r="E246" s="10" t="s">
        <v>578</v>
      </c>
      <c r="F246" s="10" t="s">
        <v>1203</v>
      </c>
      <c r="G246" s="10" t="s">
        <v>1216</v>
      </c>
      <c r="H246" s="10" t="s">
        <v>1217</v>
      </c>
      <c r="I246" s="28" t="s">
        <v>996</v>
      </c>
      <c r="J246" s="28" t="s">
        <v>4856</v>
      </c>
      <c r="K246" s="28" t="s">
        <v>4900</v>
      </c>
      <c r="L246" s="28" t="s">
        <v>4907</v>
      </c>
    </row>
    <row r="247" spans="1:12">
      <c r="A247" s="10" t="s">
        <v>996</v>
      </c>
      <c r="B247" s="10" t="s">
        <v>997</v>
      </c>
      <c r="C247" s="10" t="s">
        <v>252</v>
      </c>
      <c r="D247" s="10" t="s">
        <v>597</v>
      </c>
      <c r="E247" s="10" t="s">
        <v>578</v>
      </c>
      <c r="F247" s="10" t="s">
        <v>1203</v>
      </c>
      <c r="G247" s="10" t="s">
        <v>1218</v>
      </c>
      <c r="H247" s="10" t="s">
        <v>1219</v>
      </c>
      <c r="I247" s="28" t="s">
        <v>996</v>
      </c>
      <c r="J247" s="28" t="s">
        <v>4856</v>
      </c>
      <c r="K247" s="28" t="s">
        <v>4900</v>
      </c>
      <c r="L247" s="28" t="s">
        <v>4908</v>
      </c>
    </row>
    <row r="248" spans="1:12">
      <c r="A248" s="10" t="s">
        <v>996</v>
      </c>
      <c r="B248" s="10" t="s">
        <v>997</v>
      </c>
      <c r="C248" s="10" t="s">
        <v>252</v>
      </c>
      <c r="D248" s="10" t="s">
        <v>597</v>
      </c>
      <c r="E248" s="10" t="s">
        <v>578</v>
      </c>
      <c r="F248" s="10" t="s">
        <v>1203</v>
      </c>
      <c r="G248" s="10" t="s">
        <v>1220</v>
      </c>
      <c r="H248" s="10" t="s">
        <v>1221</v>
      </c>
      <c r="I248" s="28" t="s">
        <v>996</v>
      </c>
      <c r="J248" s="28" t="s">
        <v>4856</v>
      </c>
      <c r="K248" s="28" t="s">
        <v>4900</v>
      </c>
      <c r="L248" s="28" t="s">
        <v>4909</v>
      </c>
    </row>
    <row r="249" spans="1:12">
      <c r="A249" s="10" t="s">
        <v>996</v>
      </c>
      <c r="B249" s="10" t="s">
        <v>997</v>
      </c>
      <c r="C249" s="10" t="s">
        <v>252</v>
      </c>
      <c r="D249" s="10" t="s">
        <v>597</v>
      </c>
      <c r="E249" s="10" t="s">
        <v>579</v>
      </c>
      <c r="F249" s="10" t="s">
        <v>1222</v>
      </c>
      <c r="G249" s="10" t="s">
        <v>1223</v>
      </c>
      <c r="H249" s="10" t="s">
        <v>1224</v>
      </c>
      <c r="I249" s="28" t="s">
        <v>996</v>
      </c>
      <c r="J249" s="28" t="s">
        <v>4856</v>
      </c>
      <c r="K249" s="28" t="s">
        <v>4910</v>
      </c>
      <c r="L249" s="28" t="s">
        <v>4911</v>
      </c>
    </row>
    <row r="250" spans="1:12">
      <c r="A250" s="10" t="s">
        <v>996</v>
      </c>
      <c r="B250" s="10" t="s">
        <v>997</v>
      </c>
      <c r="C250" s="10" t="s">
        <v>252</v>
      </c>
      <c r="D250" s="10" t="s">
        <v>597</v>
      </c>
      <c r="E250" s="10" t="s">
        <v>579</v>
      </c>
      <c r="F250" s="10" t="s">
        <v>1222</v>
      </c>
      <c r="G250" s="10" t="s">
        <v>1225</v>
      </c>
      <c r="H250" s="10" t="s">
        <v>1226</v>
      </c>
      <c r="I250" s="28" t="s">
        <v>996</v>
      </c>
      <c r="J250" s="28" t="s">
        <v>4856</v>
      </c>
      <c r="K250" s="28" t="s">
        <v>4910</v>
      </c>
      <c r="L250" s="28" t="s">
        <v>4912</v>
      </c>
    </row>
    <row r="251" spans="1:12">
      <c r="A251" s="10" t="s">
        <v>996</v>
      </c>
      <c r="B251" s="10" t="s">
        <v>997</v>
      </c>
      <c r="C251" s="10" t="s">
        <v>252</v>
      </c>
      <c r="D251" s="10" t="s">
        <v>597</v>
      </c>
      <c r="E251" s="10" t="s">
        <v>579</v>
      </c>
      <c r="F251" s="10" t="s">
        <v>1222</v>
      </c>
      <c r="G251" s="10" t="s">
        <v>1227</v>
      </c>
      <c r="H251" s="10" t="s">
        <v>1228</v>
      </c>
      <c r="I251" s="28" t="s">
        <v>996</v>
      </c>
      <c r="J251" s="28" t="s">
        <v>4856</v>
      </c>
      <c r="K251" s="28" t="s">
        <v>4910</v>
      </c>
      <c r="L251" s="28" t="s">
        <v>4913</v>
      </c>
    </row>
    <row r="252" spans="1:12">
      <c r="A252" s="10" t="s">
        <v>996</v>
      </c>
      <c r="B252" s="10" t="s">
        <v>997</v>
      </c>
      <c r="C252" s="10" t="s">
        <v>252</v>
      </c>
      <c r="D252" s="10" t="s">
        <v>597</v>
      </c>
      <c r="E252" s="10" t="s">
        <v>579</v>
      </c>
      <c r="F252" s="10" t="s">
        <v>1222</v>
      </c>
      <c r="G252" s="10" t="s">
        <v>1229</v>
      </c>
      <c r="H252" s="10" t="s">
        <v>1230</v>
      </c>
      <c r="I252" s="28" t="s">
        <v>996</v>
      </c>
      <c r="J252" s="28" t="s">
        <v>4856</v>
      </c>
      <c r="K252" s="28" t="s">
        <v>4910</v>
      </c>
      <c r="L252" s="28" t="s">
        <v>4914</v>
      </c>
    </row>
    <row r="253" spans="1:12">
      <c r="A253" s="10" t="s">
        <v>996</v>
      </c>
      <c r="B253" s="10" t="s">
        <v>997</v>
      </c>
      <c r="C253" s="10" t="s">
        <v>252</v>
      </c>
      <c r="D253" s="10" t="s">
        <v>597</v>
      </c>
      <c r="E253" s="10" t="s">
        <v>580</v>
      </c>
      <c r="F253" s="10" t="s">
        <v>1231</v>
      </c>
      <c r="G253" s="10" t="s">
        <v>1232</v>
      </c>
      <c r="H253" s="10" t="s">
        <v>1233</v>
      </c>
      <c r="I253" s="28" t="s">
        <v>996</v>
      </c>
      <c r="J253" s="28" t="s">
        <v>4856</v>
      </c>
      <c r="K253" s="28" t="s">
        <v>4915</v>
      </c>
      <c r="L253" s="28" t="s">
        <v>4916</v>
      </c>
    </row>
    <row r="254" spans="1:12">
      <c r="A254" s="10" t="s">
        <v>996</v>
      </c>
      <c r="B254" s="10" t="s">
        <v>997</v>
      </c>
      <c r="C254" s="10" t="s">
        <v>252</v>
      </c>
      <c r="D254" s="10" t="s">
        <v>597</v>
      </c>
      <c r="E254" s="10" t="s">
        <v>580</v>
      </c>
      <c r="F254" s="10" t="s">
        <v>1231</v>
      </c>
      <c r="G254" s="10" t="s">
        <v>1234</v>
      </c>
      <c r="H254" s="10" t="s">
        <v>1235</v>
      </c>
      <c r="I254" s="28" t="s">
        <v>996</v>
      </c>
      <c r="J254" s="28" t="s">
        <v>4856</v>
      </c>
      <c r="K254" s="28" t="s">
        <v>4915</v>
      </c>
      <c r="L254" s="28" t="s">
        <v>4917</v>
      </c>
    </row>
    <row r="255" spans="1:12">
      <c r="A255" s="10" t="s">
        <v>996</v>
      </c>
      <c r="B255" s="10" t="s">
        <v>997</v>
      </c>
      <c r="C255" s="10" t="s">
        <v>252</v>
      </c>
      <c r="D255" s="10" t="s">
        <v>597</v>
      </c>
      <c r="E255" s="10" t="s">
        <v>580</v>
      </c>
      <c r="F255" s="10" t="s">
        <v>1231</v>
      </c>
      <c r="G255" s="10" t="s">
        <v>1236</v>
      </c>
      <c r="H255" s="10" t="s">
        <v>1237</v>
      </c>
      <c r="I255" s="28" t="s">
        <v>996</v>
      </c>
      <c r="J255" s="28" t="s">
        <v>4856</v>
      </c>
      <c r="K255" s="28" t="s">
        <v>4915</v>
      </c>
      <c r="L255" s="28" t="s">
        <v>4918</v>
      </c>
    </row>
    <row r="256" spans="1:12">
      <c r="A256" s="10" t="s">
        <v>996</v>
      </c>
      <c r="B256" s="10" t="s">
        <v>997</v>
      </c>
      <c r="C256" s="10" t="s">
        <v>252</v>
      </c>
      <c r="D256" s="10" t="s">
        <v>597</v>
      </c>
      <c r="E256" s="10" t="s">
        <v>580</v>
      </c>
      <c r="F256" s="10" t="s">
        <v>1231</v>
      </c>
      <c r="G256" s="10" t="s">
        <v>1238</v>
      </c>
      <c r="H256" s="10" t="s">
        <v>1239</v>
      </c>
      <c r="I256" s="28" t="s">
        <v>996</v>
      </c>
      <c r="J256" s="28" t="s">
        <v>4856</v>
      </c>
      <c r="K256" s="28" t="s">
        <v>4915</v>
      </c>
      <c r="L256" s="28" t="s">
        <v>4919</v>
      </c>
    </row>
    <row r="257" spans="1:12">
      <c r="A257" s="10" t="s">
        <v>996</v>
      </c>
      <c r="B257" s="10" t="s">
        <v>997</v>
      </c>
      <c r="C257" s="10" t="s">
        <v>252</v>
      </c>
      <c r="D257" s="10" t="s">
        <v>597</v>
      </c>
      <c r="E257" s="10" t="s">
        <v>580</v>
      </c>
      <c r="F257" s="10" t="s">
        <v>1231</v>
      </c>
      <c r="G257" s="10" t="s">
        <v>1240</v>
      </c>
      <c r="H257" s="10" t="s">
        <v>1241</v>
      </c>
      <c r="I257" s="28" t="s">
        <v>996</v>
      </c>
      <c r="J257" s="28" t="s">
        <v>4856</v>
      </c>
      <c r="K257" s="28" t="s">
        <v>4915</v>
      </c>
      <c r="L257" s="28" t="s">
        <v>4920</v>
      </c>
    </row>
    <row r="258" spans="1:12">
      <c r="A258" s="10" t="s">
        <v>996</v>
      </c>
      <c r="B258" s="10" t="s">
        <v>997</v>
      </c>
      <c r="C258" s="10" t="s">
        <v>252</v>
      </c>
      <c r="D258" s="10" t="s">
        <v>597</v>
      </c>
      <c r="E258" s="10" t="s">
        <v>580</v>
      </c>
      <c r="F258" s="10" t="s">
        <v>1231</v>
      </c>
      <c r="G258" s="10" t="s">
        <v>1242</v>
      </c>
      <c r="H258" s="10" t="s">
        <v>1243</v>
      </c>
      <c r="I258" s="28" t="s">
        <v>996</v>
      </c>
      <c r="J258" s="28" t="s">
        <v>4856</v>
      </c>
      <c r="K258" s="28" t="s">
        <v>4915</v>
      </c>
      <c r="L258" s="28" t="s">
        <v>4921</v>
      </c>
    </row>
    <row r="259" spans="1:12">
      <c r="A259" s="10" t="s">
        <v>996</v>
      </c>
      <c r="B259" s="10" t="s">
        <v>997</v>
      </c>
      <c r="C259" s="10" t="s">
        <v>252</v>
      </c>
      <c r="D259" s="10" t="s">
        <v>597</v>
      </c>
      <c r="E259" s="10" t="s">
        <v>580</v>
      </c>
      <c r="F259" s="10" t="s">
        <v>1231</v>
      </c>
      <c r="G259" s="10" t="s">
        <v>1244</v>
      </c>
      <c r="H259" s="10" t="s">
        <v>1245</v>
      </c>
      <c r="I259" s="28" t="s">
        <v>996</v>
      </c>
      <c r="J259" s="28" t="s">
        <v>4856</v>
      </c>
      <c r="K259" s="28" t="s">
        <v>4915</v>
      </c>
      <c r="L259" s="28" t="s">
        <v>4922</v>
      </c>
    </row>
    <row r="260" spans="1:12">
      <c r="A260" s="10" t="s">
        <v>996</v>
      </c>
      <c r="B260" s="10" t="s">
        <v>997</v>
      </c>
      <c r="C260" s="10" t="s">
        <v>252</v>
      </c>
      <c r="D260" s="10" t="s">
        <v>597</v>
      </c>
      <c r="E260" s="10" t="s">
        <v>581</v>
      </c>
      <c r="F260" s="10" t="s">
        <v>1246</v>
      </c>
      <c r="G260" s="10" t="s">
        <v>1247</v>
      </c>
      <c r="H260" s="10" t="s">
        <v>1248</v>
      </c>
      <c r="I260" s="28" t="s">
        <v>996</v>
      </c>
      <c r="J260" s="28" t="s">
        <v>4856</v>
      </c>
      <c r="K260" s="28" t="s">
        <v>4923</v>
      </c>
      <c r="L260" s="28" t="s">
        <v>4924</v>
      </c>
    </row>
    <row r="261" spans="1:12">
      <c r="A261" s="10" t="s">
        <v>996</v>
      </c>
      <c r="B261" s="10" t="s">
        <v>997</v>
      </c>
      <c r="C261" s="10" t="s">
        <v>252</v>
      </c>
      <c r="D261" s="10" t="s">
        <v>597</v>
      </c>
      <c r="E261" s="10" t="s">
        <v>581</v>
      </c>
      <c r="F261" s="10" t="s">
        <v>1246</v>
      </c>
      <c r="G261" s="10" t="s">
        <v>1249</v>
      </c>
      <c r="H261" s="10" t="s">
        <v>1250</v>
      </c>
      <c r="I261" s="28" t="s">
        <v>996</v>
      </c>
      <c r="J261" s="28" t="s">
        <v>4856</v>
      </c>
      <c r="K261" s="28" t="s">
        <v>4923</v>
      </c>
      <c r="L261" s="28" t="s">
        <v>4925</v>
      </c>
    </row>
    <row r="262" spans="1:12">
      <c r="A262" s="10" t="s">
        <v>996</v>
      </c>
      <c r="B262" s="10" t="s">
        <v>997</v>
      </c>
      <c r="C262" s="10" t="s">
        <v>252</v>
      </c>
      <c r="D262" s="10" t="s">
        <v>597</v>
      </c>
      <c r="E262" s="10" t="s">
        <v>581</v>
      </c>
      <c r="F262" s="10" t="s">
        <v>1246</v>
      </c>
      <c r="G262" s="10" t="s">
        <v>1251</v>
      </c>
      <c r="H262" s="10" t="s">
        <v>1252</v>
      </c>
      <c r="I262" s="28" t="s">
        <v>996</v>
      </c>
      <c r="J262" s="28" t="s">
        <v>4856</v>
      </c>
      <c r="K262" s="28" t="s">
        <v>4923</v>
      </c>
      <c r="L262" s="28" t="s">
        <v>4926</v>
      </c>
    </row>
    <row r="263" spans="1:12">
      <c r="A263" s="10" t="s">
        <v>996</v>
      </c>
      <c r="B263" s="10" t="s">
        <v>997</v>
      </c>
      <c r="C263" s="10" t="s">
        <v>252</v>
      </c>
      <c r="D263" s="10" t="s">
        <v>597</v>
      </c>
      <c r="E263" s="10" t="s">
        <v>581</v>
      </c>
      <c r="F263" s="10" t="s">
        <v>1246</v>
      </c>
      <c r="G263" s="10" t="s">
        <v>1253</v>
      </c>
      <c r="H263" s="10" t="s">
        <v>1254</v>
      </c>
      <c r="I263" s="28" t="s">
        <v>996</v>
      </c>
      <c r="J263" s="28" t="s">
        <v>4856</v>
      </c>
      <c r="K263" s="28" t="s">
        <v>4923</v>
      </c>
      <c r="L263" s="28" t="s">
        <v>4927</v>
      </c>
    </row>
    <row r="264" spans="1:12">
      <c r="A264" s="10" t="s">
        <v>996</v>
      </c>
      <c r="B264" s="10" t="s">
        <v>997</v>
      </c>
      <c r="C264" s="10" t="s">
        <v>252</v>
      </c>
      <c r="D264" s="10" t="s">
        <v>597</v>
      </c>
      <c r="E264" s="10" t="s">
        <v>581</v>
      </c>
      <c r="F264" s="10" t="s">
        <v>1246</v>
      </c>
      <c r="G264" s="10" t="s">
        <v>1255</v>
      </c>
      <c r="H264" s="10" t="s">
        <v>1256</v>
      </c>
      <c r="I264" s="28" t="s">
        <v>996</v>
      </c>
      <c r="J264" s="28" t="s">
        <v>4856</v>
      </c>
      <c r="K264" s="28" t="s">
        <v>4923</v>
      </c>
      <c r="L264" s="28" t="s">
        <v>4928</v>
      </c>
    </row>
    <row r="265" spans="1:12">
      <c r="A265" s="10" t="s">
        <v>996</v>
      </c>
      <c r="B265" s="10" t="s">
        <v>997</v>
      </c>
      <c r="C265" s="10" t="s">
        <v>252</v>
      </c>
      <c r="D265" s="10" t="s">
        <v>597</v>
      </c>
      <c r="E265" s="10" t="s">
        <v>581</v>
      </c>
      <c r="F265" s="10" t="s">
        <v>1246</v>
      </c>
      <c r="G265" s="10" t="s">
        <v>1257</v>
      </c>
      <c r="H265" s="10" t="s">
        <v>1258</v>
      </c>
      <c r="I265" s="28" t="s">
        <v>996</v>
      </c>
      <c r="J265" s="28" t="s">
        <v>4856</v>
      </c>
      <c r="K265" s="28" t="s">
        <v>4923</v>
      </c>
      <c r="L265" s="28" t="s">
        <v>4929</v>
      </c>
    </row>
    <row r="266" spans="1:12">
      <c r="A266" s="10" t="s">
        <v>996</v>
      </c>
      <c r="B266" s="10" t="s">
        <v>997</v>
      </c>
      <c r="C266" s="10" t="s">
        <v>252</v>
      </c>
      <c r="D266" s="10" t="s">
        <v>597</v>
      </c>
      <c r="E266" s="10" t="s">
        <v>581</v>
      </c>
      <c r="F266" s="10" t="s">
        <v>1246</v>
      </c>
      <c r="G266" s="10" t="s">
        <v>1259</v>
      </c>
      <c r="H266" s="10" t="s">
        <v>1260</v>
      </c>
      <c r="I266" s="28" t="s">
        <v>996</v>
      </c>
      <c r="J266" s="28" t="s">
        <v>4856</v>
      </c>
      <c r="K266" s="28" t="s">
        <v>4923</v>
      </c>
      <c r="L266" s="28" t="s">
        <v>4930</v>
      </c>
    </row>
    <row r="267" spans="1:12">
      <c r="A267" s="10" t="s">
        <v>996</v>
      </c>
      <c r="B267" s="10" t="s">
        <v>997</v>
      </c>
      <c r="C267" s="10" t="s">
        <v>252</v>
      </c>
      <c r="D267" s="10" t="s">
        <v>597</v>
      </c>
      <c r="E267" s="10" t="s">
        <v>581</v>
      </c>
      <c r="F267" s="10" t="s">
        <v>1246</v>
      </c>
      <c r="G267" s="10" t="s">
        <v>1261</v>
      </c>
      <c r="H267" s="10" t="s">
        <v>1262</v>
      </c>
      <c r="I267" s="28" t="s">
        <v>996</v>
      </c>
      <c r="J267" s="28" t="s">
        <v>4856</v>
      </c>
      <c r="K267" s="28" t="s">
        <v>4923</v>
      </c>
      <c r="L267" s="28" t="s">
        <v>4931</v>
      </c>
    </row>
    <row r="268" spans="1:12">
      <c r="A268" s="10" t="s">
        <v>996</v>
      </c>
      <c r="B268" s="10" t="s">
        <v>997</v>
      </c>
      <c r="C268" s="10" t="s">
        <v>252</v>
      </c>
      <c r="D268" s="10" t="s">
        <v>597</v>
      </c>
      <c r="E268" s="10" t="s">
        <v>581</v>
      </c>
      <c r="F268" s="10" t="s">
        <v>1246</v>
      </c>
      <c r="G268" s="10" t="s">
        <v>1263</v>
      </c>
      <c r="H268" s="10" t="s">
        <v>1264</v>
      </c>
      <c r="I268" s="28" t="s">
        <v>996</v>
      </c>
      <c r="J268" s="28" t="s">
        <v>4856</v>
      </c>
      <c r="K268" s="28" t="s">
        <v>4923</v>
      </c>
      <c r="L268" s="28" t="s">
        <v>4932</v>
      </c>
    </row>
    <row r="269" spans="1:12">
      <c r="A269" s="10" t="s">
        <v>996</v>
      </c>
      <c r="B269" s="10" t="s">
        <v>997</v>
      </c>
      <c r="C269" s="10" t="s">
        <v>253</v>
      </c>
      <c r="D269" s="10" t="s">
        <v>598</v>
      </c>
      <c r="E269" s="10" t="s">
        <v>582</v>
      </c>
      <c r="F269" s="10" t="s">
        <v>1265</v>
      </c>
      <c r="G269" s="10" t="s">
        <v>1266</v>
      </c>
      <c r="H269" s="10" t="s">
        <v>703</v>
      </c>
      <c r="I269" s="28" t="s">
        <v>996</v>
      </c>
      <c r="J269" s="28" t="s">
        <v>4933</v>
      </c>
      <c r="K269" s="28" t="s">
        <v>4934</v>
      </c>
      <c r="L269" s="28" t="s">
        <v>4935</v>
      </c>
    </row>
    <row r="270" spans="1:12">
      <c r="A270" s="10" t="s">
        <v>996</v>
      </c>
      <c r="B270" s="10" t="s">
        <v>997</v>
      </c>
      <c r="C270" s="10" t="s">
        <v>253</v>
      </c>
      <c r="D270" s="10" t="s">
        <v>598</v>
      </c>
      <c r="E270" s="10" t="s">
        <v>582</v>
      </c>
      <c r="F270" s="10" t="s">
        <v>1265</v>
      </c>
      <c r="G270" s="10" t="s">
        <v>1267</v>
      </c>
      <c r="H270" s="10" t="s">
        <v>705</v>
      </c>
      <c r="I270" s="28" t="s">
        <v>996</v>
      </c>
      <c r="J270" s="28" t="s">
        <v>4933</v>
      </c>
      <c r="K270" s="28" t="s">
        <v>4934</v>
      </c>
      <c r="L270" s="28" t="s">
        <v>4936</v>
      </c>
    </row>
    <row r="271" spans="1:12">
      <c r="A271" s="10" t="s">
        <v>996</v>
      </c>
      <c r="B271" s="10" t="s">
        <v>997</v>
      </c>
      <c r="C271" s="10" t="s">
        <v>253</v>
      </c>
      <c r="D271" s="10" t="s">
        <v>598</v>
      </c>
      <c r="E271" s="10" t="s">
        <v>473</v>
      </c>
      <c r="F271" s="10" t="s">
        <v>1268</v>
      </c>
      <c r="G271" s="10" t="s">
        <v>1269</v>
      </c>
      <c r="H271" s="10" t="s">
        <v>1270</v>
      </c>
      <c r="I271" s="28" t="s">
        <v>996</v>
      </c>
      <c r="J271" s="28" t="s">
        <v>4933</v>
      </c>
      <c r="K271" s="28" t="s">
        <v>4937</v>
      </c>
      <c r="L271" s="28" t="s">
        <v>4938</v>
      </c>
    </row>
    <row r="272" spans="1:12">
      <c r="A272" s="10" t="s">
        <v>996</v>
      </c>
      <c r="B272" s="10" t="s">
        <v>997</v>
      </c>
      <c r="C272" s="10" t="s">
        <v>253</v>
      </c>
      <c r="D272" s="10" t="s">
        <v>598</v>
      </c>
      <c r="E272" s="10" t="s">
        <v>473</v>
      </c>
      <c r="F272" s="10" t="s">
        <v>1268</v>
      </c>
      <c r="G272" s="10" t="s">
        <v>1271</v>
      </c>
      <c r="H272" s="10" t="s">
        <v>1272</v>
      </c>
      <c r="I272" s="28" t="s">
        <v>996</v>
      </c>
      <c r="J272" s="28" t="s">
        <v>4933</v>
      </c>
      <c r="K272" s="28" t="s">
        <v>4937</v>
      </c>
      <c r="L272" s="28" t="s">
        <v>4939</v>
      </c>
    </row>
    <row r="273" spans="1:12">
      <c r="A273" s="10" t="s">
        <v>996</v>
      </c>
      <c r="B273" s="10" t="s">
        <v>997</v>
      </c>
      <c r="C273" s="10" t="s">
        <v>253</v>
      </c>
      <c r="D273" s="10" t="s">
        <v>598</v>
      </c>
      <c r="E273" s="10" t="s">
        <v>473</v>
      </c>
      <c r="F273" s="10" t="s">
        <v>1268</v>
      </c>
      <c r="G273" s="10" t="s">
        <v>1273</v>
      </c>
      <c r="H273" s="10" t="s">
        <v>1274</v>
      </c>
      <c r="I273" s="28" t="s">
        <v>996</v>
      </c>
      <c r="J273" s="28" t="s">
        <v>4933</v>
      </c>
      <c r="K273" s="28" t="s">
        <v>4937</v>
      </c>
      <c r="L273" s="28" t="s">
        <v>4940</v>
      </c>
    </row>
    <row r="274" spans="1:12">
      <c r="A274" s="10" t="s">
        <v>996</v>
      </c>
      <c r="B274" s="10" t="s">
        <v>997</v>
      </c>
      <c r="C274" s="10" t="s">
        <v>253</v>
      </c>
      <c r="D274" s="10" t="s">
        <v>598</v>
      </c>
      <c r="E274" s="10" t="s">
        <v>473</v>
      </c>
      <c r="F274" s="10" t="s">
        <v>1268</v>
      </c>
      <c r="G274" s="10" t="s">
        <v>1275</v>
      </c>
      <c r="H274" s="10" t="s">
        <v>1276</v>
      </c>
      <c r="I274" s="28" t="s">
        <v>996</v>
      </c>
      <c r="J274" s="28" t="s">
        <v>4933</v>
      </c>
      <c r="K274" s="28" t="s">
        <v>4937</v>
      </c>
      <c r="L274" s="28" t="s">
        <v>4941</v>
      </c>
    </row>
    <row r="275" spans="1:12">
      <c r="A275" s="10" t="s">
        <v>996</v>
      </c>
      <c r="B275" s="10" t="s">
        <v>997</v>
      </c>
      <c r="C275" s="10" t="s">
        <v>253</v>
      </c>
      <c r="D275" s="10" t="s">
        <v>598</v>
      </c>
      <c r="E275" s="10" t="s">
        <v>1277</v>
      </c>
      <c r="F275" s="10" t="s">
        <v>1278</v>
      </c>
      <c r="G275" s="10" t="s">
        <v>1279</v>
      </c>
      <c r="H275" s="10" t="s">
        <v>1280</v>
      </c>
      <c r="I275" s="28" t="s">
        <v>996</v>
      </c>
      <c r="J275" s="28" t="s">
        <v>4933</v>
      </c>
      <c r="K275" s="28" t="s">
        <v>4942</v>
      </c>
      <c r="L275" s="28" t="s">
        <v>4943</v>
      </c>
    </row>
    <row r="276" spans="1:12">
      <c r="A276" s="10" t="s">
        <v>996</v>
      </c>
      <c r="B276" s="10" t="s">
        <v>997</v>
      </c>
      <c r="C276" s="10" t="s">
        <v>253</v>
      </c>
      <c r="D276" s="10" t="s">
        <v>598</v>
      </c>
      <c r="E276" s="10" t="s">
        <v>1277</v>
      </c>
      <c r="F276" s="10" t="s">
        <v>1278</v>
      </c>
      <c r="G276" s="10" t="s">
        <v>1281</v>
      </c>
      <c r="H276" s="10" t="s">
        <v>1282</v>
      </c>
      <c r="I276" s="28" t="s">
        <v>996</v>
      </c>
      <c r="J276" s="28" t="s">
        <v>4933</v>
      </c>
      <c r="K276" s="28" t="s">
        <v>4942</v>
      </c>
      <c r="L276" s="28" t="s">
        <v>4944</v>
      </c>
    </row>
    <row r="277" spans="1:12">
      <c r="A277" s="10" t="s">
        <v>996</v>
      </c>
      <c r="B277" s="10" t="s">
        <v>997</v>
      </c>
      <c r="C277" s="10" t="s">
        <v>253</v>
      </c>
      <c r="D277" s="10" t="s">
        <v>598</v>
      </c>
      <c r="E277" s="10" t="s">
        <v>1277</v>
      </c>
      <c r="F277" s="10" t="s">
        <v>1278</v>
      </c>
      <c r="G277" s="10" t="s">
        <v>1283</v>
      </c>
      <c r="H277" s="10" t="s">
        <v>1284</v>
      </c>
      <c r="I277" s="28" t="s">
        <v>996</v>
      </c>
      <c r="J277" s="28" t="s">
        <v>4933</v>
      </c>
      <c r="K277" s="28" t="s">
        <v>4942</v>
      </c>
      <c r="L277" s="28" t="s">
        <v>4945</v>
      </c>
    </row>
    <row r="278" spans="1:12">
      <c r="A278" s="10" t="s">
        <v>996</v>
      </c>
      <c r="B278" s="10" t="s">
        <v>997</v>
      </c>
      <c r="C278" s="10" t="s">
        <v>253</v>
      </c>
      <c r="D278" s="10" t="s">
        <v>598</v>
      </c>
      <c r="E278" s="10" t="s">
        <v>1277</v>
      </c>
      <c r="F278" s="10" t="s">
        <v>1278</v>
      </c>
      <c r="G278" s="10" t="s">
        <v>1285</v>
      </c>
      <c r="H278" s="10" t="s">
        <v>1286</v>
      </c>
      <c r="I278" s="28" t="s">
        <v>996</v>
      </c>
      <c r="J278" s="28" t="s">
        <v>4933</v>
      </c>
      <c r="K278" s="28" t="s">
        <v>4942</v>
      </c>
      <c r="L278" s="28" t="s">
        <v>4946</v>
      </c>
    </row>
    <row r="279" spans="1:12">
      <c r="A279" s="10" t="s">
        <v>996</v>
      </c>
      <c r="B279" s="10" t="s">
        <v>997</v>
      </c>
      <c r="C279" s="10" t="s">
        <v>253</v>
      </c>
      <c r="D279" s="10" t="s">
        <v>598</v>
      </c>
      <c r="E279" s="10" t="s">
        <v>1277</v>
      </c>
      <c r="F279" s="10" t="s">
        <v>1278</v>
      </c>
      <c r="G279" s="10" t="s">
        <v>1287</v>
      </c>
      <c r="H279" s="10" t="s">
        <v>1288</v>
      </c>
      <c r="I279" s="28" t="s">
        <v>996</v>
      </c>
      <c r="J279" s="28" t="s">
        <v>4933</v>
      </c>
      <c r="K279" s="28" t="s">
        <v>4942</v>
      </c>
      <c r="L279" s="28" t="s">
        <v>4947</v>
      </c>
    </row>
    <row r="280" spans="1:12">
      <c r="A280" s="10" t="s">
        <v>996</v>
      </c>
      <c r="B280" s="10" t="s">
        <v>997</v>
      </c>
      <c r="C280" s="10" t="s">
        <v>253</v>
      </c>
      <c r="D280" s="10" t="s">
        <v>598</v>
      </c>
      <c r="E280" s="10" t="s">
        <v>1277</v>
      </c>
      <c r="F280" s="10" t="s">
        <v>1278</v>
      </c>
      <c r="G280" s="10" t="s">
        <v>1289</v>
      </c>
      <c r="H280" s="10" t="s">
        <v>1290</v>
      </c>
      <c r="I280" s="28" t="s">
        <v>996</v>
      </c>
      <c r="J280" s="28" t="s">
        <v>4933</v>
      </c>
      <c r="K280" s="28" t="s">
        <v>4942</v>
      </c>
      <c r="L280" s="28" t="s">
        <v>4948</v>
      </c>
    </row>
    <row r="281" spans="1:12">
      <c r="A281" s="10" t="s">
        <v>996</v>
      </c>
      <c r="B281" s="10" t="s">
        <v>997</v>
      </c>
      <c r="C281" s="10" t="s">
        <v>253</v>
      </c>
      <c r="D281" s="10" t="s">
        <v>598</v>
      </c>
      <c r="E281" s="10" t="s">
        <v>1277</v>
      </c>
      <c r="F281" s="10" t="s">
        <v>1278</v>
      </c>
      <c r="G281" s="10" t="s">
        <v>1291</v>
      </c>
      <c r="H281" s="10" t="s">
        <v>1292</v>
      </c>
      <c r="I281" s="28" t="s">
        <v>996</v>
      </c>
      <c r="J281" s="28" t="s">
        <v>4933</v>
      </c>
      <c r="K281" s="28" t="s">
        <v>4942</v>
      </c>
      <c r="L281" s="28" t="s">
        <v>4949</v>
      </c>
    </row>
    <row r="282" spans="1:12">
      <c r="A282" s="10" t="s">
        <v>996</v>
      </c>
      <c r="B282" s="10" t="s">
        <v>997</v>
      </c>
      <c r="C282" s="10" t="s">
        <v>253</v>
      </c>
      <c r="D282" s="10" t="s">
        <v>598</v>
      </c>
      <c r="E282" s="10" t="s">
        <v>1277</v>
      </c>
      <c r="F282" s="10" t="s">
        <v>1278</v>
      </c>
      <c r="G282" s="10" t="s">
        <v>1293</v>
      </c>
      <c r="H282" s="10" t="s">
        <v>1294</v>
      </c>
      <c r="I282" s="28" t="s">
        <v>996</v>
      </c>
      <c r="J282" s="28" t="s">
        <v>4933</v>
      </c>
      <c r="K282" s="28" t="s">
        <v>4942</v>
      </c>
      <c r="L282" s="28" t="s">
        <v>4950</v>
      </c>
    </row>
    <row r="283" spans="1:12">
      <c r="A283" s="10" t="s">
        <v>996</v>
      </c>
      <c r="B283" s="10" t="s">
        <v>997</v>
      </c>
      <c r="C283" s="10" t="s">
        <v>253</v>
      </c>
      <c r="D283" s="10" t="s">
        <v>598</v>
      </c>
      <c r="E283" s="10" t="s">
        <v>1295</v>
      </c>
      <c r="F283" s="10" t="s">
        <v>1296</v>
      </c>
      <c r="G283" s="10" t="s">
        <v>1297</v>
      </c>
      <c r="H283" s="10" t="s">
        <v>1298</v>
      </c>
      <c r="I283" s="28" t="s">
        <v>996</v>
      </c>
      <c r="J283" s="28" t="s">
        <v>4933</v>
      </c>
      <c r="K283" s="28" t="s">
        <v>4951</v>
      </c>
      <c r="L283" s="28" t="s">
        <v>4952</v>
      </c>
    </row>
    <row r="284" spans="1:12">
      <c r="A284" s="10" t="s">
        <v>996</v>
      </c>
      <c r="B284" s="10" t="s">
        <v>997</v>
      </c>
      <c r="C284" s="10" t="s">
        <v>253</v>
      </c>
      <c r="D284" s="10" t="s">
        <v>598</v>
      </c>
      <c r="E284" s="10" t="s">
        <v>1295</v>
      </c>
      <c r="F284" s="10" t="s">
        <v>1296</v>
      </c>
      <c r="G284" s="10" t="s">
        <v>1299</v>
      </c>
      <c r="H284" s="10" t="s">
        <v>1300</v>
      </c>
      <c r="I284" s="28" t="s">
        <v>996</v>
      </c>
      <c r="J284" s="28" t="s">
        <v>4933</v>
      </c>
      <c r="K284" s="28" t="s">
        <v>4951</v>
      </c>
      <c r="L284" s="28" t="s">
        <v>4953</v>
      </c>
    </row>
    <row r="285" spans="1:12">
      <c r="A285" s="10" t="s">
        <v>996</v>
      </c>
      <c r="B285" s="10" t="s">
        <v>997</v>
      </c>
      <c r="C285" s="10" t="s">
        <v>253</v>
      </c>
      <c r="D285" s="10" t="s">
        <v>598</v>
      </c>
      <c r="E285" s="10" t="s">
        <v>1295</v>
      </c>
      <c r="F285" s="10" t="s">
        <v>1296</v>
      </c>
      <c r="G285" s="10" t="s">
        <v>1301</v>
      </c>
      <c r="H285" s="10" t="s">
        <v>1302</v>
      </c>
      <c r="I285" s="28" t="s">
        <v>996</v>
      </c>
      <c r="J285" s="28" t="s">
        <v>4933</v>
      </c>
      <c r="K285" s="28" t="s">
        <v>4951</v>
      </c>
      <c r="L285" s="28" t="s">
        <v>4954</v>
      </c>
    </row>
    <row r="286" spans="1:12">
      <c r="A286" s="10" t="s">
        <v>996</v>
      </c>
      <c r="B286" s="10" t="s">
        <v>997</v>
      </c>
      <c r="C286" s="10" t="s">
        <v>253</v>
      </c>
      <c r="D286" s="10" t="s">
        <v>598</v>
      </c>
      <c r="E286" s="10" t="s">
        <v>1303</v>
      </c>
      <c r="F286" s="10" t="s">
        <v>1304</v>
      </c>
      <c r="G286" s="10" t="s">
        <v>1305</v>
      </c>
      <c r="H286" s="10" t="s">
        <v>1306</v>
      </c>
      <c r="I286" s="28" t="s">
        <v>996</v>
      </c>
      <c r="J286" s="28" t="s">
        <v>4933</v>
      </c>
      <c r="K286" s="28" t="s">
        <v>4955</v>
      </c>
      <c r="L286" s="28" t="s">
        <v>4956</v>
      </c>
    </row>
    <row r="287" spans="1:12">
      <c r="A287" s="10" t="s">
        <v>996</v>
      </c>
      <c r="B287" s="10" t="s">
        <v>997</v>
      </c>
      <c r="C287" s="10" t="s">
        <v>253</v>
      </c>
      <c r="D287" s="10" t="s">
        <v>598</v>
      </c>
      <c r="E287" s="10" t="s">
        <v>1303</v>
      </c>
      <c r="F287" s="10" t="s">
        <v>1304</v>
      </c>
      <c r="G287" s="10" t="s">
        <v>1307</v>
      </c>
      <c r="H287" s="10" t="s">
        <v>1308</v>
      </c>
      <c r="I287" s="28" t="s">
        <v>996</v>
      </c>
      <c r="J287" s="28" t="s">
        <v>4933</v>
      </c>
      <c r="K287" s="28" t="s">
        <v>4955</v>
      </c>
      <c r="L287" s="28" t="s">
        <v>4957</v>
      </c>
    </row>
    <row r="288" spans="1:12">
      <c r="A288" s="10" t="s">
        <v>996</v>
      </c>
      <c r="B288" s="10" t="s">
        <v>997</v>
      </c>
      <c r="C288" s="10" t="s">
        <v>253</v>
      </c>
      <c r="D288" s="10" t="s">
        <v>598</v>
      </c>
      <c r="E288" s="10" t="s">
        <v>1303</v>
      </c>
      <c r="F288" s="10" t="s">
        <v>1304</v>
      </c>
      <c r="G288" s="10" t="s">
        <v>1309</v>
      </c>
      <c r="H288" s="10" t="s">
        <v>1310</v>
      </c>
      <c r="I288" s="28" t="s">
        <v>996</v>
      </c>
      <c r="J288" s="28" t="s">
        <v>4933</v>
      </c>
      <c r="K288" s="28" t="s">
        <v>4955</v>
      </c>
      <c r="L288" s="28" t="s">
        <v>4958</v>
      </c>
    </row>
    <row r="289" spans="1:12">
      <c r="A289" s="10" t="s">
        <v>996</v>
      </c>
      <c r="B289" s="10" t="s">
        <v>997</v>
      </c>
      <c r="C289" s="10" t="s">
        <v>254</v>
      </c>
      <c r="D289" s="10" t="s">
        <v>599</v>
      </c>
      <c r="E289" s="10" t="s">
        <v>1311</v>
      </c>
      <c r="F289" s="10" t="s">
        <v>1312</v>
      </c>
      <c r="G289" s="10" t="s">
        <v>1313</v>
      </c>
      <c r="H289" s="10" t="s">
        <v>703</v>
      </c>
      <c r="I289" s="28" t="s">
        <v>996</v>
      </c>
      <c r="J289" s="28" t="s">
        <v>4959</v>
      </c>
      <c r="K289" s="28" t="s">
        <v>4960</v>
      </c>
      <c r="L289" s="28" t="s">
        <v>4961</v>
      </c>
    </row>
    <row r="290" spans="1:12">
      <c r="A290" s="10" t="s">
        <v>996</v>
      </c>
      <c r="B290" s="10" t="s">
        <v>997</v>
      </c>
      <c r="C290" s="10" t="s">
        <v>254</v>
      </c>
      <c r="D290" s="10" t="s">
        <v>599</v>
      </c>
      <c r="E290" s="10" t="s">
        <v>1311</v>
      </c>
      <c r="F290" s="10" t="s">
        <v>1312</v>
      </c>
      <c r="G290" s="10" t="s">
        <v>1314</v>
      </c>
      <c r="H290" s="10" t="s">
        <v>705</v>
      </c>
      <c r="I290" s="28" t="s">
        <v>996</v>
      </c>
      <c r="J290" s="28" t="s">
        <v>4959</v>
      </c>
      <c r="K290" s="28" t="s">
        <v>4960</v>
      </c>
      <c r="L290" s="28" t="s">
        <v>4962</v>
      </c>
    </row>
    <row r="291" spans="1:12">
      <c r="A291" s="10" t="s">
        <v>996</v>
      </c>
      <c r="B291" s="10" t="s">
        <v>997</v>
      </c>
      <c r="C291" s="10" t="s">
        <v>254</v>
      </c>
      <c r="D291" s="10" t="s">
        <v>599</v>
      </c>
      <c r="E291" s="10" t="s">
        <v>1315</v>
      </c>
      <c r="F291" s="10" t="s">
        <v>1316</v>
      </c>
      <c r="G291" s="10" t="s">
        <v>1317</v>
      </c>
      <c r="H291" s="10" t="s">
        <v>1318</v>
      </c>
      <c r="I291" s="28" t="s">
        <v>996</v>
      </c>
      <c r="J291" s="28" t="s">
        <v>4959</v>
      </c>
      <c r="K291" s="28" t="s">
        <v>4963</v>
      </c>
      <c r="L291" s="28" t="s">
        <v>4964</v>
      </c>
    </row>
    <row r="292" spans="1:12">
      <c r="A292" s="10" t="s">
        <v>996</v>
      </c>
      <c r="B292" s="10" t="s">
        <v>997</v>
      </c>
      <c r="C292" s="10" t="s">
        <v>254</v>
      </c>
      <c r="D292" s="10" t="s">
        <v>599</v>
      </c>
      <c r="E292" s="10" t="s">
        <v>1315</v>
      </c>
      <c r="F292" s="10" t="s">
        <v>1316</v>
      </c>
      <c r="G292" s="10" t="s">
        <v>1319</v>
      </c>
      <c r="H292" s="10" t="s">
        <v>1320</v>
      </c>
      <c r="I292" s="28" t="s">
        <v>996</v>
      </c>
      <c r="J292" s="28" t="s">
        <v>4959</v>
      </c>
      <c r="K292" s="28" t="s">
        <v>4963</v>
      </c>
      <c r="L292" s="28" t="s">
        <v>4965</v>
      </c>
    </row>
    <row r="293" spans="1:12">
      <c r="A293" s="10" t="s">
        <v>996</v>
      </c>
      <c r="B293" s="10" t="s">
        <v>997</v>
      </c>
      <c r="C293" s="10" t="s">
        <v>254</v>
      </c>
      <c r="D293" s="10" t="s">
        <v>599</v>
      </c>
      <c r="E293" s="10" t="s">
        <v>1315</v>
      </c>
      <c r="F293" s="10" t="s">
        <v>1316</v>
      </c>
      <c r="G293" s="10" t="s">
        <v>1321</v>
      </c>
      <c r="H293" s="10" t="s">
        <v>1322</v>
      </c>
      <c r="I293" s="28" t="s">
        <v>996</v>
      </c>
      <c r="J293" s="28" t="s">
        <v>4959</v>
      </c>
      <c r="K293" s="28" t="s">
        <v>4963</v>
      </c>
      <c r="L293" s="28" t="s">
        <v>4966</v>
      </c>
    </row>
    <row r="294" spans="1:12">
      <c r="A294" s="10" t="s">
        <v>996</v>
      </c>
      <c r="B294" s="10" t="s">
        <v>997</v>
      </c>
      <c r="C294" s="10" t="s">
        <v>254</v>
      </c>
      <c r="D294" s="10" t="s">
        <v>599</v>
      </c>
      <c r="E294" s="10" t="s">
        <v>1323</v>
      </c>
      <c r="F294" s="10" t="s">
        <v>1324</v>
      </c>
      <c r="G294" s="10" t="s">
        <v>1325</v>
      </c>
      <c r="H294" s="10" t="s">
        <v>1324</v>
      </c>
      <c r="I294" s="28" t="s">
        <v>996</v>
      </c>
      <c r="J294" s="28" t="s">
        <v>4959</v>
      </c>
      <c r="K294" s="28" t="s">
        <v>4967</v>
      </c>
      <c r="L294" s="28" t="s">
        <v>4968</v>
      </c>
    </row>
    <row r="295" spans="1:12">
      <c r="A295" s="10" t="s">
        <v>996</v>
      </c>
      <c r="B295" s="10" t="s">
        <v>997</v>
      </c>
      <c r="C295" s="10" t="s">
        <v>254</v>
      </c>
      <c r="D295" s="10" t="s">
        <v>599</v>
      </c>
      <c r="E295" s="10" t="s">
        <v>1326</v>
      </c>
      <c r="F295" s="10" t="s">
        <v>1327</v>
      </c>
      <c r="G295" s="10" t="s">
        <v>1328</v>
      </c>
      <c r="H295" s="10" t="s">
        <v>1327</v>
      </c>
      <c r="I295" s="28" t="s">
        <v>996</v>
      </c>
      <c r="J295" s="28" t="s">
        <v>4959</v>
      </c>
      <c r="K295" s="28" t="s">
        <v>4969</v>
      </c>
      <c r="L295" s="28" t="s">
        <v>4970</v>
      </c>
    </row>
    <row r="296" spans="1:12">
      <c r="A296" s="10" t="s">
        <v>996</v>
      </c>
      <c r="B296" s="10" t="s">
        <v>997</v>
      </c>
      <c r="C296" s="10" t="s">
        <v>254</v>
      </c>
      <c r="D296" s="10" t="s">
        <v>599</v>
      </c>
      <c r="E296" s="10" t="s">
        <v>1329</v>
      </c>
      <c r="F296" s="10" t="s">
        <v>1330</v>
      </c>
      <c r="G296" s="10" t="s">
        <v>1331</v>
      </c>
      <c r="H296" s="10" t="s">
        <v>1332</v>
      </c>
      <c r="I296" s="28" t="s">
        <v>996</v>
      </c>
      <c r="J296" s="28" t="s">
        <v>4959</v>
      </c>
      <c r="K296" s="28" t="s">
        <v>4971</v>
      </c>
      <c r="L296" s="28" t="s">
        <v>4972</v>
      </c>
    </row>
    <row r="297" spans="1:12">
      <c r="A297" s="10" t="s">
        <v>996</v>
      </c>
      <c r="B297" s="10" t="s">
        <v>997</v>
      </c>
      <c r="C297" s="10" t="s">
        <v>254</v>
      </c>
      <c r="D297" s="10" t="s">
        <v>599</v>
      </c>
      <c r="E297" s="10" t="s">
        <v>1329</v>
      </c>
      <c r="F297" s="10" t="s">
        <v>1330</v>
      </c>
      <c r="G297" s="10" t="s">
        <v>1333</v>
      </c>
      <c r="H297" s="10" t="s">
        <v>1334</v>
      </c>
      <c r="I297" s="28" t="s">
        <v>996</v>
      </c>
      <c r="J297" s="28" t="s">
        <v>4959</v>
      </c>
      <c r="K297" s="28" t="s">
        <v>4971</v>
      </c>
      <c r="L297" s="28" t="s">
        <v>4973</v>
      </c>
    </row>
    <row r="298" spans="1:12">
      <c r="A298" s="10" t="s">
        <v>996</v>
      </c>
      <c r="B298" s="10" t="s">
        <v>997</v>
      </c>
      <c r="C298" s="10" t="s">
        <v>254</v>
      </c>
      <c r="D298" s="10" t="s">
        <v>599</v>
      </c>
      <c r="E298" s="10" t="s">
        <v>1329</v>
      </c>
      <c r="F298" s="10" t="s">
        <v>1330</v>
      </c>
      <c r="G298" s="10" t="s">
        <v>1335</v>
      </c>
      <c r="H298" s="10" t="s">
        <v>1336</v>
      </c>
      <c r="I298" s="28" t="s">
        <v>996</v>
      </c>
      <c r="J298" s="28" t="s">
        <v>4959</v>
      </c>
      <c r="K298" s="28" t="s">
        <v>4971</v>
      </c>
      <c r="L298" s="28" t="s">
        <v>4974</v>
      </c>
    </row>
    <row r="299" spans="1:12">
      <c r="A299" s="10" t="s">
        <v>996</v>
      </c>
      <c r="B299" s="10" t="s">
        <v>997</v>
      </c>
      <c r="C299" s="10" t="s">
        <v>254</v>
      </c>
      <c r="D299" s="10" t="s">
        <v>599</v>
      </c>
      <c r="E299" s="10" t="s">
        <v>1329</v>
      </c>
      <c r="F299" s="10" t="s">
        <v>1330</v>
      </c>
      <c r="G299" s="10" t="s">
        <v>1337</v>
      </c>
      <c r="H299" s="10" t="s">
        <v>1338</v>
      </c>
      <c r="I299" s="28" t="s">
        <v>996</v>
      </c>
      <c r="J299" s="28" t="s">
        <v>4959</v>
      </c>
      <c r="K299" s="28" t="s">
        <v>4971</v>
      </c>
      <c r="L299" s="28" t="s">
        <v>4975</v>
      </c>
    </row>
    <row r="300" spans="1:12">
      <c r="A300" s="10" t="s">
        <v>996</v>
      </c>
      <c r="B300" s="10" t="s">
        <v>997</v>
      </c>
      <c r="C300" s="10" t="s">
        <v>255</v>
      </c>
      <c r="D300" s="10" t="s">
        <v>600</v>
      </c>
      <c r="E300" s="10" t="s">
        <v>1339</v>
      </c>
      <c r="F300" s="10" t="s">
        <v>1340</v>
      </c>
      <c r="G300" s="10" t="s">
        <v>1341</v>
      </c>
      <c r="H300" s="10" t="s">
        <v>703</v>
      </c>
      <c r="I300" s="28" t="s">
        <v>996</v>
      </c>
      <c r="J300" s="28" t="s">
        <v>4976</v>
      </c>
      <c r="K300" s="28" t="s">
        <v>4977</v>
      </c>
      <c r="L300" s="28" t="s">
        <v>4978</v>
      </c>
    </row>
    <row r="301" spans="1:12">
      <c r="A301" s="10" t="s">
        <v>996</v>
      </c>
      <c r="B301" s="10" t="s">
        <v>997</v>
      </c>
      <c r="C301" s="10" t="s">
        <v>255</v>
      </c>
      <c r="D301" s="10" t="s">
        <v>600</v>
      </c>
      <c r="E301" s="10" t="s">
        <v>1339</v>
      </c>
      <c r="F301" s="10" t="s">
        <v>1340</v>
      </c>
      <c r="G301" s="10" t="s">
        <v>1342</v>
      </c>
      <c r="H301" s="10" t="s">
        <v>705</v>
      </c>
      <c r="I301" s="28" t="s">
        <v>996</v>
      </c>
      <c r="J301" s="28" t="s">
        <v>4976</v>
      </c>
      <c r="K301" s="28" t="s">
        <v>4977</v>
      </c>
      <c r="L301" s="28" t="s">
        <v>4979</v>
      </c>
    </row>
    <row r="302" spans="1:12">
      <c r="A302" s="10" t="s">
        <v>996</v>
      </c>
      <c r="B302" s="10" t="s">
        <v>997</v>
      </c>
      <c r="C302" s="10" t="s">
        <v>255</v>
      </c>
      <c r="D302" s="10" t="s">
        <v>600</v>
      </c>
      <c r="E302" s="10" t="s">
        <v>1343</v>
      </c>
      <c r="F302" s="10" t="s">
        <v>1344</v>
      </c>
      <c r="G302" s="10" t="s">
        <v>1345</v>
      </c>
      <c r="H302" s="10" t="s">
        <v>1344</v>
      </c>
      <c r="I302" s="28" t="s">
        <v>996</v>
      </c>
      <c r="J302" s="28" t="s">
        <v>4976</v>
      </c>
      <c r="K302" s="28" t="s">
        <v>4980</v>
      </c>
      <c r="L302" s="28" t="s">
        <v>4981</v>
      </c>
    </row>
    <row r="303" spans="1:12">
      <c r="A303" s="10" t="s">
        <v>996</v>
      </c>
      <c r="B303" s="10" t="s">
        <v>997</v>
      </c>
      <c r="C303" s="10" t="s">
        <v>255</v>
      </c>
      <c r="D303" s="10" t="s">
        <v>600</v>
      </c>
      <c r="E303" s="10" t="s">
        <v>1346</v>
      </c>
      <c r="F303" s="10" t="s">
        <v>1347</v>
      </c>
      <c r="G303" s="10" t="s">
        <v>1348</v>
      </c>
      <c r="H303" s="10" t="s">
        <v>1349</v>
      </c>
      <c r="I303" s="28" t="s">
        <v>996</v>
      </c>
      <c r="J303" s="28" t="s">
        <v>4976</v>
      </c>
      <c r="K303" s="28" t="s">
        <v>4982</v>
      </c>
      <c r="L303" s="28" t="s">
        <v>4983</v>
      </c>
    </row>
    <row r="304" spans="1:12">
      <c r="A304" s="10" t="s">
        <v>996</v>
      </c>
      <c r="B304" s="10" t="s">
        <v>997</v>
      </c>
      <c r="C304" s="10" t="s">
        <v>255</v>
      </c>
      <c r="D304" s="10" t="s">
        <v>600</v>
      </c>
      <c r="E304" s="10" t="s">
        <v>1346</v>
      </c>
      <c r="F304" s="10" t="s">
        <v>1347</v>
      </c>
      <c r="G304" s="10" t="s">
        <v>1350</v>
      </c>
      <c r="H304" s="10" t="s">
        <v>1351</v>
      </c>
      <c r="I304" s="28" t="s">
        <v>996</v>
      </c>
      <c r="J304" s="28" t="s">
        <v>4976</v>
      </c>
      <c r="K304" s="28" t="s">
        <v>4982</v>
      </c>
      <c r="L304" s="28" t="s">
        <v>4984</v>
      </c>
    </row>
    <row r="305" spans="1:12">
      <c r="A305" s="10" t="s">
        <v>996</v>
      </c>
      <c r="B305" s="10" t="s">
        <v>997</v>
      </c>
      <c r="C305" s="10" t="s">
        <v>255</v>
      </c>
      <c r="D305" s="10" t="s">
        <v>600</v>
      </c>
      <c r="E305" s="10" t="s">
        <v>1346</v>
      </c>
      <c r="F305" s="10" t="s">
        <v>1347</v>
      </c>
      <c r="G305" s="10" t="s">
        <v>1352</v>
      </c>
      <c r="H305" s="10" t="s">
        <v>1353</v>
      </c>
      <c r="I305" s="28" t="s">
        <v>996</v>
      </c>
      <c r="J305" s="28" t="s">
        <v>4976</v>
      </c>
      <c r="K305" s="28" t="s">
        <v>4982</v>
      </c>
      <c r="L305" s="28" t="s">
        <v>4985</v>
      </c>
    </row>
    <row r="306" spans="1:12">
      <c r="A306" s="10" t="s">
        <v>996</v>
      </c>
      <c r="B306" s="10" t="s">
        <v>997</v>
      </c>
      <c r="C306" s="10" t="s">
        <v>255</v>
      </c>
      <c r="D306" s="10" t="s">
        <v>600</v>
      </c>
      <c r="E306" s="10" t="s">
        <v>1346</v>
      </c>
      <c r="F306" s="10" t="s">
        <v>1347</v>
      </c>
      <c r="G306" s="10" t="s">
        <v>1354</v>
      </c>
      <c r="H306" s="10" t="s">
        <v>1355</v>
      </c>
      <c r="I306" s="28" t="s">
        <v>996</v>
      </c>
      <c r="J306" s="28" t="s">
        <v>4976</v>
      </c>
      <c r="K306" s="28" t="s">
        <v>4982</v>
      </c>
      <c r="L306" s="28" t="s">
        <v>4986</v>
      </c>
    </row>
    <row r="307" spans="1:12">
      <c r="A307" s="10" t="s">
        <v>996</v>
      </c>
      <c r="B307" s="10" t="s">
        <v>997</v>
      </c>
      <c r="C307" s="10" t="s">
        <v>255</v>
      </c>
      <c r="D307" s="10" t="s">
        <v>600</v>
      </c>
      <c r="E307" s="10" t="s">
        <v>1356</v>
      </c>
      <c r="F307" s="10" t="s">
        <v>1357</v>
      </c>
      <c r="G307" s="10" t="s">
        <v>1358</v>
      </c>
      <c r="H307" s="10" t="s">
        <v>1359</v>
      </c>
      <c r="I307" s="28" t="s">
        <v>996</v>
      </c>
      <c r="J307" s="28" t="s">
        <v>4976</v>
      </c>
      <c r="K307" s="28" t="s">
        <v>4987</v>
      </c>
      <c r="L307" s="28" t="s">
        <v>4988</v>
      </c>
    </row>
    <row r="308" spans="1:12">
      <c r="A308" s="10" t="s">
        <v>996</v>
      </c>
      <c r="B308" s="10" t="s">
        <v>997</v>
      </c>
      <c r="C308" s="10" t="s">
        <v>255</v>
      </c>
      <c r="D308" s="10" t="s">
        <v>600</v>
      </c>
      <c r="E308" s="10" t="s">
        <v>1356</v>
      </c>
      <c r="F308" s="10" t="s">
        <v>1357</v>
      </c>
      <c r="G308" s="10" t="s">
        <v>1360</v>
      </c>
      <c r="H308" s="10" t="s">
        <v>1361</v>
      </c>
      <c r="I308" s="28" t="s">
        <v>996</v>
      </c>
      <c r="J308" s="28" t="s">
        <v>4976</v>
      </c>
      <c r="K308" s="28" t="s">
        <v>4987</v>
      </c>
      <c r="L308" s="28" t="s">
        <v>4989</v>
      </c>
    </row>
    <row r="309" spans="1:12">
      <c r="A309" s="10" t="s">
        <v>996</v>
      </c>
      <c r="B309" s="10" t="s">
        <v>997</v>
      </c>
      <c r="C309" s="10" t="s">
        <v>255</v>
      </c>
      <c r="D309" s="10" t="s">
        <v>600</v>
      </c>
      <c r="E309" s="10" t="s">
        <v>1356</v>
      </c>
      <c r="F309" s="10" t="s">
        <v>1357</v>
      </c>
      <c r="G309" s="10" t="s">
        <v>1362</v>
      </c>
      <c r="H309" s="10" t="s">
        <v>1363</v>
      </c>
      <c r="I309" s="28" t="s">
        <v>996</v>
      </c>
      <c r="J309" s="28" t="s">
        <v>4976</v>
      </c>
      <c r="K309" s="28" t="s">
        <v>4987</v>
      </c>
      <c r="L309" s="28" t="s">
        <v>4990</v>
      </c>
    </row>
    <row r="310" spans="1:12">
      <c r="A310" s="10" t="s">
        <v>996</v>
      </c>
      <c r="B310" s="10" t="s">
        <v>997</v>
      </c>
      <c r="C310" s="10" t="s">
        <v>255</v>
      </c>
      <c r="D310" s="10" t="s">
        <v>600</v>
      </c>
      <c r="E310" s="10" t="s">
        <v>1364</v>
      </c>
      <c r="F310" s="10" t="s">
        <v>1365</v>
      </c>
      <c r="G310" s="10" t="s">
        <v>1366</v>
      </c>
      <c r="H310" s="10" t="s">
        <v>1367</v>
      </c>
      <c r="I310" s="28" t="s">
        <v>996</v>
      </c>
      <c r="J310" s="28" t="s">
        <v>4976</v>
      </c>
      <c r="K310" s="28" t="s">
        <v>4991</v>
      </c>
      <c r="L310" s="28" t="s">
        <v>4992</v>
      </c>
    </row>
    <row r="311" spans="1:12">
      <c r="A311" s="10" t="s">
        <v>996</v>
      </c>
      <c r="B311" s="10" t="s">
        <v>997</v>
      </c>
      <c r="C311" s="10" t="s">
        <v>255</v>
      </c>
      <c r="D311" s="10" t="s">
        <v>600</v>
      </c>
      <c r="E311" s="10" t="s">
        <v>1364</v>
      </c>
      <c r="F311" s="10" t="s">
        <v>1365</v>
      </c>
      <c r="G311" s="10" t="s">
        <v>1368</v>
      </c>
      <c r="H311" s="10" t="s">
        <v>1369</v>
      </c>
      <c r="I311" s="28" t="s">
        <v>996</v>
      </c>
      <c r="J311" s="28" t="s">
        <v>4976</v>
      </c>
      <c r="K311" s="28" t="s">
        <v>4991</v>
      </c>
      <c r="L311" s="28" t="s">
        <v>4993</v>
      </c>
    </row>
    <row r="312" spans="1:12">
      <c r="A312" s="10" t="s">
        <v>996</v>
      </c>
      <c r="B312" s="10" t="s">
        <v>997</v>
      </c>
      <c r="C312" s="10" t="s">
        <v>255</v>
      </c>
      <c r="D312" s="10" t="s">
        <v>600</v>
      </c>
      <c r="E312" s="10" t="s">
        <v>1364</v>
      </c>
      <c r="F312" s="10" t="s">
        <v>1365</v>
      </c>
      <c r="G312" s="10" t="s">
        <v>1370</v>
      </c>
      <c r="H312" s="10" t="s">
        <v>1371</v>
      </c>
      <c r="I312" s="28" t="s">
        <v>996</v>
      </c>
      <c r="J312" s="28" t="s">
        <v>4976</v>
      </c>
      <c r="K312" s="28" t="s">
        <v>4991</v>
      </c>
      <c r="L312" s="28" t="s">
        <v>4994</v>
      </c>
    </row>
    <row r="313" spans="1:12">
      <c r="A313" s="10" t="s">
        <v>996</v>
      </c>
      <c r="B313" s="10" t="s">
        <v>997</v>
      </c>
      <c r="C313" s="10" t="s">
        <v>255</v>
      </c>
      <c r="D313" s="10" t="s">
        <v>600</v>
      </c>
      <c r="E313" s="10" t="s">
        <v>1372</v>
      </c>
      <c r="F313" s="10" t="s">
        <v>1373</v>
      </c>
      <c r="G313" s="10" t="s">
        <v>1374</v>
      </c>
      <c r="H313" s="10" t="s">
        <v>1375</v>
      </c>
      <c r="I313" s="28" t="s">
        <v>996</v>
      </c>
      <c r="J313" s="28" t="s">
        <v>4976</v>
      </c>
      <c r="K313" s="28" t="s">
        <v>4995</v>
      </c>
      <c r="L313" s="28" t="s">
        <v>4996</v>
      </c>
    </row>
    <row r="314" spans="1:12">
      <c r="A314" s="10" t="s">
        <v>996</v>
      </c>
      <c r="B314" s="10" t="s">
        <v>997</v>
      </c>
      <c r="C314" s="10" t="s">
        <v>255</v>
      </c>
      <c r="D314" s="10" t="s">
        <v>600</v>
      </c>
      <c r="E314" s="10" t="s">
        <v>1372</v>
      </c>
      <c r="F314" s="10" t="s">
        <v>1373</v>
      </c>
      <c r="G314" s="10" t="s">
        <v>1376</v>
      </c>
      <c r="H314" s="10" t="s">
        <v>1377</v>
      </c>
      <c r="I314" s="28" t="s">
        <v>996</v>
      </c>
      <c r="J314" s="28" t="s">
        <v>4976</v>
      </c>
      <c r="K314" s="28" t="s">
        <v>4995</v>
      </c>
      <c r="L314" s="28" t="s">
        <v>4997</v>
      </c>
    </row>
    <row r="315" spans="1:12">
      <c r="A315" s="10" t="s">
        <v>996</v>
      </c>
      <c r="B315" s="10" t="s">
        <v>997</v>
      </c>
      <c r="C315" s="10" t="s">
        <v>255</v>
      </c>
      <c r="D315" s="10" t="s">
        <v>600</v>
      </c>
      <c r="E315" s="10" t="s">
        <v>1372</v>
      </c>
      <c r="F315" s="10" t="s">
        <v>1373</v>
      </c>
      <c r="G315" s="10" t="s">
        <v>1378</v>
      </c>
      <c r="H315" s="10" t="s">
        <v>1379</v>
      </c>
      <c r="I315" s="28" t="s">
        <v>996</v>
      </c>
      <c r="J315" s="28" t="s">
        <v>4976</v>
      </c>
      <c r="K315" s="28" t="s">
        <v>4995</v>
      </c>
      <c r="L315" s="28" t="s">
        <v>4998</v>
      </c>
    </row>
    <row r="316" spans="1:12">
      <c r="A316" s="10" t="s">
        <v>996</v>
      </c>
      <c r="B316" s="10" t="s">
        <v>997</v>
      </c>
      <c r="C316" s="10" t="s">
        <v>255</v>
      </c>
      <c r="D316" s="10" t="s">
        <v>600</v>
      </c>
      <c r="E316" s="10" t="s">
        <v>1372</v>
      </c>
      <c r="F316" s="10" t="s">
        <v>1373</v>
      </c>
      <c r="G316" s="10" t="s">
        <v>1380</v>
      </c>
      <c r="H316" s="10" t="s">
        <v>1381</v>
      </c>
      <c r="I316" s="28" t="s">
        <v>996</v>
      </c>
      <c r="J316" s="28" t="s">
        <v>4976</v>
      </c>
      <c r="K316" s="28" t="s">
        <v>4995</v>
      </c>
      <c r="L316" s="28" t="s">
        <v>4999</v>
      </c>
    </row>
    <row r="317" spans="1:12">
      <c r="A317" s="10" t="s">
        <v>996</v>
      </c>
      <c r="B317" s="10" t="s">
        <v>997</v>
      </c>
      <c r="C317" s="10" t="s">
        <v>255</v>
      </c>
      <c r="D317" s="10" t="s">
        <v>600</v>
      </c>
      <c r="E317" s="10" t="s">
        <v>1382</v>
      </c>
      <c r="F317" s="10" t="s">
        <v>1383</v>
      </c>
      <c r="G317" s="10" t="s">
        <v>1384</v>
      </c>
      <c r="H317" s="10" t="s">
        <v>1383</v>
      </c>
      <c r="I317" s="28" t="s">
        <v>996</v>
      </c>
      <c r="J317" s="28" t="s">
        <v>4976</v>
      </c>
      <c r="K317" s="28" t="s">
        <v>5000</v>
      </c>
      <c r="L317" s="28" t="s">
        <v>5001</v>
      </c>
    </row>
    <row r="318" spans="1:12">
      <c r="A318" s="10" t="s">
        <v>996</v>
      </c>
      <c r="B318" s="10" t="s">
        <v>997</v>
      </c>
      <c r="C318" s="10" t="s">
        <v>256</v>
      </c>
      <c r="D318" s="10" t="s">
        <v>601</v>
      </c>
      <c r="E318" s="10" t="s">
        <v>1385</v>
      </c>
      <c r="F318" s="10" t="s">
        <v>1386</v>
      </c>
      <c r="G318" s="10" t="s">
        <v>1387</v>
      </c>
      <c r="H318" s="10" t="s">
        <v>703</v>
      </c>
      <c r="I318" s="28" t="s">
        <v>996</v>
      </c>
      <c r="J318" s="28" t="s">
        <v>5002</v>
      </c>
      <c r="K318" s="28" t="s">
        <v>5003</v>
      </c>
      <c r="L318" s="28" t="s">
        <v>5004</v>
      </c>
    </row>
    <row r="319" spans="1:12">
      <c r="A319" s="10" t="s">
        <v>996</v>
      </c>
      <c r="B319" s="10" t="s">
        <v>997</v>
      </c>
      <c r="C319" s="10" t="s">
        <v>256</v>
      </c>
      <c r="D319" s="10" t="s">
        <v>601</v>
      </c>
      <c r="E319" s="10" t="s">
        <v>1385</v>
      </c>
      <c r="F319" s="10" t="s">
        <v>1386</v>
      </c>
      <c r="G319" s="10" t="s">
        <v>1388</v>
      </c>
      <c r="H319" s="10" t="s">
        <v>705</v>
      </c>
      <c r="I319" s="28" t="s">
        <v>996</v>
      </c>
      <c r="J319" s="28" t="s">
        <v>5002</v>
      </c>
      <c r="K319" s="28" t="s">
        <v>5003</v>
      </c>
      <c r="L319" s="28" t="s">
        <v>5005</v>
      </c>
    </row>
    <row r="320" spans="1:12">
      <c r="A320" s="10" t="s">
        <v>996</v>
      </c>
      <c r="B320" s="10" t="s">
        <v>997</v>
      </c>
      <c r="C320" s="10" t="s">
        <v>256</v>
      </c>
      <c r="D320" s="10" t="s">
        <v>601</v>
      </c>
      <c r="E320" s="10" t="s">
        <v>1389</v>
      </c>
      <c r="F320" s="10" t="s">
        <v>1390</v>
      </c>
      <c r="G320" s="10" t="s">
        <v>1391</v>
      </c>
      <c r="H320" s="10" t="s">
        <v>1392</v>
      </c>
      <c r="I320" s="28" t="s">
        <v>996</v>
      </c>
      <c r="J320" s="28" t="s">
        <v>5002</v>
      </c>
      <c r="K320" s="28" t="s">
        <v>5006</v>
      </c>
      <c r="L320" s="28" t="s">
        <v>5007</v>
      </c>
    </row>
    <row r="321" spans="1:12">
      <c r="A321" s="10" t="s">
        <v>996</v>
      </c>
      <c r="B321" s="10" t="s">
        <v>997</v>
      </c>
      <c r="C321" s="10" t="s">
        <v>256</v>
      </c>
      <c r="D321" s="10" t="s">
        <v>601</v>
      </c>
      <c r="E321" s="10" t="s">
        <v>1389</v>
      </c>
      <c r="F321" s="10" t="s">
        <v>1390</v>
      </c>
      <c r="G321" s="10" t="s">
        <v>1393</v>
      </c>
      <c r="H321" s="10" t="s">
        <v>1394</v>
      </c>
      <c r="I321" s="28" t="s">
        <v>996</v>
      </c>
      <c r="J321" s="28" t="s">
        <v>5002</v>
      </c>
      <c r="K321" s="28" t="s">
        <v>5006</v>
      </c>
      <c r="L321" s="28" t="s">
        <v>5008</v>
      </c>
    </row>
    <row r="322" spans="1:12">
      <c r="A322" s="10" t="s">
        <v>996</v>
      </c>
      <c r="B322" s="10" t="s">
        <v>997</v>
      </c>
      <c r="C322" s="10" t="s">
        <v>256</v>
      </c>
      <c r="D322" s="10" t="s">
        <v>601</v>
      </c>
      <c r="E322" s="10" t="s">
        <v>1389</v>
      </c>
      <c r="F322" s="10" t="s">
        <v>1390</v>
      </c>
      <c r="G322" s="10" t="s">
        <v>1395</v>
      </c>
      <c r="H322" s="10" t="s">
        <v>1396</v>
      </c>
      <c r="I322" s="28" t="s">
        <v>996</v>
      </c>
      <c r="J322" s="28" t="s">
        <v>5002</v>
      </c>
      <c r="K322" s="28" t="s">
        <v>5006</v>
      </c>
      <c r="L322" s="28" t="s">
        <v>5009</v>
      </c>
    </row>
    <row r="323" spans="1:12">
      <c r="A323" s="10" t="s">
        <v>996</v>
      </c>
      <c r="B323" s="10" t="s">
        <v>997</v>
      </c>
      <c r="C323" s="10" t="s">
        <v>256</v>
      </c>
      <c r="D323" s="10" t="s">
        <v>601</v>
      </c>
      <c r="E323" s="10" t="s">
        <v>1397</v>
      </c>
      <c r="F323" s="10" t="s">
        <v>1398</v>
      </c>
      <c r="G323" s="10" t="s">
        <v>1399</v>
      </c>
      <c r="H323" s="10" t="s">
        <v>1398</v>
      </c>
      <c r="I323" s="28" t="s">
        <v>996</v>
      </c>
      <c r="J323" s="28" t="s">
        <v>5002</v>
      </c>
      <c r="K323" s="28" t="s">
        <v>5010</v>
      </c>
      <c r="L323" s="28" t="s">
        <v>5011</v>
      </c>
    </row>
    <row r="324" spans="1:12">
      <c r="A324" s="10" t="s">
        <v>996</v>
      </c>
      <c r="B324" s="10" t="s">
        <v>997</v>
      </c>
      <c r="C324" s="10" t="s">
        <v>256</v>
      </c>
      <c r="D324" s="10" t="s">
        <v>601</v>
      </c>
      <c r="E324" s="10" t="s">
        <v>1400</v>
      </c>
      <c r="F324" s="10" t="s">
        <v>1401</v>
      </c>
      <c r="G324" s="10" t="s">
        <v>1402</v>
      </c>
      <c r="H324" s="10" t="s">
        <v>1403</v>
      </c>
      <c r="I324" s="28" t="s">
        <v>996</v>
      </c>
      <c r="J324" s="28" t="s">
        <v>5002</v>
      </c>
      <c r="K324" s="28" t="s">
        <v>5012</v>
      </c>
      <c r="L324" s="28" t="s">
        <v>5013</v>
      </c>
    </row>
    <row r="325" spans="1:12">
      <c r="A325" s="10" t="s">
        <v>996</v>
      </c>
      <c r="B325" s="10" t="s">
        <v>997</v>
      </c>
      <c r="C325" s="10" t="s">
        <v>256</v>
      </c>
      <c r="D325" s="10" t="s">
        <v>601</v>
      </c>
      <c r="E325" s="10" t="s">
        <v>1400</v>
      </c>
      <c r="F325" s="10" t="s">
        <v>1401</v>
      </c>
      <c r="G325" s="10" t="s">
        <v>1404</v>
      </c>
      <c r="H325" s="10" t="s">
        <v>1405</v>
      </c>
      <c r="I325" s="28" t="s">
        <v>996</v>
      </c>
      <c r="J325" s="28" t="s">
        <v>5002</v>
      </c>
      <c r="K325" s="28" t="s">
        <v>5012</v>
      </c>
      <c r="L325" s="28" t="s">
        <v>5014</v>
      </c>
    </row>
    <row r="326" spans="1:12">
      <c r="A326" s="10" t="s">
        <v>996</v>
      </c>
      <c r="B326" s="10" t="s">
        <v>997</v>
      </c>
      <c r="C326" s="10" t="s">
        <v>256</v>
      </c>
      <c r="D326" s="10" t="s">
        <v>601</v>
      </c>
      <c r="E326" s="10" t="s">
        <v>1406</v>
      </c>
      <c r="F326" s="10" t="s">
        <v>1407</v>
      </c>
      <c r="G326" s="10" t="s">
        <v>1408</v>
      </c>
      <c r="H326" s="10" t="s">
        <v>1407</v>
      </c>
      <c r="I326" s="28" t="s">
        <v>996</v>
      </c>
      <c r="J326" s="28" t="s">
        <v>5002</v>
      </c>
      <c r="K326" s="28" t="s">
        <v>5015</v>
      </c>
      <c r="L326" s="28" t="s">
        <v>5016</v>
      </c>
    </row>
    <row r="327" spans="1:12">
      <c r="A327" s="10" t="s">
        <v>996</v>
      </c>
      <c r="B327" s="10" t="s">
        <v>997</v>
      </c>
      <c r="C327" s="10" t="s">
        <v>257</v>
      </c>
      <c r="D327" s="10" t="s">
        <v>602</v>
      </c>
      <c r="E327" s="10" t="s">
        <v>1409</v>
      </c>
      <c r="F327" s="10" t="s">
        <v>1410</v>
      </c>
      <c r="G327" s="10" t="s">
        <v>1411</v>
      </c>
      <c r="H327" s="10" t="s">
        <v>703</v>
      </c>
      <c r="I327" s="28" t="s">
        <v>996</v>
      </c>
      <c r="J327" s="28" t="s">
        <v>5017</v>
      </c>
      <c r="K327" s="28" t="s">
        <v>5018</v>
      </c>
      <c r="L327" s="28" t="s">
        <v>5019</v>
      </c>
    </row>
    <row r="328" spans="1:12">
      <c r="A328" s="10" t="s">
        <v>996</v>
      </c>
      <c r="B328" s="10" t="s">
        <v>997</v>
      </c>
      <c r="C328" s="10" t="s">
        <v>257</v>
      </c>
      <c r="D328" s="10" t="s">
        <v>602</v>
      </c>
      <c r="E328" s="10" t="s">
        <v>1409</v>
      </c>
      <c r="F328" s="10" t="s">
        <v>1410</v>
      </c>
      <c r="G328" s="10" t="s">
        <v>1412</v>
      </c>
      <c r="H328" s="10" t="s">
        <v>705</v>
      </c>
      <c r="I328" s="28" t="s">
        <v>996</v>
      </c>
      <c r="J328" s="28" t="s">
        <v>5017</v>
      </c>
      <c r="K328" s="28" t="s">
        <v>5018</v>
      </c>
      <c r="L328" s="28" t="s">
        <v>5020</v>
      </c>
    </row>
    <row r="329" spans="1:12">
      <c r="A329" s="10" t="s">
        <v>996</v>
      </c>
      <c r="B329" s="10" t="s">
        <v>997</v>
      </c>
      <c r="C329" s="10" t="s">
        <v>257</v>
      </c>
      <c r="D329" s="10" t="s">
        <v>602</v>
      </c>
      <c r="E329" s="10" t="s">
        <v>1413</v>
      </c>
      <c r="F329" s="10" t="s">
        <v>1414</v>
      </c>
      <c r="G329" s="10" t="s">
        <v>1415</v>
      </c>
      <c r="H329" s="10" t="s">
        <v>1416</v>
      </c>
      <c r="I329" s="28" t="s">
        <v>996</v>
      </c>
      <c r="J329" s="28" t="s">
        <v>5017</v>
      </c>
      <c r="K329" s="28" t="s">
        <v>5021</v>
      </c>
      <c r="L329" s="28" t="s">
        <v>5022</v>
      </c>
    </row>
    <row r="330" spans="1:12">
      <c r="A330" s="10" t="s">
        <v>996</v>
      </c>
      <c r="B330" s="10" t="s">
        <v>997</v>
      </c>
      <c r="C330" s="10" t="s">
        <v>257</v>
      </c>
      <c r="D330" s="10" t="s">
        <v>602</v>
      </c>
      <c r="E330" s="10" t="s">
        <v>1413</v>
      </c>
      <c r="F330" s="10" t="s">
        <v>1414</v>
      </c>
      <c r="G330" s="10" t="s">
        <v>1417</v>
      </c>
      <c r="H330" s="10" t="s">
        <v>1418</v>
      </c>
      <c r="I330" s="28" t="s">
        <v>996</v>
      </c>
      <c r="J330" s="28" t="s">
        <v>5017</v>
      </c>
      <c r="K330" s="28" t="s">
        <v>5021</v>
      </c>
      <c r="L330" s="28" t="s">
        <v>5023</v>
      </c>
    </row>
    <row r="331" spans="1:12">
      <c r="A331" s="10" t="s">
        <v>996</v>
      </c>
      <c r="B331" s="10" t="s">
        <v>997</v>
      </c>
      <c r="C331" s="10" t="s">
        <v>257</v>
      </c>
      <c r="D331" s="10" t="s">
        <v>602</v>
      </c>
      <c r="E331" s="10" t="s">
        <v>1413</v>
      </c>
      <c r="F331" s="10" t="s">
        <v>1414</v>
      </c>
      <c r="G331" s="10" t="s">
        <v>1419</v>
      </c>
      <c r="H331" s="10" t="s">
        <v>1420</v>
      </c>
      <c r="I331" s="28" t="s">
        <v>996</v>
      </c>
      <c r="J331" s="28" t="s">
        <v>5017</v>
      </c>
      <c r="K331" s="28" t="s">
        <v>5021</v>
      </c>
      <c r="L331" s="28" t="s">
        <v>5024</v>
      </c>
    </row>
    <row r="332" spans="1:12">
      <c r="A332" s="10" t="s">
        <v>996</v>
      </c>
      <c r="B332" s="10" t="s">
        <v>997</v>
      </c>
      <c r="C332" s="10" t="s">
        <v>257</v>
      </c>
      <c r="D332" s="10" t="s">
        <v>602</v>
      </c>
      <c r="E332" s="10" t="s">
        <v>1421</v>
      </c>
      <c r="F332" s="10" t="s">
        <v>1422</v>
      </c>
      <c r="G332" s="10" t="s">
        <v>1423</v>
      </c>
      <c r="H332" s="10" t="s">
        <v>1424</v>
      </c>
      <c r="I332" s="28" t="s">
        <v>996</v>
      </c>
      <c r="J332" s="28" t="s">
        <v>5017</v>
      </c>
      <c r="K332" s="28" t="s">
        <v>5025</v>
      </c>
      <c r="L332" s="28" t="s">
        <v>5026</v>
      </c>
    </row>
    <row r="333" spans="1:12">
      <c r="A333" s="10" t="s">
        <v>996</v>
      </c>
      <c r="B333" s="10" t="s">
        <v>997</v>
      </c>
      <c r="C333" s="10" t="s">
        <v>257</v>
      </c>
      <c r="D333" s="10" t="s">
        <v>602</v>
      </c>
      <c r="E333" s="10" t="s">
        <v>1421</v>
      </c>
      <c r="F333" s="10" t="s">
        <v>1422</v>
      </c>
      <c r="G333" s="10" t="s">
        <v>1425</v>
      </c>
      <c r="H333" s="10" t="s">
        <v>1426</v>
      </c>
      <c r="I333" s="28" t="s">
        <v>996</v>
      </c>
      <c r="J333" s="28" t="s">
        <v>5017</v>
      </c>
      <c r="K333" s="28" t="s">
        <v>5025</v>
      </c>
      <c r="L333" s="28" t="s">
        <v>5027</v>
      </c>
    </row>
    <row r="334" spans="1:12">
      <c r="A334" s="10" t="s">
        <v>996</v>
      </c>
      <c r="B334" s="10" t="s">
        <v>997</v>
      </c>
      <c r="C334" s="10" t="s">
        <v>257</v>
      </c>
      <c r="D334" s="10" t="s">
        <v>602</v>
      </c>
      <c r="E334" s="10" t="s">
        <v>1421</v>
      </c>
      <c r="F334" s="10" t="s">
        <v>1422</v>
      </c>
      <c r="G334" s="10" t="s">
        <v>1427</v>
      </c>
      <c r="H334" s="10" t="s">
        <v>1428</v>
      </c>
      <c r="I334" s="28" t="s">
        <v>996</v>
      </c>
      <c r="J334" s="28" t="s">
        <v>5017</v>
      </c>
      <c r="K334" s="28" t="s">
        <v>5025</v>
      </c>
      <c r="L334" s="28" t="s">
        <v>5028</v>
      </c>
    </row>
    <row r="335" spans="1:12">
      <c r="A335" s="10" t="s">
        <v>996</v>
      </c>
      <c r="B335" s="10" t="s">
        <v>997</v>
      </c>
      <c r="C335" s="10" t="s">
        <v>257</v>
      </c>
      <c r="D335" s="10" t="s">
        <v>602</v>
      </c>
      <c r="E335" s="10" t="s">
        <v>1421</v>
      </c>
      <c r="F335" s="10" t="s">
        <v>1422</v>
      </c>
      <c r="G335" s="10" t="s">
        <v>1429</v>
      </c>
      <c r="H335" s="10" t="s">
        <v>1430</v>
      </c>
      <c r="I335" s="28" t="s">
        <v>996</v>
      </c>
      <c r="J335" s="28" t="s">
        <v>5017</v>
      </c>
      <c r="K335" s="28" t="s">
        <v>5025</v>
      </c>
      <c r="L335" s="28" t="s">
        <v>5029</v>
      </c>
    </row>
    <row r="336" spans="1:12">
      <c r="A336" s="10" t="s">
        <v>996</v>
      </c>
      <c r="B336" s="10" t="s">
        <v>997</v>
      </c>
      <c r="C336" s="10" t="s">
        <v>257</v>
      </c>
      <c r="D336" s="10" t="s">
        <v>602</v>
      </c>
      <c r="E336" s="10" t="s">
        <v>1421</v>
      </c>
      <c r="F336" s="10" t="s">
        <v>1422</v>
      </c>
      <c r="G336" s="10" t="s">
        <v>1431</v>
      </c>
      <c r="H336" s="10" t="s">
        <v>1432</v>
      </c>
      <c r="I336" s="28" t="s">
        <v>996</v>
      </c>
      <c r="J336" s="28" t="s">
        <v>5017</v>
      </c>
      <c r="K336" s="28" t="s">
        <v>5025</v>
      </c>
      <c r="L336" s="28" t="s">
        <v>5030</v>
      </c>
    </row>
    <row r="337" spans="1:12">
      <c r="A337" s="10" t="s">
        <v>996</v>
      </c>
      <c r="B337" s="10" t="s">
        <v>997</v>
      </c>
      <c r="C337" s="10" t="s">
        <v>257</v>
      </c>
      <c r="D337" s="10" t="s">
        <v>602</v>
      </c>
      <c r="E337" s="10" t="s">
        <v>1433</v>
      </c>
      <c r="F337" s="10" t="s">
        <v>1434</v>
      </c>
      <c r="G337" s="10" t="s">
        <v>1435</v>
      </c>
      <c r="H337" s="10" t="s">
        <v>1436</v>
      </c>
      <c r="I337" s="28" t="s">
        <v>996</v>
      </c>
      <c r="J337" s="28" t="s">
        <v>5017</v>
      </c>
      <c r="K337" s="28" t="s">
        <v>5031</v>
      </c>
      <c r="L337" s="28" t="s">
        <v>5032</v>
      </c>
    </row>
    <row r="338" spans="1:12">
      <c r="A338" s="10" t="s">
        <v>996</v>
      </c>
      <c r="B338" s="10" t="s">
        <v>997</v>
      </c>
      <c r="C338" s="10" t="s">
        <v>257</v>
      </c>
      <c r="D338" s="10" t="s">
        <v>602</v>
      </c>
      <c r="E338" s="10" t="s">
        <v>1433</v>
      </c>
      <c r="F338" s="10" t="s">
        <v>1434</v>
      </c>
      <c r="G338" s="10" t="s">
        <v>1437</v>
      </c>
      <c r="H338" s="10" t="s">
        <v>1438</v>
      </c>
      <c r="I338" s="28" t="s">
        <v>996</v>
      </c>
      <c r="J338" s="28" t="s">
        <v>5017</v>
      </c>
      <c r="K338" s="28" t="s">
        <v>5031</v>
      </c>
      <c r="L338" s="28" t="s">
        <v>5033</v>
      </c>
    </row>
    <row r="339" spans="1:12">
      <c r="A339" s="10" t="s">
        <v>996</v>
      </c>
      <c r="B339" s="10" t="s">
        <v>997</v>
      </c>
      <c r="C339" s="10" t="s">
        <v>257</v>
      </c>
      <c r="D339" s="10" t="s">
        <v>602</v>
      </c>
      <c r="E339" s="10" t="s">
        <v>1433</v>
      </c>
      <c r="F339" s="10" t="s">
        <v>1434</v>
      </c>
      <c r="G339" s="10" t="s">
        <v>1439</v>
      </c>
      <c r="H339" s="10" t="s">
        <v>1440</v>
      </c>
      <c r="I339" s="28" t="s">
        <v>996</v>
      </c>
      <c r="J339" s="28" t="s">
        <v>5017</v>
      </c>
      <c r="K339" s="28" t="s">
        <v>5031</v>
      </c>
      <c r="L339" s="28" t="s">
        <v>5034</v>
      </c>
    </row>
    <row r="340" spans="1:12">
      <c r="A340" s="10" t="s">
        <v>996</v>
      </c>
      <c r="B340" s="10" t="s">
        <v>997</v>
      </c>
      <c r="C340" s="10" t="s">
        <v>257</v>
      </c>
      <c r="D340" s="10" t="s">
        <v>602</v>
      </c>
      <c r="E340" s="10" t="s">
        <v>1433</v>
      </c>
      <c r="F340" s="10" t="s">
        <v>1434</v>
      </c>
      <c r="G340" s="10" t="s">
        <v>1441</v>
      </c>
      <c r="H340" s="10" t="s">
        <v>1442</v>
      </c>
      <c r="I340" s="28" t="s">
        <v>996</v>
      </c>
      <c r="J340" s="28" t="s">
        <v>5017</v>
      </c>
      <c r="K340" s="28" t="s">
        <v>5031</v>
      </c>
      <c r="L340" s="28" t="s">
        <v>5035</v>
      </c>
    </row>
    <row r="341" spans="1:12">
      <c r="A341" s="10" t="s">
        <v>996</v>
      </c>
      <c r="B341" s="10" t="s">
        <v>997</v>
      </c>
      <c r="C341" s="10" t="s">
        <v>257</v>
      </c>
      <c r="D341" s="10" t="s">
        <v>602</v>
      </c>
      <c r="E341" s="10" t="s">
        <v>1433</v>
      </c>
      <c r="F341" s="10" t="s">
        <v>1434</v>
      </c>
      <c r="G341" s="10" t="s">
        <v>1443</v>
      </c>
      <c r="H341" s="10" t="s">
        <v>1444</v>
      </c>
      <c r="I341" s="28" t="s">
        <v>996</v>
      </c>
      <c r="J341" s="28" t="s">
        <v>5017</v>
      </c>
      <c r="K341" s="28" t="s">
        <v>5031</v>
      </c>
      <c r="L341" s="28" t="s">
        <v>5036</v>
      </c>
    </row>
    <row r="342" spans="1:12">
      <c r="A342" s="10" t="s">
        <v>996</v>
      </c>
      <c r="B342" s="10" t="s">
        <v>997</v>
      </c>
      <c r="C342" s="10" t="s">
        <v>257</v>
      </c>
      <c r="D342" s="10" t="s">
        <v>602</v>
      </c>
      <c r="E342" s="10" t="s">
        <v>1433</v>
      </c>
      <c r="F342" s="10" t="s">
        <v>1434</v>
      </c>
      <c r="G342" s="10" t="s">
        <v>1445</v>
      </c>
      <c r="H342" s="10" t="s">
        <v>1446</v>
      </c>
      <c r="I342" s="28" t="s">
        <v>996</v>
      </c>
      <c r="J342" s="28" t="s">
        <v>5017</v>
      </c>
      <c r="K342" s="28" t="s">
        <v>5031</v>
      </c>
      <c r="L342" s="28" t="s">
        <v>5037</v>
      </c>
    </row>
    <row r="343" spans="1:12">
      <c r="A343" s="10" t="s">
        <v>996</v>
      </c>
      <c r="B343" s="10" t="s">
        <v>997</v>
      </c>
      <c r="C343" s="10" t="s">
        <v>257</v>
      </c>
      <c r="D343" s="10" t="s">
        <v>602</v>
      </c>
      <c r="E343" s="10" t="s">
        <v>1433</v>
      </c>
      <c r="F343" s="10" t="s">
        <v>1434</v>
      </c>
      <c r="G343" s="10" t="s">
        <v>1447</v>
      </c>
      <c r="H343" s="10" t="s">
        <v>1448</v>
      </c>
      <c r="I343" s="28" t="s">
        <v>996</v>
      </c>
      <c r="J343" s="28" t="s">
        <v>5017</v>
      </c>
      <c r="K343" s="28" t="s">
        <v>5031</v>
      </c>
      <c r="L343" s="28" t="s">
        <v>5038</v>
      </c>
    </row>
    <row r="344" spans="1:12">
      <c r="A344" s="10" t="s">
        <v>996</v>
      </c>
      <c r="B344" s="10" t="s">
        <v>997</v>
      </c>
      <c r="C344" s="10" t="s">
        <v>257</v>
      </c>
      <c r="D344" s="10" t="s">
        <v>602</v>
      </c>
      <c r="E344" s="10" t="s">
        <v>1449</v>
      </c>
      <c r="F344" s="10" t="s">
        <v>1450</v>
      </c>
      <c r="G344" s="10" t="s">
        <v>1451</v>
      </c>
      <c r="H344" s="10" t="s">
        <v>1452</v>
      </c>
      <c r="I344" s="28" t="s">
        <v>996</v>
      </c>
      <c r="J344" s="28" t="s">
        <v>5017</v>
      </c>
      <c r="K344" s="28" t="s">
        <v>5039</v>
      </c>
      <c r="L344" s="28" t="s">
        <v>5040</v>
      </c>
    </row>
    <row r="345" spans="1:12">
      <c r="A345" s="10" t="s">
        <v>996</v>
      </c>
      <c r="B345" s="10" t="s">
        <v>997</v>
      </c>
      <c r="C345" s="10" t="s">
        <v>257</v>
      </c>
      <c r="D345" s="10" t="s">
        <v>602</v>
      </c>
      <c r="E345" s="10" t="s">
        <v>1449</v>
      </c>
      <c r="F345" s="10" t="s">
        <v>1450</v>
      </c>
      <c r="G345" s="10" t="s">
        <v>1453</v>
      </c>
      <c r="H345" s="10" t="s">
        <v>1454</v>
      </c>
      <c r="I345" s="28" t="s">
        <v>996</v>
      </c>
      <c r="J345" s="28" t="s">
        <v>5017</v>
      </c>
      <c r="K345" s="28" t="s">
        <v>5039</v>
      </c>
      <c r="L345" s="28" t="s">
        <v>5041</v>
      </c>
    </row>
    <row r="346" spans="1:12">
      <c r="A346" s="10" t="s">
        <v>996</v>
      </c>
      <c r="B346" s="10" t="s">
        <v>997</v>
      </c>
      <c r="C346" s="10" t="s">
        <v>257</v>
      </c>
      <c r="D346" s="10" t="s">
        <v>602</v>
      </c>
      <c r="E346" s="10" t="s">
        <v>1449</v>
      </c>
      <c r="F346" s="10" t="s">
        <v>1450</v>
      </c>
      <c r="G346" s="10" t="s">
        <v>1455</v>
      </c>
      <c r="H346" s="10" t="s">
        <v>1456</v>
      </c>
      <c r="I346" s="28" t="s">
        <v>996</v>
      </c>
      <c r="J346" s="28" t="s">
        <v>5017</v>
      </c>
      <c r="K346" s="28" t="s">
        <v>5039</v>
      </c>
      <c r="L346" s="28" t="s">
        <v>5042</v>
      </c>
    </row>
    <row r="347" spans="1:12">
      <c r="A347" s="10" t="s">
        <v>996</v>
      </c>
      <c r="B347" s="10" t="s">
        <v>997</v>
      </c>
      <c r="C347" s="10" t="s">
        <v>257</v>
      </c>
      <c r="D347" s="10" t="s">
        <v>602</v>
      </c>
      <c r="E347" s="10" t="s">
        <v>1449</v>
      </c>
      <c r="F347" s="10" t="s">
        <v>1450</v>
      </c>
      <c r="G347" s="10" t="s">
        <v>1457</v>
      </c>
      <c r="H347" s="10" t="s">
        <v>1458</v>
      </c>
      <c r="I347" s="28" t="s">
        <v>996</v>
      </c>
      <c r="J347" s="28" t="s">
        <v>5017</v>
      </c>
      <c r="K347" s="28" t="s">
        <v>5039</v>
      </c>
      <c r="L347" s="28" t="s">
        <v>5043</v>
      </c>
    </row>
    <row r="348" spans="1:12">
      <c r="A348" s="10" t="s">
        <v>996</v>
      </c>
      <c r="B348" s="10" t="s">
        <v>997</v>
      </c>
      <c r="C348" s="10" t="s">
        <v>257</v>
      </c>
      <c r="D348" s="10" t="s">
        <v>602</v>
      </c>
      <c r="E348" s="10" t="s">
        <v>1449</v>
      </c>
      <c r="F348" s="10" t="s">
        <v>1450</v>
      </c>
      <c r="G348" s="10" t="s">
        <v>1459</v>
      </c>
      <c r="H348" s="10" t="s">
        <v>1460</v>
      </c>
      <c r="I348" s="28" t="s">
        <v>996</v>
      </c>
      <c r="J348" s="28" t="s">
        <v>5017</v>
      </c>
      <c r="K348" s="28" t="s">
        <v>5039</v>
      </c>
      <c r="L348" s="28" t="s">
        <v>5044</v>
      </c>
    </row>
    <row r="349" spans="1:12">
      <c r="A349" s="10" t="s">
        <v>996</v>
      </c>
      <c r="B349" s="10" t="s">
        <v>997</v>
      </c>
      <c r="C349" s="10" t="s">
        <v>257</v>
      </c>
      <c r="D349" s="10" t="s">
        <v>602</v>
      </c>
      <c r="E349" s="10" t="s">
        <v>1449</v>
      </c>
      <c r="F349" s="10" t="s">
        <v>1450</v>
      </c>
      <c r="G349" s="10" t="s">
        <v>1461</v>
      </c>
      <c r="H349" s="10" t="s">
        <v>1462</v>
      </c>
      <c r="I349" s="28" t="s">
        <v>996</v>
      </c>
      <c r="J349" s="28" t="s">
        <v>5017</v>
      </c>
      <c r="K349" s="28" t="s">
        <v>5039</v>
      </c>
      <c r="L349" s="28" t="s">
        <v>5045</v>
      </c>
    </row>
    <row r="350" spans="1:12">
      <c r="A350" s="10" t="s">
        <v>996</v>
      </c>
      <c r="B350" s="10" t="s">
        <v>997</v>
      </c>
      <c r="C350" s="10" t="s">
        <v>257</v>
      </c>
      <c r="D350" s="10" t="s">
        <v>602</v>
      </c>
      <c r="E350" s="10" t="s">
        <v>1449</v>
      </c>
      <c r="F350" s="10" t="s">
        <v>1450</v>
      </c>
      <c r="G350" s="10" t="s">
        <v>1463</v>
      </c>
      <c r="H350" s="10" t="s">
        <v>1464</v>
      </c>
      <c r="I350" s="28" t="s">
        <v>996</v>
      </c>
      <c r="J350" s="28" t="s">
        <v>5017</v>
      </c>
      <c r="K350" s="28" t="s">
        <v>5039</v>
      </c>
      <c r="L350" s="28" t="s">
        <v>5046</v>
      </c>
    </row>
    <row r="351" spans="1:12">
      <c r="A351" s="10" t="s">
        <v>996</v>
      </c>
      <c r="B351" s="10" t="s">
        <v>997</v>
      </c>
      <c r="C351" s="10" t="s">
        <v>257</v>
      </c>
      <c r="D351" s="10" t="s">
        <v>602</v>
      </c>
      <c r="E351" s="10" t="s">
        <v>1465</v>
      </c>
      <c r="F351" s="10" t="s">
        <v>1466</v>
      </c>
      <c r="G351" s="10" t="s">
        <v>1467</v>
      </c>
      <c r="H351" s="10" t="s">
        <v>1468</v>
      </c>
      <c r="I351" s="28" t="s">
        <v>996</v>
      </c>
      <c r="J351" s="28" t="s">
        <v>5017</v>
      </c>
      <c r="K351" s="28" t="s">
        <v>5047</v>
      </c>
      <c r="L351" s="28" t="s">
        <v>5048</v>
      </c>
    </row>
    <row r="352" spans="1:12">
      <c r="A352" s="10" t="s">
        <v>996</v>
      </c>
      <c r="B352" s="10" t="s">
        <v>997</v>
      </c>
      <c r="C352" s="10" t="s">
        <v>257</v>
      </c>
      <c r="D352" s="10" t="s">
        <v>602</v>
      </c>
      <c r="E352" s="10" t="s">
        <v>1465</v>
      </c>
      <c r="F352" s="10" t="s">
        <v>1466</v>
      </c>
      <c r="G352" s="10" t="s">
        <v>1469</v>
      </c>
      <c r="H352" s="10" t="s">
        <v>1470</v>
      </c>
      <c r="I352" s="28" t="s">
        <v>996</v>
      </c>
      <c r="J352" s="28" t="s">
        <v>5017</v>
      </c>
      <c r="K352" s="28" t="s">
        <v>5047</v>
      </c>
      <c r="L352" s="28" t="s">
        <v>5049</v>
      </c>
    </row>
    <row r="353" spans="1:12">
      <c r="A353" s="10" t="s">
        <v>996</v>
      </c>
      <c r="B353" s="10" t="s">
        <v>997</v>
      </c>
      <c r="C353" s="10" t="s">
        <v>257</v>
      </c>
      <c r="D353" s="10" t="s">
        <v>602</v>
      </c>
      <c r="E353" s="10" t="s">
        <v>1465</v>
      </c>
      <c r="F353" s="10" t="s">
        <v>1466</v>
      </c>
      <c r="G353" s="10" t="s">
        <v>1471</v>
      </c>
      <c r="H353" s="10" t="s">
        <v>1472</v>
      </c>
      <c r="I353" s="28" t="s">
        <v>996</v>
      </c>
      <c r="J353" s="28" t="s">
        <v>5017</v>
      </c>
      <c r="K353" s="28" t="s">
        <v>5047</v>
      </c>
      <c r="L353" s="28" t="s">
        <v>5050</v>
      </c>
    </row>
    <row r="354" spans="1:12">
      <c r="A354" s="10" t="s">
        <v>996</v>
      </c>
      <c r="B354" s="10" t="s">
        <v>997</v>
      </c>
      <c r="C354" s="10" t="s">
        <v>257</v>
      </c>
      <c r="D354" s="10" t="s">
        <v>602</v>
      </c>
      <c r="E354" s="10" t="s">
        <v>1465</v>
      </c>
      <c r="F354" s="10" t="s">
        <v>1466</v>
      </c>
      <c r="G354" s="10" t="s">
        <v>1473</v>
      </c>
      <c r="H354" s="10" t="s">
        <v>1474</v>
      </c>
      <c r="I354" s="28" t="s">
        <v>996</v>
      </c>
      <c r="J354" s="28" t="s">
        <v>5017</v>
      </c>
      <c r="K354" s="28" t="s">
        <v>5047</v>
      </c>
      <c r="L354" s="28" t="s">
        <v>5051</v>
      </c>
    </row>
    <row r="355" spans="1:12">
      <c r="A355" s="10" t="s">
        <v>996</v>
      </c>
      <c r="B355" s="10" t="s">
        <v>997</v>
      </c>
      <c r="C355" s="10" t="s">
        <v>257</v>
      </c>
      <c r="D355" s="10" t="s">
        <v>602</v>
      </c>
      <c r="E355" s="10" t="s">
        <v>1465</v>
      </c>
      <c r="F355" s="10" t="s">
        <v>1466</v>
      </c>
      <c r="G355" s="10" t="s">
        <v>1475</v>
      </c>
      <c r="H355" s="10" t="s">
        <v>1476</v>
      </c>
      <c r="I355" s="28" t="s">
        <v>996</v>
      </c>
      <c r="J355" s="28" t="s">
        <v>5017</v>
      </c>
      <c r="K355" s="28" t="s">
        <v>5047</v>
      </c>
      <c r="L355" s="28" t="s">
        <v>5052</v>
      </c>
    </row>
    <row r="356" spans="1:12">
      <c r="A356" s="10" t="s">
        <v>996</v>
      </c>
      <c r="B356" s="10" t="s">
        <v>997</v>
      </c>
      <c r="C356" s="10" t="s">
        <v>257</v>
      </c>
      <c r="D356" s="10" t="s">
        <v>602</v>
      </c>
      <c r="E356" s="10" t="s">
        <v>1477</v>
      </c>
      <c r="F356" s="10" t="s">
        <v>1478</v>
      </c>
      <c r="G356" s="10" t="s">
        <v>1479</v>
      </c>
      <c r="H356" s="10" t="s">
        <v>1480</v>
      </c>
      <c r="I356" s="28" t="s">
        <v>996</v>
      </c>
      <c r="J356" s="28" t="s">
        <v>5017</v>
      </c>
      <c r="K356" s="28" t="s">
        <v>5053</v>
      </c>
      <c r="L356" s="28" t="s">
        <v>5054</v>
      </c>
    </row>
    <row r="357" spans="1:12">
      <c r="A357" s="10" t="s">
        <v>996</v>
      </c>
      <c r="B357" s="10" t="s">
        <v>997</v>
      </c>
      <c r="C357" s="10" t="s">
        <v>257</v>
      </c>
      <c r="D357" s="10" t="s">
        <v>602</v>
      </c>
      <c r="E357" s="10" t="s">
        <v>1477</v>
      </c>
      <c r="F357" s="10" t="s">
        <v>1478</v>
      </c>
      <c r="G357" s="10" t="s">
        <v>1481</v>
      </c>
      <c r="H357" s="10" t="s">
        <v>1482</v>
      </c>
      <c r="I357" s="28" t="s">
        <v>996</v>
      </c>
      <c r="J357" s="28" t="s">
        <v>5017</v>
      </c>
      <c r="K357" s="28" t="s">
        <v>5053</v>
      </c>
      <c r="L357" s="28" t="s">
        <v>5055</v>
      </c>
    </row>
    <row r="358" spans="1:12">
      <c r="A358" s="10" t="s">
        <v>996</v>
      </c>
      <c r="B358" s="10" t="s">
        <v>997</v>
      </c>
      <c r="C358" s="10" t="s">
        <v>257</v>
      </c>
      <c r="D358" s="10" t="s">
        <v>602</v>
      </c>
      <c r="E358" s="10" t="s">
        <v>1477</v>
      </c>
      <c r="F358" s="10" t="s">
        <v>1478</v>
      </c>
      <c r="G358" s="10" t="s">
        <v>1483</v>
      </c>
      <c r="H358" s="10" t="s">
        <v>1484</v>
      </c>
      <c r="I358" s="28" t="s">
        <v>996</v>
      </c>
      <c r="J358" s="28" t="s">
        <v>5017</v>
      </c>
      <c r="K358" s="28" t="s">
        <v>5053</v>
      </c>
      <c r="L358" s="28" t="s">
        <v>5056</v>
      </c>
    </row>
    <row r="359" spans="1:12">
      <c r="A359" s="10" t="s">
        <v>996</v>
      </c>
      <c r="B359" s="10" t="s">
        <v>997</v>
      </c>
      <c r="C359" s="10" t="s">
        <v>257</v>
      </c>
      <c r="D359" s="10" t="s">
        <v>602</v>
      </c>
      <c r="E359" s="10" t="s">
        <v>1485</v>
      </c>
      <c r="F359" s="10" t="s">
        <v>1486</v>
      </c>
      <c r="G359" s="10" t="s">
        <v>1487</v>
      </c>
      <c r="H359" s="10" t="s">
        <v>1488</v>
      </c>
      <c r="I359" s="28" t="s">
        <v>996</v>
      </c>
      <c r="J359" s="28" t="s">
        <v>5017</v>
      </c>
      <c r="K359" s="28" t="s">
        <v>5057</v>
      </c>
      <c r="L359" s="28" t="s">
        <v>5058</v>
      </c>
    </row>
    <row r="360" spans="1:12">
      <c r="A360" s="10" t="s">
        <v>996</v>
      </c>
      <c r="B360" s="10" t="s">
        <v>997</v>
      </c>
      <c r="C360" s="10" t="s">
        <v>257</v>
      </c>
      <c r="D360" s="10" t="s">
        <v>602</v>
      </c>
      <c r="E360" s="10" t="s">
        <v>1485</v>
      </c>
      <c r="F360" s="10" t="s">
        <v>1486</v>
      </c>
      <c r="G360" s="10" t="s">
        <v>1489</v>
      </c>
      <c r="H360" s="10" t="s">
        <v>1490</v>
      </c>
      <c r="I360" s="28" t="s">
        <v>996</v>
      </c>
      <c r="J360" s="28" t="s">
        <v>5017</v>
      </c>
      <c r="K360" s="28" t="s">
        <v>5057</v>
      </c>
      <c r="L360" s="28" t="s">
        <v>5059</v>
      </c>
    </row>
    <row r="361" spans="1:12">
      <c r="A361" s="10" t="s">
        <v>996</v>
      </c>
      <c r="B361" s="10" t="s">
        <v>997</v>
      </c>
      <c r="C361" s="10" t="s">
        <v>257</v>
      </c>
      <c r="D361" s="10" t="s">
        <v>602</v>
      </c>
      <c r="E361" s="10" t="s">
        <v>1485</v>
      </c>
      <c r="F361" s="10" t="s">
        <v>1486</v>
      </c>
      <c r="G361" s="10" t="s">
        <v>1491</v>
      </c>
      <c r="H361" s="10" t="s">
        <v>1492</v>
      </c>
      <c r="I361" s="28" t="s">
        <v>996</v>
      </c>
      <c r="J361" s="28" t="s">
        <v>5017</v>
      </c>
      <c r="K361" s="28" t="s">
        <v>5057</v>
      </c>
      <c r="L361" s="28" t="s">
        <v>5060</v>
      </c>
    </row>
    <row r="362" spans="1:12">
      <c r="A362" s="10" t="s">
        <v>996</v>
      </c>
      <c r="B362" s="10" t="s">
        <v>997</v>
      </c>
      <c r="C362" s="10" t="s">
        <v>257</v>
      </c>
      <c r="D362" s="10" t="s">
        <v>602</v>
      </c>
      <c r="E362" s="10" t="s">
        <v>1485</v>
      </c>
      <c r="F362" s="10" t="s">
        <v>1486</v>
      </c>
      <c r="G362" s="10" t="s">
        <v>1493</v>
      </c>
      <c r="H362" s="10" t="s">
        <v>1494</v>
      </c>
      <c r="I362" s="28" t="s">
        <v>996</v>
      </c>
      <c r="J362" s="28" t="s">
        <v>5017</v>
      </c>
      <c r="K362" s="28" t="s">
        <v>5057</v>
      </c>
      <c r="L362" s="28" t="s">
        <v>5061</v>
      </c>
    </row>
    <row r="363" spans="1:12">
      <c r="A363" s="10" t="s">
        <v>996</v>
      </c>
      <c r="B363" s="10" t="s">
        <v>997</v>
      </c>
      <c r="C363" s="10" t="s">
        <v>257</v>
      </c>
      <c r="D363" s="10" t="s">
        <v>602</v>
      </c>
      <c r="E363" s="10" t="s">
        <v>1485</v>
      </c>
      <c r="F363" s="10" t="s">
        <v>1486</v>
      </c>
      <c r="G363" s="10" t="s">
        <v>1495</v>
      </c>
      <c r="H363" s="10" t="s">
        <v>1496</v>
      </c>
      <c r="I363" s="28" t="s">
        <v>996</v>
      </c>
      <c r="J363" s="28" t="s">
        <v>5017</v>
      </c>
      <c r="K363" s="28" t="s">
        <v>5057</v>
      </c>
      <c r="L363" s="28" t="s">
        <v>5062</v>
      </c>
    </row>
    <row r="364" spans="1:12">
      <c r="A364" s="10" t="s">
        <v>996</v>
      </c>
      <c r="B364" s="10" t="s">
        <v>997</v>
      </c>
      <c r="C364" s="10" t="s">
        <v>257</v>
      </c>
      <c r="D364" s="10" t="s">
        <v>602</v>
      </c>
      <c r="E364" s="10" t="s">
        <v>1485</v>
      </c>
      <c r="F364" s="10" t="s">
        <v>1486</v>
      </c>
      <c r="G364" s="10" t="s">
        <v>1497</v>
      </c>
      <c r="H364" s="10" t="s">
        <v>1498</v>
      </c>
      <c r="I364" s="28" t="s">
        <v>996</v>
      </c>
      <c r="J364" s="28" t="s">
        <v>5017</v>
      </c>
      <c r="K364" s="28" t="s">
        <v>5057</v>
      </c>
      <c r="L364" s="28" t="s">
        <v>5063</v>
      </c>
    </row>
    <row r="365" spans="1:12">
      <c r="A365" s="10" t="s">
        <v>996</v>
      </c>
      <c r="B365" s="10" t="s">
        <v>997</v>
      </c>
      <c r="C365" s="10" t="s">
        <v>257</v>
      </c>
      <c r="D365" s="10" t="s">
        <v>602</v>
      </c>
      <c r="E365" s="10" t="s">
        <v>1485</v>
      </c>
      <c r="F365" s="10" t="s">
        <v>1486</v>
      </c>
      <c r="G365" s="10" t="s">
        <v>1499</v>
      </c>
      <c r="H365" s="10" t="s">
        <v>1500</v>
      </c>
      <c r="I365" s="28" t="s">
        <v>996</v>
      </c>
      <c r="J365" s="28" t="s">
        <v>5017</v>
      </c>
      <c r="K365" s="28" t="s">
        <v>5057</v>
      </c>
      <c r="L365" s="28" t="s">
        <v>5064</v>
      </c>
    </row>
    <row r="366" spans="1:12">
      <c r="A366" s="10" t="s">
        <v>996</v>
      </c>
      <c r="B366" s="10" t="s">
        <v>997</v>
      </c>
      <c r="C366" s="10" t="s">
        <v>257</v>
      </c>
      <c r="D366" s="10" t="s">
        <v>602</v>
      </c>
      <c r="E366" s="10" t="s">
        <v>1485</v>
      </c>
      <c r="F366" s="10" t="s">
        <v>1486</v>
      </c>
      <c r="G366" s="10" t="s">
        <v>1501</v>
      </c>
      <c r="H366" s="10" t="s">
        <v>1502</v>
      </c>
      <c r="I366" s="28" t="s">
        <v>996</v>
      </c>
      <c r="J366" s="28" t="s">
        <v>5017</v>
      </c>
      <c r="K366" s="28" t="s">
        <v>5057</v>
      </c>
      <c r="L366" s="28" t="s">
        <v>5065</v>
      </c>
    </row>
    <row r="367" spans="1:12">
      <c r="A367" s="10" t="s">
        <v>996</v>
      </c>
      <c r="B367" s="10" t="s">
        <v>997</v>
      </c>
      <c r="C367" s="10" t="s">
        <v>258</v>
      </c>
      <c r="D367" s="10" t="s">
        <v>603</v>
      </c>
      <c r="E367" s="10" t="s">
        <v>1503</v>
      </c>
      <c r="F367" s="10" t="s">
        <v>1504</v>
      </c>
      <c r="G367" s="10" t="s">
        <v>1505</v>
      </c>
      <c r="H367" s="10" t="s">
        <v>703</v>
      </c>
      <c r="I367" s="28" t="s">
        <v>996</v>
      </c>
      <c r="J367" s="28" t="s">
        <v>5066</v>
      </c>
      <c r="K367" s="28" t="s">
        <v>5067</v>
      </c>
      <c r="L367" s="28" t="s">
        <v>5068</v>
      </c>
    </row>
    <row r="368" spans="1:12">
      <c r="A368" s="10" t="s">
        <v>996</v>
      </c>
      <c r="B368" s="10" t="s">
        <v>997</v>
      </c>
      <c r="C368" s="10" t="s">
        <v>258</v>
      </c>
      <c r="D368" s="10" t="s">
        <v>603</v>
      </c>
      <c r="E368" s="10" t="s">
        <v>1503</v>
      </c>
      <c r="F368" s="10" t="s">
        <v>1504</v>
      </c>
      <c r="G368" s="10" t="s">
        <v>1506</v>
      </c>
      <c r="H368" s="10" t="s">
        <v>705</v>
      </c>
      <c r="I368" s="28" t="s">
        <v>996</v>
      </c>
      <c r="J368" s="28" t="s">
        <v>5066</v>
      </c>
      <c r="K368" s="28" t="s">
        <v>5067</v>
      </c>
      <c r="L368" s="28" t="s">
        <v>5069</v>
      </c>
    </row>
    <row r="369" spans="1:12">
      <c r="A369" s="10" t="s">
        <v>996</v>
      </c>
      <c r="B369" s="10" t="s">
        <v>997</v>
      </c>
      <c r="C369" s="10" t="s">
        <v>258</v>
      </c>
      <c r="D369" s="10" t="s">
        <v>603</v>
      </c>
      <c r="E369" s="10" t="s">
        <v>1507</v>
      </c>
      <c r="F369" s="10" t="s">
        <v>1508</v>
      </c>
      <c r="G369" s="10" t="s">
        <v>1509</v>
      </c>
      <c r="H369" s="10" t="s">
        <v>1508</v>
      </c>
      <c r="I369" s="28" t="s">
        <v>996</v>
      </c>
      <c r="J369" s="28" t="s">
        <v>5066</v>
      </c>
      <c r="K369" s="28" t="s">
        <v>5070</v>
      </c>
      <c r="L369" s="28" t="s">
        <v>5071</v>
      </c>
    </row>
    <row r="370" spans="1:12">
      <c r="A370" s="10" t="s">
        <v>996</v>
      </c>
      <c r="B370" s="10" t="s">
        <v>997</v>
      </c>
      <c r="C370" s="10" t="s">
        <v>258</v>
      </c>
      <c r="D370" s="10" t="s">
        <v>603</v>
      </c>
      <c r="E370" s="10" t="s">
        <v>1510</v>
      </c>
      <c r="F370" s="10" t="s">
        <v>1511</v>
      </c>
      <c r="G370" s="10" t="s">
        <v>1512</v>
      </c>
      <c r="H370" s="10" t="s">
        <v>1511</v>
      </c>
      <c r="I370" s="28" t="s">
        <v>996</v>
      </c>
      <c r="J370" s="28" t="s">
        <v>5066</v>
      </c>
      <c r="K370" s="28" t="s">
        <v>5072</v>
      </c>
      <c r="L370" s="28" t="s">
        <v>5073</v>
      </c>
    </row>
    <row r="371" spans="1:12">
      <c r="A371" s="10" t="s">
        <v>996</v>
      </c>
      <c r="B371" s="10" t="s">
        <v>997</v>
      </c>
      <c r="C371" s="10" t="s">
        <v>258</v>
      </c>
      <c r="D371" s="10" t="s">
        <v>603</v>
      </c>
      <c r="E371" s="10" t="s">
        <v>1513</v>
      </c>
      <c r="F371" s="10" t="s">
        <v>1514</v>
      </c>
      <c r="G371" s="10" t="s">
        <v>1515</v>
      </c>
      <c r="H371" s="10" t="s">
        <v>1514</v>
      </c>
      <c r="I371" s="28" t="s">
        <v>996</v>
      </c>
      <c r="J371" s="28" t="s">
        <v>5066</v>
      </c>
      <c r="K371" s="28" t="s">
        <v>5074</v>
      </c>
      <c r="L371" s="28" t="s">
        <v>5075</v>
      </c>
    </row>
    <row r="372" spans="1:12">
      <c r="A372" s="10" t="s">
        <v>996</v>
      </c>
      <c r="B372" s="10" t="s">
        <v>997</v>
      </c>
      <c r="C372" s="10" t="s">
        <v>258</v>
      </c>
      <c r="D372" s="10" t="s">
        <v>603</v>
      </c>
      <c r="E372" s="10" t="s">
        <v>1516</v>
      </c>
      <c r="F372" s="10" t="s">
        <v>1517</v>
      </c>
      <c r="G372" s="10" t="s">
        <v>1518</v>
      </c>
      <c r="H372" s="10" t="s">
        <v>1517</v>
      </c>
      <c r="I372" s="28" t="s">
        <v>996</v>
      </c>
      <c r="J372" s="28" t="s">
        <v>5066</v>
      </c>
      <c r="K372" s="28" t="s">
        <v>5076</v>
      </c>
      <c r="L372" s="28" t="s">
        <v>5077</v>
      </c>
    </row>
    <row r="373" spans="1:12">
      <c r="A373" s="10" t="s">
        <v>996</v>
      </c>
      <c r="B373" s="10" t="s">
        <v>997</v>
      </c>
      <c r="C373" s="10" t="s">
        <v>258</v>
      </c>
      <c r="D373" s="10" t="s">
        <v>603</v>
      </c>
      <c r="E373" s="10" t="s">
        <v>1519</v>
      </c>
      <c r="F373" s="10" t="s">
        <v>1520</v>
      </c>
      <c r="G373" s="10" t="s">
        <v>1521</v>
      </c>
      <c r="H373" s="10" t="s">
        <v>1520</v>
      </c>
      <c r="I373" s="28" t="s">
        <v>996</v>
      </c>
      <c r="J373" s="28" t="s">
        <v>5066</v>
      </c>
      <c r="K373" s="28" t="s">
        <v>5078</v>
      </c>
      <c r="L373" s="28" t="s">
        <v>5079</v>
      </c>
    </row>
    <row r="374" spans="1:12">
      <c r="A374" s="10" t="s">
        <v>996</v>
      </c>
      <c r="B374" s="10" t="s">
        <v>997</v>
      </c>
      <c r="C374" s="10" t="s">
        <v>259</v>
      </c>
      <c r="D374" s="10" t="s">
        <v>604</v>
      </c>
      <c r="E374" s="10" t="s">
        <v>1522</v>
      </c>
      <c r="F374" s="10" t="s">
        <v>1523</v>
      </c>
      <c r="G374" s="10" t="s">
        <v>1524</v>
      </c>
      <c r="H374" s="10" t="s">
        <v>703</v>
      </c>
      <c r="I374" s="28" t="s">
        <v>996</v>
      </c>
      <c r="J374" s="28" t="s">
        <v>5080</v>
      </c>
      <c r="K374" s="28" t="s">
        <v>5081</v>
      </c>
      <c r="L374" s="28" t="s">
        <v>5082</v>
      </c>
    </row>
    <row r="375" spans="1:12">
      <c r="A375" s="10" t="s">
        <v>996</v>
      </c>
      <c r="B375" s="10" t="s">
        <v>997</v>
      </c>
      <c r="C375" s="10" t="s">
        <v>259</v>
      </c>
      <c r="D375" s="10" t="s">
        <v>604</v>
      </c>
      <c r="E375" s="10" t="s">
        <v>1522</v>
      </c>
      <c r="F375" s="10" t="s">
        <v>1523</v>
      </c>
      <c r="G375" s="10" t="s">
        <v>1525</v>
      </c>
      <c r="H375" s="10" t="s">
        <v>705</v>
      </c>
      <c r="I375" s="28" t="s">
        <v>996</v>
      </c>
      <c r="J375" s="28" t="s">
        <v>5080</v>
      </c>
      <c r="K375" s="28" t="s">
        <v>5081</v>
      </c>
      <c r="L375" s="28" t="s">
        <v>5083</v>
      </c>
    </row>
    <row r="376" spans="1:12">
      <c r="A376" s="10" t="s">
        <v>996</v>
      </c>
      <c r="B376" s="10" t="s">
        <v>997</v>
      </c>
      <c r="C376" s="10" t="s">
        <v>259</v>
      </c>
      <c r="D376" s="10" t="s">
        <v>604</v>
      </c>
      <c r="E376" s="10" t="s">
        <v>1526</v>
      </c>
      <c r="F376" s="10" t="s">
        <v>1527</v>
      </c>
      <c r="G376" s="10" t="s">
        <v>1528</v>
      </c>
      <c r="H376" s="10" t="s">
        <v>1529</v>
      </c>
      <c r="I376" s="28" t="s">
        <v>996</v>
      </c>
      <c r="J376" s="28" t="s">
        <v>5080</v>
      </c>
      <c r="K376" s="28" t="s">
        <v>5084</v>
      </c>
      <c r="L376" s="28" t="s">
        <v>5085</v>
      </c>
    </row>
    <row r="377" spans="1:12">
      <c r="A377" s="10" t="s">
        <v>996</v>
      </c>
      <c r="B377" s="10" t="s">
        <v>997</v>
      </c>
      <c r="C377" s="10" t="s">
        <v>259</v>
      </c>
      <c r="D377" s="10" t="s">
        <v>604</v>
      </c>
      <c r="E377" s="10" t="s">
        <v>1526</v>
      </c>
      <c r="F377" s="10" t="s">
        <v>1527</v>
      </c>
      <c r="G377" s="10" t="s">
        <v>1530</v>
      </c>
      <c r="H377" s="10" t="s">
        <v>1531</v>
      </c>
      <c r="I377" s="28" t="s">
        <v>996</v>
      </c>
      <c r="J377" s="28" t="s">
        <v>5080</v>
      </c>
      <c r="K377" s="28" t="s">
        <v>5084</v>
      </c>
      <c r="L377" s="28" t="s">
        <v>5086</v>
      </c>
    </row>
    <row r="378" spans="1:12">
      <c r="A378" s="10" t="s">
        <v>996</v>
      </c>
      <c r="B378" s="10" t="s">
        <v>997</v>
      </c>
      <c r="C378" s="10" t="s">
        <v>259</v>
      </c>
      <c r="D378" s="10" t="s">
        <v>604</v>
      </c>
      <c r="E378" s="10" t="s">
        <v>1526</v>
      </c>
      <c r="F378" s="10" t="s">
        <v>1527</v>
      </c>
      <c r="G378" s="10" t="s">
        <v>1532</v>
      </c>
      <c r="H378" s="10" t="s">
        <v>1533</v>
      </c>
      <c r="I378" s="28" t="s">
        <v>996</v>
      </c>
      <c r="J378" s="28" t="s">
        <v>5080</v>
      </c>
      <c r="K378" s="28" t="s">
        <v>5084</v>
      </c>
      <c r="L378" s="28" t="s">
        <v>5087</v>
      </c>
    </row>
    <row r="379" spans="1:12">
      <c r="A379" s="10" t="s">
        <v>996</v>
      </c>
      <c r="B379" s="10" t="s">
        <v>997</v>
      </c>
      <c r="C379" s="10" t="s">
        <v>259</v>
      </c>
      <c r="D379" s="10" t="s">
        <v>604</v>
      </c>
      <c r="E379" s="10" t="s">
        <v>1526</v>
      </c>
      <c r="F379" s="10" t="s">
        <v>1527</v>
      </c>
      <c r="G379" s="10" t="s">
        <v>1534</v>
      </c>
      <c r="H379" s="10" t="s">
        <v>1535</v>
      </c>
      <c r="I379" s="28" t="s">
        <v>996</v>
      </c>
      <c r="J379" s="28" t="s">
        <v>5080</v>
      </c>
      <c r="K379" s="28" t="s">
        <v>5084</v>
      </c>
      <c r="L379" s="28" t="s">
        <v>5088</v>
      </c>
    </row>
    <row r="380" spans="1:12">
      <c r="A380" s="10" t="s">
        <v>996</v>
      </c>
      <c r="B380" s="10" t="s">
        <v>997</v>
      </c>
      <c r="C380" s="10" t="s">
        <v>259</v>
      </c>
      <c r="D380" s="10" t="s">
        <v>604</v>
      </c>
      <c r="E380" s="10" t="s">
        <v>1526</v>
      </c>
      <c r="F380" s="10" t="s">
        <v>1527</v>
      </c>
      <c r="G380" s="10" t="s">
        <v>1536</v>
      </c>
      <c r="H380" s="10" t="s">
        <v>1537</v>
      </c>
      <c r="I380" s="28" t="s">
        <v>996</v>
      </c>
      <c r="J380" s="28" t="s">
        <v>5080</v>
      </c>
      <c r="K380" s="28" t="s">
        <v>5084</v>
      </c>
      <c r="L380" s="28" t="s">
        <v>5089</v>
      </c>
    </row>
    <row r="381" spans="1:12">
      <c r="A381" s="10" t="s">
        <v>996</v>
      </c>
      <c r="B381" s="10" t="s">
        <v>997</v>
      </c>
      <c r="C381" s="10" t="s">
        <v>259</v>
      </c>
      <c r="D381" s="10" t="s">
        <v>604</v>
      </c>
      <c r="E381" s="10" t="s">
        <v>1538</v>
      </c>
      <c r="F381" s="10" t="s">
        <v>1539</v>
      </c>
      <c r="G381" s="10" t="s">
        <v>1540</v>
      </c>
      <c r="H381" s="10" t="s">
        <v>1541</v>
      </c>
      <c r="I381" s="28" t="s">
        <v>996</v>
      </c>
      <c r="J381" s="28" t="s">
        <v>5080</v>
      </c>
      <c r="K381" s="28" t="s">
        <v>5090</v>
      </c>
      <c r="L381" s="28" t="s">
        <v>5091</v>
      </c>
    </row>
    <row r="382" spans="1:12">
      <c r="A382" s="10" t="s">
        <v>996</v>
      </c>
      <c r="B382" s="10" t="s">
        <v>997</v>
      </c>
      <c r="C382" s="10" t="s">
        <v>259</v>
      </c>
      <c r="D382" s="10" t="s">
        <v>604</v>
      </c>
      <c r="E382" s="10" t="s">
        <v>1538</v>
      </c>
      <c r="F382" s="10" t="s">
        <v>1539</v>
      </c>
      <c r="G382" s="10" t="s">
        <v>1542</v>
      </c>
      <c r="H382" s="10" t="s">
        <v>1543</v>
      </c>
      <c r="I382" s="28" t="s">
        <v>996</v>
      </c>
      <c r="J382" s="28" t="s">
        <v>5080</v>
      </c>
      <c r="K382" s="28" t="s">
        <v>5090</v>
      </c>
      <c r="L382" s="28" t="s">
        <v>5092</v>
      </c>
    </row>
    <row r="383" spans="1:12">
      <c r="A383" s="10" t="s">
        <v>996</v>
      </c>
      <c r="B383" s="10" t="s">
        <v>997</v>
      </c>
      <c r="C383" s="10" t="s">
        <v>259</v>
      </c>
      <c r="D383" s="10" t="s">
        <v>604</v>
      </c>
      <c r="E383" s="10" t="s">
        <v>1538</v>
      </c>
      <c r="F383" s="10" t="s">
        <v>1539</v>
      </c>
      <c r="G383" s="10" t="s">
        <v>1544</v>
      </c>
      <c r="H383" s="10" t="s">
        <v>1545</v>
      </c>
      <c r="I383" s="28" t="s">
        <v>996</v>
      </c>
      <c r="J383" s="28" t="s">
        <v>5080</v>
      </c>
      <c r="K383" s="28" t="s">
        <v>5090</v>
      </c>
      <c r="L383" s="28" t="s">
        <v>5093</v>
      </c>
    </row>
    <row r="384" spans="1:12">
      <c r="A384" s="10" t="s">
        <v>996</v>
      </c>
      <c r="B384" s="10" t="s">
        <v>997</v>
      </c>
      <c r="C384" s="10" t="s">
        <v>259</v>
      </c>
      <c r="D384" s="10" t="s">
        <v>604</v>
      </c>
      <c r="E384" s="10" t="s">
        <v>1538</v>
      </c>
      <c r="F384" s="10" t="s">
        <v>1539</v>
      </c>
      <c r="G384" s="10" t="s">
        <v>1546</v>
      </c>
      <c r="H384" s="10" t="s">
        <v>1547</v>
      </c>
      <c r="I384" s="28" t="s">
        <v>996</v>
      </c>
      <c r="J384" s="28" t="s">
        <v>5080</v>
      </c>
      <c r="K384" s="28" t="s">
        <v>5090</v>
      </c>
      <c r="L384" s="28" t="s">
        <v>5094</v>
      </c>
    </row>
    <row r="385" spans="1:12">
      <c r="A385" s="10" t="s">
        <v>996</v>
      </c>
      <c r="B385" s="10" t="s">
        <v>997</v>
      </c>
      <c r="C385" s="10" t="s">
        <v>259</v>
      </c>
      <c r="D385" s="10" t="s">
        <v>604</v>
      </c>
      <c r="E385" s="10" t="s">
        <v>1538</v>
      </c>
      <c r="F385" s="10" t="s">
        <v>1539</v>
      </c>
      <c r="G385" s="10" t="s">
        <v>1548</v>
      </c>
      <c r="H385" s="10" t="s">
        <v>1549</v>
      </c>
      <c r="I385" s="28" t="s">
        <v>996</v>
      </c>
      <c r="J385" s="28" t="s">
        <v>5080</v>
      </c>
      <c r="K385" s="28" t="s">
        <v>5090</v>
      </c>
      <c r="L385" s="28" t="s">
        <v>5095</v>
      </c>
    </row>
    <row r="386" spans="1:12">
      <c r="A386" s="10" t="s">
        <v>996</v>
      </c>
      <c r="B386" s="10" t="s">
        <v>997</v>
      </c>
      <c r="C386" s="10" t="s">
        <v>259</v>
      </c>
      <c r="D386" s="10" t="s">
        <v>604</v>
      </c>
      <c r="E386" s="10" t="s">
        <v>1550</v>
      </c>
      <c r="F386" s="10" t="s">
        <v>1551</v>
      </c>
      <c r="G386" s="10" t="s">
        <v>1552</v>
      </c>
      <c r="H386" s="10" t="s">
        <v>1553</v>
      </c>
      <c r="I386" s="28" t="s">
        <v>996</v>
      </c>
      <c r="J386" s="28" t="s">
        <v>5080</v>
      </c>
      <c r="K386" s="28" t="s">
        <v>5096</v>
      </c>
      <c r="L386" s="28" t="s">
        <v>5097</v>
      </c>
    </row>
    <row r="387" spans="1:12">
      <c r="A387" s="10" t="s">
        <v>996</v>
      </c>
      <c r="B387" s="10" t="s">
        <v>997</v>
      </c>
      <c r="C387" s="10" t="s">
        <v>259</v>
      </c>
      <c r="D387" s="10" t="s">
        <v>604</v>
      </c>
      <c r="E387" s="10" t="s">
        <v>1550</v>
      </c>
      <c r="F387" s="10" t="s">
        <v>1551</v>
      </c>
      <c r="G387" s="10" t="s">
        <v>1554</v>
      </c>
      <c r="H387" s="10" t="s">
        <v>1555</v>
      </c>
      <c r="I387" s="28" t="s">
        <v>996</v>
      </c>
      <c r="J387" s="28" t="s">
        <v>5080</v>
      </c>
      <c r="K387" s="28" t="s">
        <v>5096</v>
      </c>
      <c r="L387" s="28" t="s">
        <v>5098</v>
      </c>
    </row>
    <row r="388" spans="1:12">
      <c r="A388" s="10" t="s">
        <v>996</v>
      </c>
      <c r="B388" s="10" t="s">
        <v>997</v>
      </c>
      <c r="C388" s="10" t="s">
        <v>259</v>
      </c>
      <c r="D388" s="10" t="s">
        <v>604</v>
      </c>
      <c r="E388" s="10" t="s">
        <v>1550</v>
      </c>
      <c r="F388" s="10" t="s">
        <v>1551</v>
      </c>
      <c r="G388" s="10" t="s">
        <v>1556</v>
      </c>
      <c r="H388" s="10" t="s">
        <v>1557</v>
      </c>
      <c r="I388" s="28" t="s">
        <v>996</v>
      </c>
      <c r="J388" s="28" t="s">
        <v>5080</v>
      </c>
      <c r="K388" s="28" t="s">
        <v>5096</v>
      </c>
      <c r="L388" s="28" t="s">
        <v>5099</v>
      </c>
    </row>
    <row r="389" spans="1:12">
      <c r="A389" s="10" t="s">
        <v>996</v>
      </c>
      <c r="B389" s="10" t="s">
        <v>997</v>
      </c>
      <c r="C389" s="10" t="s">
        <v>259</v>
      </c>
      <c r="D389" s="10" t="s">
        <v>604</v>
      </c>
      <c r="E389" s="10" t="s">
        <v>1550</v>
      </c>
      <c r="F389" s="10" t="s">
        <v>1551</v>
      </c>
      <c r="G389" s="10" t="s">
        <v>1558</v>
      </c>
      <c r="H389" s="10" t="s">
        <v>1559</v>
      </c>
      <c r="I389" s="28" t="s">
        <v>996</v>
      </c>
      <c r="J389" s="28" t="s">
        <v>5080</v>
      </c>
      <c r="K389" s="28" t="s">
        <v>5096</v>
      </c>
      <c r="L389" s="28" t="s">
        <v>5100</v>
      </c>
    </row>
    <row r="390" spans="1:12">
      <c r="A390" s="10" t="s">
        <v>996</v>
      </c>
      <c r="B390" s="10" t="s">
        <v>997</v>
      </c>
      <c r="C390" s="10" t="s">
        <v>259</v>
      </c>
      <c r="D390" s="10" t="s">
        <v>604</v>
      </c>
      <c r="E390" s="10" t="s">
        <v>1560</v>
      </c>
      <c r="F390" s="10" t="s">
        <v>1561</v>
      </c>
      <c r="G390" s="10" t="s">
        <v>1562</v>
      </c>
      <c r="H390" s="10" t="s">
        <v>1563</v>
      </c>
      <c r="I390" s="28" t="s">
        <v>996</v>
      </c>
      <c r="J390" s="28" t="s">
        <v>5080</v>
      </c>
      <c r="K390" s="28" t="s">
        <v>5101</v>
      </c>
      <c r="L390" s="28" t="s">
        <v>5102</v>
      </c>
    </row>
    <row r="391" spans="1:12">
      <c r="A391" s="10" t="s">
        <v>996</v>
      </c>
      <c r="B391" s="10" t="s">
        <v>997</v>
      </c>
      <c r="C391" s="10" t="s">
        <v>259</v>
      </c>
      <c r="D391" s="10" t="s">
        <v>604</v>
      </c>
      <c r="E391" s="10" t="s">
        <v>1560</v>
      </c>
      <c r="F391" s="10" t="s">
        <v>1561</v>
      </c>
      <c r="G391" s="10" t="s">
        <v>1564</v>
      </c>
      <c r="H391" s="10" t="s">
        <v>1565</v>
      </c>
      <c r="I391" s="28" t="s">
        <v>996</v>
      </c>
      <c r="J391" s="28" t="s">
        <v>5080</v>
      </c>
      <c r="K391" s="28" t="s">
        <v>5101</v>
      </c>
      <c r="L391" s="28" t="s">
        <v>5103</v>
      </c>
    </row>
    <row r="392" spans="1:12">
      <c r="A392" s="10" t="s">
        <v>996</v>
      </c>
      <c r="B392" s="10" t="s">
        <v>997</v>
      </c>
      <c r="C392" s="10" t="s">
        <v>259</v>
      </c>
      <c r="D392" s="10" t="s">
        <v>604</v>
      </c>
      <c r="E392" s="10" t="s">
        <v>1560</v>
      </c>
      <c r="F392" s="10" t="s">
        <v>1561</v>
      </c>
      <c r="G392" s="10" t="s">
        <v>1566</v>
      </c>
      <c r="H392" s="10" t="s">
        <v>1567</v>
      </c>
      <c r="I392" s="28" t="s">
        <v>996</v>
      </c>
      <c r="J392" s="28" t="s">
        <v>5080</v>
      </c>
      <c r="K392" s="28" t="s">
        <v>5101</v>
      </c>
      <c r="L392" s="28" t="s">
        <v>5104</v>
      </c>
    </row>
    <row r="393" spans="1:12">
      <c r="A393" s="10" t="s">
        <v>996</v>
      </c>
      <c r="B393" s="10" t="s">
        <v>997</v>
      </c>
      <c r="C393" s="10" t="s">
        <v>259</v>
      </c>
      <c r="D393" s="10" t="s">
        <v>604</v>
      </c>
      <c r="E393" s="10" t="s">
        <v>1560</v>
      </c>
      <c r="F393" s="10" t="s">
        <v>1561</v>
      </c>
      <c r="G393" s="10" t="s">
        <v>1568</v>
      </c>
      <c r="H393" s="10" t="s">
        <v>1569</v>
      </c>
      <c r="I393" s="28" t="s">
        <v>996</v>
      </c>
      <c r="J393" s="28" t="s">
        <v>5080</v>
      </c>
      <c r="K393" s="28" t="s">
        <v>5101</v>
      </c>
      <c r="L393" s="28" t="s">
        <v>5105</v>
      </c>
    </row>
    <row r="394" spans="1:12">
      <c r="A394" s="10" t="s">
        <v>996</v>
      </c>
      <c r="B394" s="10" t="s">
        <v>997</v>
      </c>
      <c r="C394" s="10" t="s">
        <v>259</v>
      </c>
      <c r="D394" s="10" t="s">
        <v>604</v>
      </c>
      <c r="E394" s="10" t="s">
        <v>1560</v>
      </c>
      <c r="F394" s="10" t="s">
        <v>1561</v>
      </c>
      <c r="G394" s="10" t="s">
        <v>1570</v>
      </c>
      <c r="H394" s="10" t="s">
        <v>1571</v>
      </c>
      <c r="I394" s="28" t="s">
        <v>996</v>
      </c>
      <c r="J394" s="28" t="s">
        <v>5080</v>
      </c>
      <c r="K394" s="28" t="s">
        <v>5101</v>
      </c>
      <c r="L394" s="28" t="s">
        <v>5106</v>
      </c>
    </row>
    <row r="395" spans="1:12">
      <c r="A395" s="10" t="s">
        <v>996</v>
      </c>
      <c r="B395" s="10" t="s">
        <v>997</v>
      </c>
      <c r="C395" s="10" t="s">
        <v>259</v>
      </c>
      <c r="D395" s="10" t="s">
        <v>604</v>
      </c>
      <c r="E395" s="10" t="s">
        <v>1572</v>
      </c>
      <c r="F395" s="10" t="s">
        <v>1573</v>
      </c>
      <c r="G395" s="10" t="s">
        <v>1574</v>
      </c>
      <c r="H395" s="10" t="s">
        <v>1575</v>
      </c>
      <c r="I395" s="28" t="s">
        <v>996</v>
      </c>
      <c r="J395" s="28" t="s">
        <v>5080</v>
      </c>
      <c r="K395" s="28" t="s">
        <v>5107</v>
      </c>
      <c r="L395" s="28" t="s">
        <v>5108</v>
      </c>
    </row>
    <row r="396" spans="1:12">
      <c r="A396" s="10" t="s">
        <v>996</v>
      </c>
      <c r="B396" s="10" t="s">
        <v>997</v>
      </c>
      <c r="C396" s="10" t="s">
        <v>259</v>
      </c>
      <c r="D396" s="10" t="s">
        <v>604</v>
      </c>
      <c r="E396" s="10" t="s">
        <v>1572</v>
      </c>
      <c r="F396" s="10" t="s">
        <v>1573</v>
      </c>
      <c r="G396" s="10" t="s">
        <v>1576</v>
      </c>
      <c r="H396" s="10" t="s">
        <v>1577</v>
      </c>
      <c r="I396" s="28" t="s">
        <v>996</v>
      </c>
      <c r="J396" s="28" t="s">
        <v>5080</v>
      </c>
      <c r="K396" s="28" t="s">
        <v>5107</v>
      </c>
      <c r="L396" s="28" t="s">
        <v>5109</v>
      </c>
    </row>
    <row r="397" spans="1:12">
      <c r="A397" s="10" t="s">
        <v>996</v>
      </c>
      <c r="B397" s="10" t="s">
        <v>997</v>
      </c>
      <c r="C397" s="10" t="s">
        <v>259</v>
      </c>
      <c r="D397" s="10" t="s">
        <v>604</v>
      </c>
      <c r="E397" s="10" t="s">
        <v>1578</v>
      </c>
      <c r="F397" s="10" t="s">
        <v>1579</v>
      </c>
      <c r="G397" s="10" t="s">
        <v>1580</v>
      </c>
      <c r="H397" s="10" t="s">
        <v>1581</v>
      </c>
      <c r="I397" s="28" t="s">
        <v>996</v>
      </c>
      <c r="J397" s="28" t="s">
        <v>5080</v>
      </c>
      <c r="K397" s="28" t="s">
        <v>5110</v>
      </c>
      <c r="L397" s="28" t="s">
        <v>5111</v>
      </c>
    </row>
    <row r="398" spans="1:12">
      <c r="A398" s="10" t="s">
        <v>996</v>
      </c>
      <c r="B398" s="10" t="s">
        <v>997</v>
      </c>
      <c r="C398" s="10" t="s">
        <v>259</v>
      </c>
      <c r="D398" s="10" t="s">
        <v>604</v>
      </c>
      <c r="E398" s="10" t="s">
        <v>1578</v>
      </c>
      <c r="F398" s="10" t="s">
        <v>1579</v>
      </c>
      <c r="G398" s="10" t="s">
        <v>1582</v>
      </c>
      <c r="H398" s="10" t="s">
        <v>1583</v>
      </c>
      <c r="I398" s="28" t="s">
        <v>996</v>
      </c>
      <c r="J398" s="28" t="s">
        <v>5080</v>
      </c>
      <c r="K398" s="28" t="s">
        <v>5110</v>
      </c>
      <c r="L398" s="28" t="s">
        <v>5112</v>
      </c>
    </row>
    <row r="399" spans="1:12">
      <c r="A399" s="10" t="s">
        <v>996</v>
      </c>
      <c r="B399" s="10" t="s">
        <v>997</v>
      </c>
      <c r="C399" s="10" t="s">
        <v>259</v>
      </c>
      <c r="D399" s="10" t="s">
        <v>604</v>
      </c>
      <c r="E399" s="10" t="s">
        <v>1578</v>
      </c>
      <c r="F399" s="10" t="s">
        <v>1579</v>
      </c>
      <c r="G399" s="10" t="s">
        <v>1584</v>
      </c>
      <c r="H399" s="10" t="s">
        <v>1585</v>
      </c>
      <c r="I399" s="28" t="s">
        <v>996</v>
      </c>
      <c r="J399" s="28" t="s">
        <v>5080</v>
      </c>
      <c r="K399" s="28" t="s">
        <v>5110</v>
      </c>
      <c r="L399" s="28" t="s">
        <v>5113</v>
      </c>
    </row>
    <row r="400" spans="1:12">
      <c r="A400" s="10" t="s">
        <v>996</v>
      </c>
      <c r="B400" s="10" t="s">
        <v>997</v>
      </c>
      <c r="C400" s="10" t="s">
        <v>259</v>
      </c>
      <c r="D400" s="10" t="s">
        <v>604</v>
      </c>
      <c r="E400" s="10" t="s">
        <v>1578</v>
      </c>
      <c r="F400" s="10" t="s">
        <v>1579</v>
      </c>
      <c r="G400" s="10" t="s">
        <v>1586</v>
      </c>
      <c r="H400" s="10" t="s">
        <v>1587</v>
      </c>
      <c r="I400" s="28" t="s">
        <v>996</v>
      </c>
      <c r="J400" s="28" t="s">
        <v>5080</v>
      </c>
      <c r="K400" s="28" t="s">
        <v>5110</v>
      </c>
      <c r="L400" s="28" t="s">
        <v>5114</v>
      </c>
    </row>
    <row r="401" spans="1:12">
      <c r="A401" s="10" t="s">
        <v>996</v>
      </c>
      <c r="B401" s="10" t="s">
        <v>997</v>
      </c>
      <c r="C401" s="10" t="s">
        <v>260</v>
      </c>
      <c r="D401" s="10" t="s">
        <v>605</v>
      </c>
      <c r="E401" s="10" t="s">
        <v>1588</v>
      </c>
      <c r="F401" s="10" t="s">
        <v>1589</v>
      </c>
      <c r="G401" s="10" t="s">
        <v>1590</v>
      </c>
      <c r="H401" s="10" t="s">
        <v>703</v>
      </c>
      <c r="I401" s="28" t="s">
        <v>996</v>
      </c>
      <c r="J401" s="28" t="s">
        <v>5115</v>
      </c>
      <c r="K401" s="28" t="s">
        <v>5116</v>
      </c>
      <c r="L401" s="28" t="s">
        <v>5117</v>
      </c>
    </row>
    <row r="402" spans="1:12">
      <c r="A402" s="10" t="s">
        <v>996</v>
      </c>
      <c r="B402" s="10" t="s">
        <v>997</v>
      </c>
      <c r="C402" s="10" t="s">
        <v>260</v>
      </c>
      <c r="D402" s="10" t="s">
        <v>605</v>
      </c>
      <c r="E402" s="10" t="s">
        <v>1588</v>
      </c>
      <c r="F402" s="10" t="s">
        <v>1589</v>
      </c>
      <c r="G402" s="10" t="s">
        <v>1591</v>
      </c>
      <c r="H402" s="10" t="s">
        <v>705</v>
      </c>
      <c r="I402" s="28" t="s">
        <v>996</v>
      </c>
      <c r="J402" s="28" t="s">
        <v>5115</v>
      </c>
      <c r="K402" s="28" t="s">
        <v>5116</v>
      </c>
      <c r="L402" s="28" t="s">
        <v>5118</v>
      </c>
    </row>
    <row r="403" spans="1:12">
      <c r="A403" s="10" t="s">
        <v>996</v>
      </c>
      <c r="B403" s="10" t="s">
        <v>997</v>
      </c>
      <c r="C403" s="10" t="s">
        <v>260</v>
      </c>
      <c r="D403" s="10" t="s">
        <v>605</v>
      </c>
      <c r="E403" s="10" t="s">
        <v>1592</v>
      </c>
      <c r="F403" s="10" t="s">
        <v>1593</v>
      </c>
      <c r="G403" s="10" t="s">
        <v>1594</v>
      </c>
      <c r="H403" s="10" t="s">
        <v>1595</v>
      </c>
      <c r="I403" s="28" t="s">
        <v>996</v>
      </c>
      <c r="J403" s="28" t="s">
        <v>5115</v>
      </c>
      <c r="K403" s="28" t="s">
        <v>5119</v>
      </c>
      <c r="L403" s="28" t="s">
        <v>5120</v>
      </c>
    </row>
    <row r="404" spans="1:12">
      <c r="A404" s="10" t="s">
        <v>996</v>
      </c>
      <c r="B404" s="10" t="s">
        <v>997</v>
      </c>
      <c r="C404" s="10" t="s">
        <v>260</v>
      </c>
      <c r="D404" s="10" t="s">
        <v>605</v>
      </c>
      <c r="E404" s="10" t="s">
        <v>1592</v>
      </c>
      <c r="F404" s="10" t="s">
        <v>1593</v>
      </c>
      <c r="G404" s="10" t="s">
        <v>1596</v>
      </c>
      <c r="H404" s="10" t="s">
        <v>1597</v>
      </c>
      <c r="I404" s="28" t="s">
        <v>996</v>
      </c>
      <c r="J404" s="28" t="s">
        <v>5115</v>
      </c>
      <c r="K404" s="28" t="s">
        <v>5119</v>
      </c>
      <c r="L404" s="28" t="s">
        <v>5121</v>
      </c>
    </row>
    <row r="405" spans="1:12">
      <c r="A405" s="10" t="s">
        <v>996</v>
      </c>
      <c r="B405" s="10" t="s">
        <v>997</v>
      </c>
      <c r="C405" s="10" t="s">
        <v>260</v>
      </c>
      <c r="D405" s="10" t="s">
        <v>605</v>
      </c>
      <c r="E405" s="10" t="s">
        <v>1598</v>
      </c>
      <c r="F405" s="10" t="s">
        <v>1599</v>
      </c>
      <c r="G405" s="10" t="s">
        <v>1600</v>
      </c>
      <c r="H405" s="10" t="s">
        <v>1601</v>
      </c>
      <c r="I405" s="28" t="s">
        <v>996</v>
      </c>
      <c r="J405" s="28" t="s">
        <v>5115</v>
      </c>
      <c r="K405" s="28" t="s">
        <v>5122</v>
      </c>
      <c r="L405" s="28" t="s">
        <v>5123</v>
      </c>
    </row>
    <row r="406" spans="1:12">
      <c r="A406" s="10" t="s">
        <v>996</v>
      </c>
      <c r="B406" s="10" t="s">
        <v>997</v>
      </c>
      <c r="C406" s="10" t="s">
        <v>260</v>
      </c>
      <c r="D406" s="10" t="s">
        <v>605</v>
      </c>
      <c r="E406" s="10" t="s">
        <v>1598</v>
      </c>
      <c r="F406" s="10" t="s">
        <v>1599</v>
      </c>
      <c r="G406" s="10" t="s">
        <v>1602</v>
      </c>
      <c r="H406" s="10" t="s">
        <v>1603</v>
      </c>
      <c r="I406" s="28" t="s">
        <v>996</v>
      </c>
      <c r="J406" s="28" t="s">
        <v>5115</v>
      </c>
      <c r="K406" s="28" t="s">
        <v>5122</v>
      </c>
      <c r="L406" s="28" t="s">
        <v>5124</v>
      </c>
    </row>
    <row r="407" spans="1:12">
      <c r="A407" s="10" t="s">
        <v>996</v>
      </c>
      <c r="B407" s="10" t="s">
        <v>997</v>
      </c>
      <c r="C407" s="10" t="s">
        <v>260</v>
      </c>
      <c r="D407" s="10" t="s">
        <v>605</v>
      </c>
      <c r="E407" s="10" t="s">
        <v>1604</v>
      </c>
      <c r="F407" s="10" t="s">
        <v>1605</v>
      </c>
      <c r="G407" s="10" t="s">
        <v>1606</v>
      </c>
      <c r="H407" s="10" t="s">
        <v>1607</v>
      </c>
      <c r="I407" s="28" t="s">
        <v>996</v>
      </c>
      <c r="J407" s="28" t="s">
        <v>5115</v>
      </c>
      <c r="K407" s="28" t="s">
        <v>5125</v>
      </c>
      <c r="L407" s="28" t="s">
        <v>5126</v>
      </c>
    </row>
    <row r="408" spans="1:12">
      <c r="A408" s="10" t="s">
        <v>996</v>
      </c>
      <c r="B408" s="10" t="s">
        <v>997</v>
      </c>
      <c r="C408" s="10" t="s">
        <v>260</v>
      </c>
      <c r="D408" s="10" t="s">
        <v>605</v>
      </c>
      <c r="E408" s="10" t="s">
        <v>1604</v>
      </c>
      <c r="F408" s="10" t="s">
        <v>1605</v>
      </c>
      <c r="G408" s="10" t="s">
        <v>1608</v>
      </c>
      <c r="H408" s="10" t="s">
        <v>1609</v>
      </c>
      <c r="I408" s="28" t="s">
        <v>996</v>
      </c>
      <c r="J408" s="28" t="s">
        <v>5115</v>
      </c>
      <c r="K408" s="28" t="s">
        <v>5125</v>
      </c>
      <c r="L408" s="28" t="s">
        <v>5127</v>
      </c>
    </row>
    <row r="409" spans="1:12">
      <c r="A409" s="10" t="s">
        <v>996</v>
      </c>
      <c r="B409" s="10" t="s">
        <v>997</v>
      </c>
      <c r="C409" s="10" t="s">
        <v>260</v>
      </c>
      <c r="D409" s="10" t="s">
        <v>605</v>
      </c>
      <c r="E409" s="10" t="s">
        <v>1604</v>
      </c>
      <c r="F409" s="10" t="s">
        <v>1605</v>
      </c>
      <c r="G409" s="10" t="s">
        <v>1610</v>
      </c>
      <c r="H409" s="10" t="s">
        <v>1611</v>
      </c>
      <c r="I409" s="28" t="s">
        <v>996</v>
      </c>
      <c r="J409" s="28" t="s">
        <v>5115</v>
      </c>
      <c r="K409" s="28" t="s">
        <v>5125</v>
      </c>
      <c r="L409" s="28" t="s">
        <v>5128</v>
      </c>
    </row>
    <row r="410" spans="1:12">
      <c r="A410" s="10" t="s">
        <v>996</v>
      </c>
      <c r="B410" s="10" t="s">
        <v>997</v>
      </c>
      <c r="C410" s="10" t="s">
        <v>260</v>
      </c>
      <c r="D410" s="10" t="s">
        <v>605</v>
      </c>
      <c r="E410" s="10" t="s">
        <v>1612</v>
      </c>
      <c r="F410" s="10" t="s">
        <v>1613</v>
      </c>
      <c r="G410" s="10" t="s">
        <v>1614</v>
      </c>
      <c r="H410" s="10" t="s">
        <v>1615</v>
      </c>
      <c r="I410" s="28" t="s">
        <v>996</v>
      </c>
      <c r="J410" s="28" t="s">
        <v>5115</v>
      </c>
      <c r="K410" s="28" t="s">
        <v>5129</v>
      </c>
      <c r="L410" s="28" t="s">
        <v>5130</v>
      </c>
    </row>
    <row r="411" spans="1:12">
      <c r="A411" s="10" t="s">
        <v>996</v>
      </c>
      <c r="B411" s="10" t="s">
        <v>997</v>
      </c>
      <c r="C411" s="10" t="s">
        <v>260</v>
      </c>
      <c r="D411" s="10" t="s">
        <v>605</v>
      </c>
      <c r="E411" s="10" t="s">
        <v>1612</v>
      </c>
      <c r="F411" s="10" t="s">
        <v>1613</v>
      </c>
      <c r="G411" s="10" t="s">
        <v>1616</v>
      </c>
      <c r="H411" s="10" t="s">
        <v>1617</v>
      </c>
      <c r="I411" s="28" t="s">
        <v>996</v>
      </c>
      <c r="J411" s="28" t="s">
        <v>5115</v>
      </c>
      <c r="K411" s="28" t="s">
        <v>5129</v>
      </c>
      <c r="L411" s="28" t="s">
        <v>5131</v>
      </c>
    </row>
    <row r="412" spans="1:12">
      <c r="A412" s="10" t="s">
        <v>996</v>
      </c>
      <c r="B412" s="10" t="s">
        <v>997</v>
      </c>
      <c r="C412" s="10" t="s">
        <v>260</v>
      </c>
      <c r="D412" s="10" t="s">
        <v>605</v>
      </c>
      <c r="E412" s="10" t="s">
        <v>1612</v>
      </c>
      <c r="F412" s="10" t="s">
        <v>1613</v>
      </c>
      <c r="G412" s="10" t="s">
        <v>1618</v>
      </c>
      <c r="H412" s="10" t="s">
        <v>1619</v>
      </c>
      <c r="I412" s="28" t="s">
        <v>996</v>
      </c>
      <c r="J412" s="28" t="s">
        <v>5115</v>
      </c>
      <c r="K412" s="28" t="s">
        <v>5129</v>
      </c>
      <c r="L412" s="28" t="s">
        <v>5132</v>
      </c>
    </row>
    <row r="413" spans="1:12">
      <c r="A413" s="10" t="s">
        <v>996</v>
      </c>
      <c r="B413" s="10" t="s">
        <v>997</v>
      </c>
      <c r="C413" s="10" t="s">
        <v>260</v>
      </c>
      <c r="D413" s="10" t="s">
        <v>605</v>
      </c>
      <c r="E413" s="10" t="s">
        <v>1612</v>
      </c>
      <c r="F413" s="10" t="s">
        <v>1613</v>
      </c>
      <c r="G413" s="10" t="s">
        <v>1620</v>
      </c>
      <c r="H413" s="10" t="s">
        <v>1621</v>
      </c>
      <c r="I413" s="28" t="s">
        <v>996</v>
      </c>
      <c r="J413" s="28" t="s">
        <v>5115</v>
      </c>
      <c r="K413" s="28" t="s">
        <v>5129</v>
      </c>
      <c r="L413" s="28" t="s">
        <v>5133</v>
      </c>
    </row>
    <row r="414" spans="1:12">
      <c r="A414" s="10" t="s">
        <v>996</v>
      </c>
      <c r="B414" s="10" t="s">
        <v>997</v>
      </c>
      <c r="C414" s="10" t="s">
        <v>260</v>
      </c>
      <c r="D414" s="10" t="s">
        <v>605</v>
      </c>
      <c r="E414" s="10" t="s">
        <v>1612</v>
      </c>
      <c r="F414" s="10" t="s">
        <v>1613</v>
      </c>
      <c r="G414" s="10" t="s">
        <v>1622</v>
      </c>
      <c r="H414" s="10" t="s">
        <v>1623</v>
      </c>
      <c r="I414" s="28" t="s">
        <v>996</v>
      </c>
      <c r="J414" s="28" t="s">
        <v>5115</v>
      </c>
      <c r="K414" s="28" t="s">
        <v>5129</v>
      </c>
      <c r="L414" s="28" t="s">
        <v>5134</v>
      </c>
    </row>
    <row r="415" spans="1:12">
      <c r="A415" s="10" t="s">
        <v>996</v>
      </c>
      <c r="B415" s="10" t="s">
        <v>997</v>
      </c>
      <c r="C415" s="10" t="s">
        <v>260</v>
      </c>
      <c r="D415" s="10" t="s">
        <v>605</v>
      </c>
      <c r="E415" s="10" t="s">
        <v>1612</v>
      </c>
      <c r="F415" s="10" t="s">
        <v>1613</v>
      </c>
      <c r="G415" s="10" t="s">
        <v>1624</v>
      </c>
      <c r="H415" s="10" t="s">
        <v>1625</v>
      </c>
      <c r="I415" s="28" t="s">
        <v>996</v>
      </c>
      <c r="J415" s="28" t="s">
        <v>5115</v>
      </c>
      <c r="K415" s="28" t="s">
        <v>5129</v>
      </c>
      <c r="L415" s="28" t="s">
        <v>5135</v>
      </c>
    </row>
    <row r="416" spans="1:12">
      <c r="A416" s="10" t="s">
        <v>996</v>
      </c>
      <c r="B416" s="10" t="s">
        <v>997</v>
      </c>
      <c r="C416" s="10" t="s">
        <v>261</v>
      </c>
      <c r="D416" s="10" t="s">
        <v>606</v>
      </c>
      <c r="E416" s="10" t="s">
        <v>1626</v>
      </c>
      <c r="F416" s="10" t="s">
        <v>1627</v>
      </c>
      <c r="G416" s="10" t="s">
        <v>1628</v>
      </c>
      <c r="H416" s="10" t="s">
        <v>703</v>
      </c>
      <c r="I416" s="28" t="s">
        <v>996</v>
      </c>
      <c r="J416" s="28" t="s">
        <v>5136</v>
      </c>
      <c r="K416" s="28" t="s">
        <v>5137</v>
      </c>
      <c r="L416" s="28" t="s">
        <v>5138</v>
      </c>
    </row>
    <row r="417" spans="1:12">
      <c r="A417" s="10" t="s">
        <v>996</v>
      </c>
      <c r="B417" s="10" t="s">
        <v>997</v>
      </c>
      <c r="C417" s="10" t="s">
        <v>261</v>
      </c>
      <c r="D417" s="10" t="s">
        <v>606</v>
      </c>
      <c r="E417" s="10" t="s">
        <v>1626</v>
      </c>
      <c r="F417" s="10" t="s">
        <v>1627</v>
      </c>
      <c r="G417" s="10" t="s">
        <v>1629</v>
      </c>
      <c r="H417" s="10" t="s">
        <v>705</v>
      </c>
      <c r="I417" s="28" t="s">
        <v>996</v>
      </c>
      <c r="J417" s="28" t="s">
        <v>5136</v>
      </c>
      <c r="K417" s="28" t="s">
        <v>5137</v>
      </c>
      <c r="L417" s="28" t="s">
        <v>5139</v>
      </c>
    </row>
    <row r="418" spans="1:12">
      <c r="A418" s="10" t="s">
        <v>996</v>
      </c>
      <c r="B418" s="10" t="s">
        <v>997</v>
      </c>
      <c r="C418" s="10" t="s">
        <v>261</v>
      </c>
      <c r="D418" s="10" t="s">
        <v>606</v>
      </c>
      <c r="E418" s="10" t="s">
        <v>1630</v>
      </c>
      <c r="F418" s="10" t="s">
        <v>1631</v>
      </c>
      <c r="G418" s="10" t="s">
        <v>1632</v>
      </c>
      <c r="H418" s="10" t="s">
        <v>1631</v>
      </c>
      <c r="I418" s="28" t="s">
        <v>996</v>
      </c>
      <c r="J418" s="28" t="s">
        <v>5136</v>
      </c>
      <c r="K418" s="28" t="s">
        <v>5140</v>
      </c>
      <c r="L418" s="28" t="s">
        <v>5141</v>
      </c>
    </row>
    <row r="419" spans="1:12">
      <c r="A419" s="10" t="s">
        <v>996</v>
      </c>
      <c r="B419" s="10" t="s">
        <v>997</v>
      </c>
      <c r="C419" s="10" t="s">
        <v>261</v>
      </c>
      <c r="D419" s="10" t="s">
        <v>606</v>
      </c>
      <c r="E419" s="10" t="s">
        <v>1633</v>
      </c>
      <c r="F419" s="10" t="s">
        <v>1634</v>
      </c>
      <c r="G419" s="10" t="s">
        <v>1635</v>
      </c>
      <c r="H419" s="10" t="s">
        <v>1634</v>
      </c>
      <c r="I419" s="28" t="s">
        <v>996</v>
      </c>
      <c r="J419" s="28" t="s">
        <v>5136</v>
      </c>
      <c r="K419" s="28" t="s">
        <v>5142</v>
      </c>
      <c r="L419" s="28" t="s">
        <v>5143</v>
      </c>
    </row>
    <row r="420" spans="1:12">
      <c r="A420" s="10" t="s">
        <v>996</v>
      </c>
      <c r="B420" s="10" t="s">
        <v>997</v>
      </c>
      <c r="C420" s="10" t="s">
        <v>261</v>
      </c>
      <c r="D420" s="10" t="s">
        <v>606</v>
      </c>
      <c r="E420" s="10" t="s">
        <v>1636</v>
      </c>
      <c r="F420" s="10" t="s">
        <v>1637</v>
      </c>
      <c r="G420" s="10" t="s">
        <v>1638</v>
      </c>
      <c r="H420" s="10" t="s">
        <v>1637</v>
      </c>
      <c r="I420" s="28" t="s">
        <v>996</v>
      </c>
      <c r="J420" s="28" t="s">
        <v>5136</v>
      </c>
      <c r="K420" s="28" t="s">
        <v>5144</v>
      </c>
      <c r="L420" s="28" t="s">
        <v>5145</v>
      </c>
    </row>
    <row r="421" spans="1:12">
      <c r="A421" s="10" t="s">
        <v>996</v>
      </c>
      <c r="B421" s="10" t="s">
        <v>997</v>
      </c>
      <c r="C421" s="10" t="s">
        <v>261</v>
      </c>
      <c r="D421" s="10" t="s">
        <v>606</v>
      </c>
      <c r="E421" s="10" t="s">
        <v>1639</v>
      </c>
      <c r="F421" s="10" t="s">
        <v>1640</v>
      </c>
      <c r="G421" s="10" t="s">
        <v>1641</v>
      </c>
      <c r="H421" s="10" t="s">
        <v>1640</v>
      </c>
      <c r="I421" s="28" t="s">
        <v>996</v>
      </c>
      <c r="J421" s="28" t="s">
        <v>5136</v>
      </c>
      <c r="K421" s="28" t="s">
        <v>5146</v>
      </c>
      <c r="L421" s="28" t="s">
        <v>5147</v>
      </c>
    </row>
    <row r="422" spans="1:12">
      <c r="A422" s="10" t="s">
        <v>996</v>
      </c>
      <c r="B422" s="10" t="s">
        <v>997</v>
      </c>
      <c r="C422" s="10" t="s">
        <v>261</v>
      </c>
      <c r="D422" s="10" t="s">
        <v>606</v>
      </c>
      <c r="E422" s="10" t="s">
        <v>1642</v>
      </c>
      <c r="F422" s="10" t="s">
        <v>1643</v>
      </c>
      <c r="G422" s="10" t="s">
        <v>1644</v>
      </c>
      <c r="H422" s="10" t="s">
        <v>1643</v>
      </c>
      <c r="I422" s="28" t="s">
        <v>996</v>
      </c>
      <c r="J422" s="28" t="s">
        <v>5136</v>
      </c>
      <c r="K422" s="28" t="s">
        <v>5148</v>
      </c>
      <c r="L422" s="28" t="s">
        <v>5149</v>
      </c>
    </row>
    <row r="423" spans="1:12">
      <c r="A423" s="10" t="s">
        <v>996</v>
      </c>
      <c r="B423" s="10" t="s">
        <v>997</v>
      </c>
      <c r="C423" s="10" t="s">
        <v>261</v>
      </c>
      <c r="D423" s="10" t="s">
        <v>606</v>
      </c>
      <c r="E423" s="10" t="s">
        <v>1645</v>
      </c>
      <c r="F423" s="10" t="s">
        <v>1646</v>
      </c>
      <c r="G423" s="10" t="s">
        <v>1647</v>
      </c>
      <c r="H423" s="10" t="s">
        <v>1646</v>
      </c>
      <c r="I423" s="28" t="s">
        <v>996</v>
      </c>
      <c r="J423" s="28" t="s">
        <v>5136</v>
      </c>
      <c r="K423" s="28" t="s">
        <v>5150</v>
      </c>
      <c r="L423" s="28" t="s">
        <v>5151</v>
      </c>
    </row>
    <row r="424" spans="1:12">
      <c r="A424" s="10" t="s">
        <v>996</v>
      </c>
      <c r="B424" s="10" t="s">
        <v>997</v>
      </c>
      <c r="C424" s="10" t="s">
        <v>261</v>
      </c>
      <c r="D424" s="10" t="s">
        <v>606</v>
      </c>
      <c r="E424" s="10" t="s">
        <v>1648</v>
      </c>
      <c r="F424" s="10" t="s">
        <v>1649</v>
      </c>
      <c r="G424" s="10" t="s">
        <v>1650</v>
      </c>
      <c r="H424" s="10" t="s">
        <v>1651</v>
      </c>
      <c r="I424" s="28" t="s">
        <v>996</v>
      </c>
      <c r="J424" s="28" t="s">
        <v>5136</v>
      </c>
      <c r="K424" s="28" t="s">
        <v>5152</v>
      </c>
      <c r="L424" s="28" t="s">
        <v>5153</v>
      </c>
    </row>
    <row r="425" spans="1:12">
      <c r="A425" s="10" t="s">
        <v>996</v>
      </c>
      <c r="B425" s="10" t="s">
        <v>997</v>
      </c>
      <c r="C425" s="10" t="s">
        <v>261</v>
      </c>
      <c r="D425" s="10" t="s">
        <v>606</v>
      </c>
      <c r="E425" s="10" t="s">
        <v>1648</v>
      </c>
      <c r="F425" s="10" t="s">
        <v>1649</v>
      </c>
      <c r="G425" s="10" t="s">
        <v>1652</v>
      </c>
      <c r="H425" s="10" t="s">
        <v>1653</v>
      </c>
      <c r="I425" s="28" t="s">
        <v>996</v>
      </c>
      <c r="J425" s="28" t="s">
        <v>5136</v>
      </c>
      <c r="K425" s="28" t="s">
        <v>5152</v>
      </c>
      <c r="L425" s="28" t="s">
        <v>5154</v>
      </c>
    </row>
    <row r="426" spans="1:12">
      <c r="A426" s="10" t="s">
        <v>996</v>
      </c>
      <c r="B426" s="10" t="s">
        <v>997</v>
      </c>
      <c r="C426" s="10" t="s">
        <v>261</v>
      </c>
      <c r="D426" s="10" t="s">
        <v>606</v>
      </c>
      <c r="E426" s="10" t="s">
        <v>1654</v>
      </c>
      <c r="F426" s="10" t="s">
        <v>1655</v>
      </c>
      <c r="G426" s="10" t="s">
        <v>1656</v>
      </c>
      <c r="H426" s="10" t="s">
        <v>1655</v>
      </c>
      <c r="I426" s="28" t="s">
        <v>996</v>
      </c>
      <c r="J426" s="28" t="s">
        <v>5136</v>
      </c>
      <c r="K426" s="28" t="s">
        <v>5155</v>
      </c>
      <c r="L426" s="28" t="s">
        <v>5156</v>
      </c>
    </row>
    <row r="427" spans="1:12">
      <c r="A427" s="10" t="s">
        <v>996</v>
      </c>
      <c r="B427" s="10" t="s">
        <v>997</v>
      </c>
      <c r="C427" s="10" t="s">
        <v>261</v>
      </c>
      <c r="D427" s="10" t="s">
        <v>606</v>
      </c>
      <c r="E427" s="10" t="s">
        <v>1657</v>
      </c>
      <c r="F427" s="10" t="s">
        <v>1658</v>
      </c>
      <c r="G427" s="10" t="s">
        <v>1659</v>
      </c>
      <c r="H427" s="10" t="s">
        <v>1658</v>
      </c>
      <c r="I427" s="28" t="s">
        <v>996</v>
      </c>
      <c r="J427" s="28" t="s">
        <v>5136</v>
      </c>
      <c r="K427" s="28" t="s">
        <v>5157</v>
      </c>
      <c r="L427" s="28" t="s">
        <v>5158</v>
      </c>
    </row>
    <row r="428" spans="1:12">
      <c r="A428" s="10" t="s">
        <v>996</v>
      </c>
      <c r="B428" s="10" t="s">
        <v>997</v>
      </c>
      <c r="C428" s="10" t="s">
        <v>262</v>
      </c>
      <c r="D428" s="10" t="s">
        <v>607</v>
      </c>
      <c r="E428" s="10" t="s">
        <v>1660</v>
      </c>
      <c r="F428" s="10" t="s">
        <v>1661</v>
      </c>
      <c r="G428" s="10" t="s">
        <v>1662</v>
      </c>
      <c r="H428" s="10" t="s">
        <v>703</v>
      </c>
      <c r="I428" s="28" t="s">
        <v>996</v>
      </c>
      <c r="J428" s="28" t="s">
        <v>5159</v>
      </c>
      <c r="K428" s="28" t="s">
        <v>5160</v>
      </c>
      <c r="L428" s="28" t="s">
        <v>5161</v>
      </c>
    </row>
    <row r="429" spans="1:12">
      <c r="A429" s="10" t="s">
        <v>996</v>
      </c>
      <c r="B429" s="10" t="s">
        <v>997</v>
      </c>
      <c r="C429" s="10" t="s">
        <v>262</v>
      </c>
      <c r="D429" s="10" t="s">
        <v>607</v>
      </c>
      <c r="E429" s="10" t="s">
        <v>1660</v>
      </c>
      <c r="F429" s="10" t="s">
        <v>1661</v>
      </c>
      <c r="G429" s="10" t="s">
        <v>1663</v>
      </c>
      <c r="H429" s="10" t="s">
        <v>705</v>
      </c>
      <c r="I429" s="28" t="s">
        <v>996</v>
      </c>
      <c r="J429" s="28" t="s">
        <v>5159</v>
      </c>
      <c r="K429" s="28" t="s">
        <v>5160</v>
      </c>
      <c r="L429" s="28" t="s">
        <v>5162</v>
      </c>
    </row>
    <row r="430" spans="1:12">
      <c r="A430" s="10" t="s">
        <v>996</v>
      </c>
      <c r="B430" s="10" t="s">
        <v>997</v>
      </c>
      <c r="C430" s="10" t="s">
        <v>262</v>
      </c>
      <c r="D430" s="10" t="s">
        <v>607</v>
      </c>
      <c r="E430" s="10" t="s">
        <v>1664</v>
      </c>
      <c r="F430" s="10" t="s">
        <v>1665</v>
      </c>
      <c r="G430" s="10" t="s">
        <v>1666</v>
      </c>
      <c r="H430" s="10" t="s">
        <v>1667</v>
      </c>
      <c r="I430" s="28" t="s">
        <v>996</v>
      </c>
      <c r="J430" s="28" t="s">
        <v>5159</v>
      </c>
      <c r="K430" s="28" t="s">
        <v>5163</v>
      </c>
      <c r="L430" s="28" t="s">
        <v>5164</v>
      </c>
    </row>
    <row r="431" spans="1:12">
      <c r="A431" s="10" t="s">
        <v>996</v>
      </c>
      <c r="B431" s="10" t="s">
        <v>997</v>
      </c>
      <c r="C431" s="10" t="s">
        <v>262</v>
      </c>
      <c r="D431" s="10" t="s">
        <v>607</v>
      </c>
      <c r="E431" s="10" t="s">
        <v>1664</v>
      </c>
      <c r="F431" s="10" t="s">
        <v>1665</v>
      </c>
      <c r="G431" s="10" t="s">
        <v>1668</v>
      </c>
      <c r="H431" s="10" t="s">
        <v>1669</v>
      </c>
      <c r="I431" s="28" t="s">
        <v>996</v>
      </c>
      <c r="J431" s="28" t="s">
        <v>5159</v>
      </c>
      <c r="K431" s="28" t="s">
        <v>5163</v>
      </c>
      <c r="L431" s="28" t="s">
        <v>5165</v>
      </c>
    </row>
    <row r="432" spans="1:12">
      <c r="A432" s="10" t="s">
        <v>996</v>
      </c>
      <c r="B432" s="10" t="s">
        <v>997</v>
      </c>
      <c r="C432" s="10" t="s">
        <v>262</v>
      </c>
      <c r="D432" s="10" t="s">
        <v>607</v>
      </c>
      <c r="E432" s="10" t="s">
        <v>1664</v>
      </c>
      <c r="F432" s="10" t="s">
        <v>1665</v>
      </c>
      <c r="G432" s="10" t="s">
        <v>1670</v>
      </c>
      <c r="H432" s="10" t="s">
        <v>1671</v>
      </c>
      <c r="I432" s="28" t="s">
        <v>996</v>
      </c>
      <c r="J432" s="28" t="s">
        <v>5159</v>
      </c>
      <c r="K432" s="28" t="s">
        <v>5163</v>
      </c>
      <c r="L432" s="28" t="s">
        <v>5166</v>
      </c>
    </row>
    <row r="433" spans="1:12">
      <c r="A433" s="10" t="s">
        <v>996</v>
      </c>
      <c r="B433" s="10" t="s">
        <v>997</v>
      </c>
      <c r="C433" s="10" t="s">
        <v>262</v>
      </c>
      <c r="D433" s="10" t="s">
        <v>607</v>
      </c>
      <c r="E433" s="10" t="s">
        <v>1664</v>
      </c>
      <c r="F433" s="10" t="s">
        <v>1665</v>
      </c>
      <c r="G433" s="10" t="s">
        <v>1672</v>
      </c>
      <c r="H433" s="10" t="s">
        <v>1673</v>
      </c>
      <c r="I433" s="28" t="s">
        <v>996</v>
      </c>
      <c r="J433" s="28" t="s">
        <v>5159</v>
      </c>
      <c r="K433" s="28" t="s">
        <v>5163</v>
      </c>
      <c r="L433" s="28" t="s">
        <v>5167</v>
      </c>
    </row>
    <row r="434" spans="1:12">
      <c r="A434" s="10" t="s">
        <v>996</v>
      </c>
      <c r="B434" s="10" t="s">
        <v>997</v>
      </c>
      <c r="C434" s="10" t="s">
        <v>262</v>
      </c>
      <c r="D434" s="10" t="s">
        <v>607</v>
      </c>
      <c r="E434" s="10" t="s">
        <v>1664</v>
      </c>
      <c r="F434" s="10" t="s">
        <v>1665</v>
      </c>
      <c r="G434" s="10" t="s">
        <v>1674</v>
      </c>
      <c r="H434" s="10" t="s">
        <v>1675</v>
      </c>
      <c r="I434" s="28" t="s">
        <v>996</v>
      </c>
      <c r="J434" s="28" t="s">
        <v>5159</v>
      </c>
      <c r="K434" s="28" t="s">
        <v>5163</v>
      </c>
      <c r="L434" s="28" t="s">
        <v>5168</v>
      </c>
    </row>
    <row r="435" spans="1:12">
      <c r="A435" s="10" t="s">
        <v>996</v>
      </c>
      <c r="B435" s="10" t="s">
        <v>997</v>
      </c>
      <c r="C435" s="10" t="s">
        <v>262</v>
      </c>
      <c r="D435" s="10" t="s">
        <v>607</v>
      </c>
      <c r="E435" s="10" t="s">
        <v>1664</v>
      </c>
      <c r="F435" s="10" t="s">
        <v>1665</v>
      </c>
      <c r="G435" s="10" t="s">
        <v>1676</v>
      </c>
      <c r="H435" s="10" t="s">
        <v>1677</v>
      </c>
      <c r="I435" s="28" t="s">
        <v>996</v>
      </c>
      <c r="J435" s="28" t="s">
        <v>5159</v>
      </c>
      <c r="K435" s="28" t="s">
        <v>5163</v>
      </c>
      <c r="L435" s="28" t="s">
        <v>5169</v>
      </c>
    </row>
    <row r="436" spans="1:12">
      <c r="A436" s="10" t="s">
        <v>996</v>
      </c>
      <c r="B436" s="10" t="s">
        <v>997</v>
      </c>
      <c r="C436" s="10" t="s">
        <v>262</v>
      </c>
      <c r="D436" s="10" t="s">
        <v>607</v>
      </c>
      <c r="E436" s="10" t="s">
        <v>1664</v>
      </c>
      <c r="F436" s="10" t="s">
        <v>1665</v>
      </c>
      <c r="G436" s="10" t="s">
        <v>1678</v>
      </c>
      <c r="H436" s="10" t="s">
        <v>1679</v>
      </c>
      <c r="I436" s="28" t="s">
        <v>996</v>
      </c>
      <c r="J436" s="28" t="s">
        <v>5159</v>
      </c>
      <c r="K436" s="28" t="s">
        <v>5163</v>
      </c>
      <c r="L436" s="28" t="s">
        <v>5170</v>
      </c>
    </row>
    <row r="437" spans="1:12">
      <c r="A437" s="10" t="s">
        <v>996</v>
      </c>
      <c r="B437" s="10" t="s">
        <v>997</v>
      </c>
      <c r="C437" s="10" t="s">
        <v>262</v>
      </c>
      <c r="D437" s="10" t="s">
        <v>607</v>
      </c>
      <c r="E437" s="10" t="s">
        <v>1664</v>
      </c>
      <c r="F437" s="10" t="s">
        <v>1665</v>
      </c>
      <c r="G437" s="10" t="s">
        <v>1680</v>
      </c>
      <c r="H437" s="10" t="s">
        <v>1681</v>
      </c>
      <c r="I437" s="28" t="s">
        <v>996</v>
      </c>
      <c r="J437" s="28" t="s">
        <v>5159</v>
      </c>
      <c r="K437" s="28" t="s">
        <v>5163</v>
      </c>
      <c r="L437" s="28" t="s">
        <v>5171</v>
      </c>
    </row>
    <row r="438" spans="1:12">
      <c r="A438" s="10" t="s">
        <v>996</v>
      </c>
      <c r="B438" s="10" t="s">
        <v>997</v>
      </c>
      <c r="C438" s="10" t="s">
        <v>262</v>
      </c>
      <c r="D438" s="10" t="s">
        <v>607</v>
      </c>
      <c r="E438" s="10" t="s">
        <v>1682</v>
      </c>
      <c r="F438" s="10" t="s">
        <v>1683</v>
      </c>
      <c r="G438" s="10" t="s">
        <v>1684</v>
      </c>
      <c r="H438" s="10" t="s">
        <v>1685</v>
      </c>
      <c r="I438" s="28" t="s">
        <v>996</v>
      </c>
      <c r="J438" s="28" t="s">
        <v>5159</v>
      </c>
      <c r="K438" s="28" t="s">
        <v>5172</v>
      </c>
      <c r="L438" s="28" t="s">
        <v>5173</v>
      </c>
    </row>
    <row r="439" spans="1:12">
      <c r="A439" s="10" t="s">
        <v>996</v>
      </c>
      <c r="B439" s="10" t="s">
        <v>997</v>
      </c>
      <c r="C439" s="10" t="s">
        <v>262</v>
      </c>
      <c r="D439" s="10" t="s">
        <v>607</v>
      </c>
      <c r="E439" s="10" t="s">
        <v>1682</v>
      </c>
      <c r="F439" s="10" t="s">
        <v>1683</v>
      </c>
      <c r="G439" s="10" t="s">
        <v>1686</v>
      </c>
      <c r="H439" s="10" t="s">
        <v>1687</v>
      </c>
      <c r="I439" s="28" t="s">
        <v>996</v>
      </c>
      <c r="J439" s="28" t="s">
        <v>5159</v>
      </c>
      <c r="K439" s="28" t="s">
        <v>5172</v>
      </c>
      <c r="L439" s="28" t="s">
        <v>5174</v>
      </c>
    </row>
    <row r="440" spans="1:12">
      <c r="A440" s="10" t="s">
        <v>996</v>
      </c>
      <c r="B440" s="10" t="s">
        <v>997</v>
      </c>
      <c r="C440" s="10" t="s">
        <v>262</v>
      </c>
      <c r="D440" s="10" t="s">
        <v>607</v>
      </c>
      <c r="E440" s="10" t="s">
        <v>1682</v>
      </c>
      <c r="F440" s="10" t="s">
        <v>1683</v>
      </c>
      <c r="G440" s="10" t="s">
        <v>1688</v>
      </c>
      <c r="H440" s="10" t="s">
        <v>1689</v>
      </c>
      <c r="I440" s="28" t="s">
        <v>996</v>
      </c>
      <c r="J440" s="28" t="s">
        <v>5159</v>
      </c>
      <c r="K440" s="28" t="s">
        <v>5172</v>
      </c>
      <c r="L440" s="28" t="s">
        <v>5175</v>
      </c>
    </row>
    <row r="441" spans="1:12">
      <c r="A441" s="10" t="s">
        <v>996</v>
      </c>
      <c r="B441" s="10" t="s">
        <v>997</v>
      </c>
      <c r="C441" s="10" t="s">
        <v>262</v>
      </c>
      <c r="D441" s="10" t="s">
        <v>607</v>
      </c>
      <c r="E441" s="10" t="s">
        <v>1682</v>
      </c>
      <c r="F441" s="10" t="s">
        <v>1683</v>
      </c>
      <c r="G441" s="10" t="s">
        <v>1690</v>
      </c>
      <c r="H441" s="10" t="s">
        <v>1691</v>
      </c>
      <c r="I441" s="28" t="s">
        <v>996</v>
      </c>
      <c r="J441" s="28" t="s">
        <v>5159</v>
      </c>
      <c r="K441" s="28" t="s">
        <v>5172</v>
      </c>
      <c r="L441" s="28" t="s">
        <v>5176</v>
      </c>
    </row>
    <row r="442" spans="1:12">
      <c r="A442" s="10" t="s">
        <v>996</v>
      </c>
      <c r="B442" s="10" t="s">
        <v>997</v>
      </c>
      <c r="C442" s="10" t="s">
        <v>262</v>
      </c>
      <c r="D442" s="10" t="s">
        <v>607</v>
      </c>
      <c r="E442" s="10" t="s">
        <v>1692</v>
      </c>
      <c r="F442" s="10" t="s">
        <v>1693</v>
      </c>
      <c r="G442" s="10" t="s">
        <v>1694</v>
      </c>
      <c r="H442" s="10" t="s">
        <v>1695</v>
      </c>
      <c r="I442" s="28" t="s">
        <v>996</v>
      </c>
      <c r="J442" s="28" t="s">
        <v>5159</v>
      </c>
      <c r="K442" s="28" t="s">
        <v>5177</v>
      </c>
      <c r="L442" s="28" t="s">
        <v>5178</v>
      </c>
    </row>
    <row r="443" spans="1:12">
      <c r="A443" s="10" t="s">
        <v>996</v>
      </c>
      <c r="B443" s="10" t="s">
        <v>997</v>
      </c>
      <c r="C443" s="10" t="s">
        <v>262</v>
      </c>
      <c r="D443" s="10" t="s">
        <v>607</v>
      </c>
      <c r="E443" s="10" t="s">
        <v>1692</v>
      </c>
      <c r="F443" s="10" t="s">
        <v>1693</v>
      </c>
      <c r="G443" s="10" t="s">
        <v>1696</v>
      </c>
      <c r="H443" s="10" t="s">
        <v>1697</v>
      </c>
      <c r="I443" s="28" t="s">
        <v>996</v>
      </c>
      <c r="J443" s="28" t="s">
        <v>5159</v>
      </c>
      <c r="K443" s="28" t="s">
        <v>5177</v>
      </c>
      <c r="L443" s="28" t="s">
        <v>5179</v>
      </c>
    </row>
    <row r="444" spans="1:12">
      <c r="A444" s="10" t="s">
        <v>996</v>
      </c>
      <c r="B444" s="10" t="s">
        <v>997</v>
      </c>
      <c r="C444" s="10" t="s">
        <v>262</v>
      </c>
      <c r="D444" s="10" t="s">
        <v>607</v>
      </c>
      <c r="E444" s="10" t="s">
        <v>1692</v>
      </c>
      <c r="F444" s="10" t="s">
        <v>1693</v>
      </c>
      <c r="G444" s="10" t="s">
        <v>1698</v>
      </c>
      <c r="H444" s="10" t="s">
        <v>1699</v>
      </c>
      <c r="I444" s="28" t="s">
        <v>996</v>
      </c>
      <c r="J444" s="28" t="s">
        <v>5159</v>
      </c>
      <c r="K444" s="28" t="s">
        <v>5177</v>
      </c>
      <c r="L444" s="28" t="s">
        <v>5180</v>
      </c>
    </row>
    <row r="445" spans="1:12">
      <c r="A445" s="10" t="s">
        <v>996</v>
      </c>
      <c r="B445" s="10" t="s">
        <v>997</v>
      </c>
      <c r="C445" s="10" t="s">
        <v>262</v>
      </c>
      <c r="D445" s="10" t="s">
        <v>607</v>
      </c>
      <c r="E445" s="10" t="s">
        <v>1700</v>
      </c>
      <c r="F445" s="10" t="s">
        <v>1701</v>
      </c>
      <c r="G445" s="10" t="s">
        <v>1702</v>
      </c>
      <c r="H445" s="10" t="s">
        <v>1703</v>
      </c>
      <c r="I445" s="28" t="s">
        <v>996</v>
      </c>
      <c r="J445" s="28" t="s">
        <v>5159</v>
      </c>
      <c r="K445" s="28" t="s">
        <v>5181</v>
      </c>
      <c r="L445" s="28" t="s">
        <v>5182</v>
      </c>
    </row>
    <row r="446" spans="1:12">
      <c r="A446" s="10" t="s">
        <v>996</v>
      </c>
      <c r="B446" s="10" t="s">
        <v>997</v>
      </c>
      <c r="C446" s="10" t="s">
        <v>262</v>
      </c>
      <c r="D446" s="10" t="s">
        <v>607</v>
      </c>
      <c r="E446" s="10" t="s">
        <v>1700</v>
      </c>
      <c r="F446" s="10" t="s">
        <v>1701</v>
      </c>
      <c r="G446" s="10" t="s">
        <v>1704</v>
      </c>
      <c r="H446" s="10" t="s">
        <v>1705</v>
      </c>
      <c r="I446" s="28" t="s">
        <v>996</v>
      </c>
      <c r="J446" s="28" t="s">
        <v>5159</v>
      </c>
      <c r="K446" s="28" t="s">
        <v>5181</v>
      </c>
      <c r="L446" s="28" t="s">
        <v>5183</v>
      </c>
    </row>
    <row r="447" spans="1:12">
      <c r="A447" s="10" t="s">
        <v>996</v>
      </c>
      <c r="B447" s="10" t="s">
        <v>997</v>
      </c>
      <c r="C447" s="10" t="s">
        <v>262</v>
      </c>
      <c r="D447" s="10" t="s">
        <v>607</v>
      </c>
      <c r="E447" s="10" t="s">
        <v>1700</v>
      </c>
      <c r="F447" s="10" t="s">
        <v>1701</v>
      </c>
      <c r="G447" s="10" t="s">
        <v>1706</v>
      </c>
      <c r="H447" s="10" t="s">
        <v>1707</v>
      </c>
      <c r="I447" s="28" t="s">
        <v>996</v>
      </c>
      <c r="J447" s="28" t="s">
        <v>5159</v>
      </c>
      <c r="K447" s="28" t="s">
        <v>5181</v>
      </c>
      <c r="L447" s="28" t="s">
        <v>5184</v>
      </c>
    </row>
    <row r="448" spans="1:12">
      <c r="A448" s="10" t="s">
        <v>996</v>
      </c>
      <c r="B448" s="10" t="s">
        <v>997</v>
      </c>
      <c r="C448" s="10" t="s">
        <v>262</v>
      </c>
      <c r="D448" s="10" t="s">
        <v>607</v>
      </c>
      <c r="E448" s="10" t="s">
        <v>1700</v>
      </c>
      <c r="F448" s="10" t="s">
        <v>1701</v>
      </c>
      <c r="G448" s="10" t="s">
        <v>1708</v>
      </c>
      <c r="H448" s="10" t="s">
        <v>1709</v>
      </c>
      <c r="I448" s="28" t="s">
        <v>996</v>
      </c>
      <c r="J448" s="28" t="s">
        <v>5159</v>
      </c>
      <c r="K448" s="28" t="s">
        <v>5181</v>
      </c>
      <c r="L448" s="28" t="s">
        <v>5185</v>
      </c>
    </row>
    <row r="449" spans="1:12">
      <c r="A449" s="10" t="s">
        <v>996</v>
      </c>
      <c r="B449" s="10" t="s">
        <v>997</v>
      </c>
      <c r="C449" s="10" t="s">
        <v>262</v>
      </c>
      <c r="D449" s="10" t="s">
        <v>607</v>
      </c>
      <c r="E449" s="10" t="s">
        <v>1700</v>
      </c>
      <c r="F449" s="10" t="s">
        <v>1701</v>
      </c>
      <c r="G449" s="10" t="s">
        <v>1710</v>
      </c>
      <c r="H449" s="10" t="s">
        <v>1711</v>
      </c>
      <c r="I449" s="28" t="s">
        <v>996</v>
      </c>
      <c r="J449" s="28" t="s">
        <v>5159</v>
      </c>
      <c r="K449" s="28" t="s">
        <v>5181</v>
      </c>
      <c r="L449" s="28" t="s">
        <v>5186</v>
      </c>
    </row>
    <row r="450" spans="1:12">
      <c r="A450" s="10" t="s">
        <v>996</v>
      </c>
      <c r="B450" s="10" t="s">
        <v>997</v>
      </c>
      <c r="C450" s="10" t="s">
        <v>262</v>
      </c>
      <c r="D450" s="10" t="s">
        <v>607</v>
      </c>
      <c r="E450" s="10" t="s">
        <v>1700</v>
      </c>
      <c r="F450" s="10" t="s">
        <v>1701</v>
      </c>
      <c r="G450" s="10" t="s">
        <v>1712</v>
      </c>
      <c r="H450" s="10" t="s">
        <v>1713</v>
      </c>
      <c r="I450" s="28" t="s">
        <v>996</v>
      </c>
      <c r="J450" s="28" t="s">
        <v>5159</v>
      </c>
      <c r="K450" s="28" t="s">
        <v>5181</v>
      </c>
      <c r="L450" s="28" t="s">
        <v>5187</v>
      </c>
    </row>
    <row r="451" spans="1:12">
      <c r="A451" s="10" t="s">
        <v>996</v>
      </c>
      <c r="B451" s="10" t="s">
        <v>997</v>
      </c>
      <c r="C451" s="10" t="s">
        <v>262</v>
      </c>
      <c r="D451" s="10" t="s">
        <v>607</v>
      </c>
      <c r="E451" s="10" t="s">
        <v>1700</v>
      </c>
      <c r="F451" s="10" t="s">
        <v>1701</v>
      </c>
      <c r="G451" s="10" t="s">
        <v>1714</v>
      </c>
      <c r="H451" s="10" t="s">
        <v>1715</v>
      </c>
      <c r="I451" s="28" t="s">
        <v>996</v>
      </c>
      <c r="J451" s="28" t="s">
        <v>5159</v>
      </c>
      <c r="K451" s="28" t="s">
        <v>5181</v>
      </c>
      <c r="L451" s="28" t="s">
        <v>5188</v>
      </c>
    </row>
    <row r="452" spans="1:12">
      <c r="A452" s="10" t="s">
        <v>996</v>
      </c>
      <c r="B452" s="10" t="s">
        <v>997</v>
      </c>
      <c r="C452" s="10" t="s">
        <v>262</v>
      </c>
      <c r="D452" s="10" t="s">
        <v>607</v>
      </c>
      <c r="E452" s="10" t="s">
        <v>1700</v>
      </c>
      <c r="F452" s="10" t="s">
        <v>1701</v>
      </c>
      <c r="G452" s="10" t="s">
        <v>1716</v>
      </c>
      <c r="H452" s="10" t="s">
        <v>1717</v>
      </c>
      <c r="I452" s="28" t="s">
        <v>996</v>
      </c>
      <c r="J452" s="28" t="s">
        <v>5159</v>
      </c>
      <c r="K452" s="28" t="s">
        <v>5181</v>
      </c>
      <c r="L452" s="28" t="s">
        <v>5189</v>
      </c>
    </row>
    <row r="453" spans="1:12">
      <c r="A453" s="10" t="s">
        <v>996</v>
      </c>
      <c r="B453" s="10" t="s">
        <v>997</v>
      </c>
      <c r="C453" s="10" t="s">
        <v>262</v>
      </c>
      <c r="D453" s="10" t="s">
        <v>607</v>
      </c>
      <c r="E453" s="10" t="s">
        <v>1700</v>
      </c>
      <c r="F453" s="10" t="s">
        <v>1701</v>
      </c>
      <c r="G453" s="10" t="s">
        <v>1718</v>
      </c>
      <c r="H453" s="10" t="s">
        <v>1719</v>
      </c>
      <c r="I453" s="28" t="s">
        <v>996</v>
      </c>
      <c r="J453" s="28" t="s">
        <v>5159</v>
      </c>
      <c r="K453" s="28" t="s">
        <v>5181</v>
      </c>
      <c r="L453" s="28" t="s">
        <v>5190</v>
      </c>
    </row>
    <row r="454" spans="1:12">
      <c r="A454" s="10" t="s">
        <v>996</v>
      </c>
      <c r="B454" s="10" t="s">
        <v>997</v>
      </c>
      <c r="C454" s="10" t="s">
        <v>262</v>
      </c>
      <c r="D454" s="10" t="s">
        <v>607</v>
      </c>
      <c r="E454" s="10" t="s">
        <v>1720</v>
      </c>
      <c r="F454" s="10" t="s">
        <v>1721</v>
      </c>
      <c r="G454" s="10" t="s">
        <v>1722</v>
      </c>
      <c r="H454" s="10" t="s">
        <v>1723</v>
      </c>
      <c r="I454" s="28" t="s">
        <v>996</v>
      </c>
      <c r="J454" s="28" t="s">
        <v>5159</v>
      </c>
      <c r="K454" s="28" t="s">
        <v>5191</v>
      </c>
      <c r="L454" s="28" t="s">
        <v>5192</v>
      </c>
    </row>
    <row r="455" spans="1:12">
      <c r="A455" s="10" t="s">
        <v>996</v>
      </c>
      <c r="B455" s="10" t="s">
        <v>997</v>
      </c>
      <c r="C455" s="10" t="s">
        <v>262</v>
      </c>
      <c r="D455" s="10" t="s">
        <v>607</v>
      </c>
      <c r="E455" s="10" t="s">
        <v>1720</v>
      </c>
      <c r="F455" s="10" t="s">
        <v>1721</v>
      </c>
      <c r="G455" s="10" t="s">
        <v>1724</v>
      </c>
      <c r="H455" s="10" t="s">
        <v>1725</v>
      </c>
      <c r="I455" s="28" t="s">
        <v>996</v>
      </c>
      <c r="J455" s="28" t="s">
        <v>5159</v>
      </c>
      <c r="K455" s="28" t="s">
        <v>5191</v>
      </c>
      <c r="L455" s="28" t="s">
        <v>5193</v>
      </c>
    </row>
    <row r="456" spans="1:12">
      <c r="A456" s="10" t="s">
        <v>996</v>
      </c>
      <c r="B456" s="10" t="s">
        <v>997</v>
      </c>
      <c r="C456" s="10" t="s">
        <v>262</v>
      </c>
      <c r="D456" s="10" t="s">
        <v>607</v>
      </c>
      <c r="E456" s="10" t="s">
        <v>1720</v>
      </c>
      <c r="F456" s="10" t="s">
        <v>1721</v>
      </c>
      <c r="G456" s="10" t="s">
        <v>1726</v>
      </c>
      <c r="H456" s="10" t="s">
        <v>1727</v>
      </c>
      <c r="I456" s="28" t="s">
        <v>996</v>
      </c>
      <c r="J456" s="28" t="s">
        <v>5159</v>
      </c>
      <c r="K456" s="28" t="s">
        <v>5191</v>
      </c>
      <c r="L456" s="28" t="s">
        <v>5194</v>
      </c>
    </row>
    <row r="457" spans="1:12">
      <c r="A457" s="10" t="s">
        <v>996</v>
      </c>
      <c r="B457" s="10" t="s">
        <v>997</v>
      </c>
      <c r="C457" s="10" t="s">
        <v>262</v>
      </c>
      <c r="D457" s="10" t="s">
        <v>607</v>
      </c>
      <c r="E457" s="10" t="s">
        <v>1728</v>
      </c>
      <c r="F457" s="10" t="s">
        <v>1729</v>
      </c>
      <c r="G457" s="10" t="s">
        <v>1730</v>
      </c>
      <c r="H457" s="10" t="s">
        <v>1731</v>
      </c>
      <c r="I457" s="28" t="s">
        <v>996</v>
      </c>
      <c r="J457" s="28" t="s">
        <v>5159</v>
      </c>
      <c r="K457" s="28" t="s">
        <v>5195</v>
      </c>
      <c r="L457" s="28" t="s">
        <v>5196</v>
      </c>
    </row>
    <row r="458" spans="1:12">
      <c r="A458" s="10" t="s">
        <v>996</v>
      </c>
      <c r="B458" s="10" t="s">
        <v>997</v>
      </c>
      <c r="C458" s="10" t="s">
        <v>262</v>
      </c>
      <c r="D458" s="10" t="s">
        <v>607</v>
      </c>
      <c r="E458" s="10" t="s">
        <v>1728</v>
      </c>
      <c r="F458" s="10" t="s">
        <v>1729</v>
      </c>
      <c r="G458" s="10" t="s">
        <v>1732</v>
      </c>
      <c r="H458" s="10" t="s">
        <v>1733</v>
      </c>
      <c r="I458" s="28" t="s">
        <v>996</v>
      </c>
      <c r="J458" s="28" t="s">
        <v>5159</v>
      </c>
      <c r="K458" s="28" t="s">
        <v>5195</v>
      </c>
      <c r="L458" s="28" t="s">
        <v>5197</v>
      </c>
    </row>
    <row r="459" spans="1:12">
      <c r="A459" s="10" t="s">
        <v>996</v>
      </c>
      <c r="B459" s="10" t="s">
        <v>997</v>
      </c>
      <c r="C459" s="10" t="s">
        <v>262</v>
      </c>
      <c r="D459" s="10" t="s">
        <v>607</v>
      </c>
      <c r="E459" s="10" t="s">
        <v>1734</v>
      </c>
      <c r="F459" s="10" t="s">
        <v>1735</v>
      </c>
      <c r="G459" s="10" t="s">
        <v>1736</v>
      </c>
      <c r="H459" s="10" t="s">
        <v>1737</v>
      </c>
      <c r="I459" s="28" t="s">
        <v>996</v>
      </c>
      <c r="J459" s="28" t="s">
        <v>5159</v>
      </c>
      <c r="K459" s="28" t="s">
        <v>5198</v>
      </c>
      <c r="L459" s="28" t="s">
        <v>5199</v>
      </c>
    </row>
    <row r="460" spans="1:12">
      <c r="A460" s="10" t="s">
        <v>996</v>
      </c>
      <c r="B460" s="10" t="s">
        <v>997</v>
      </c>
      <c r="C460" s="10" t="s">
        <v>262</v>
      </c>
      <c r="D460" s="10" t="s">
        <v>607</v>
      </c>
      <c r="E460" s="10" t="s">
        <v>1734</v>
      </c>
      <c r="F460" s="10" t="s">
        <v>1735</v>
      </c>
      <c r="G460" s="10" t="s">
        <v>1738</v>
      </c>
      <c r="H460" s="10" t="s">
        <v>1739</v>
      </c>
      <c r="I460" s="28" t="s">
        <v>996</v>
      </c>
      <c r="J460" s="28" t="s">
        <v>5159</v>
      </c>
      <c r="K460" s="28" t="s">
        <v>5198</v>
      </c>
      <c r="L460" s="28" t="s">
        <v>5200</v>
      </c>
    </row>
    <row r="461" spans="1:12">
      <c r="A461" s="10" t="s">
        <v>996</v>
      </c>
      <c r="B461" s="10" t="s">
        <v>997</v>
      </c>
      <c r="C461" s="10" t="s">
        <v>262</v>
      </c>
      <c r="D461" s="10" t="s">
        <v>607</v>
      </c>
      <c r="E461" s="10" t="s">
        <v>1734</v>
      </c>
      <c r="F461" s="10" t="s">
        <v>1735</v>
      </c>
      <c r="G461" s="10" t="s">
        <v>1740</v>
      </c>
      <c r="H461" s="10" t="s">
        <v>1741</v>
      </c>
      <c r="I461" s="28" t="s">
        <v>996</v>
      </c>
      <c r="J461" s="28" t="s">
        <v>5159</v>
      </c>
      <c r="K461" s="28" t="s">
        <v>5198</v>
      </c>
      <c r="L461" s="28" t="s">
        <v>5201</v>
      </c>
    </row>
    <row r="462" spans="1:12">
      <c r="A462" s="10" t="s">
        <v>996</v>
      </c>
      <c r="B462" s="10" t="s">
        <v>997</v>
      </c>
      <c r="C462" s="10" t="s">
        <v>262</v>
      </c>
      <c r="D462" s="10" t="s">
        <v>607</v>
      </c>
      <c r="E462" s="10" t="s">
        <v>1734</v>
      </c>
      <c r="F462" s="10" t="s">
        <v>1735</v>
      </c>
      <c r="G462" s="10" t="s">
        <v>1742</v>
      </c>
      <c r="H462" s="10" t="s">
        <v>1743</v>
      </c>
      <c r="I462" s="28" t="s">
        <v>996</v>
      </c>
      <c r="J462" s="28" t="s">
        <v>5159</v>
      </c>
      <c r="K462" s="28" t="s">
        <v>5198</v>
      </c>
      <c r="L462" s="28" t="s">
        <v>5202</v>
      </c>
    </row>
    <row r="463" spans="1:12">
      <c r="A463" s="10" t="s">
        <v>996</v>
      </c>
      <c r="B463" s="10" t="s">
        <v>997</v>
      </c>
      <c r="C463" s="10" t="s">
        <v>262</v>
      </c>
      <c r="D463" s="10" t="s">
        <v>607</v>
      </c>
      <c r="E463" s="10" t="s">
        <v>1744</v>
      </c>
      <c r="F463" s="10" t="s">
        <v>1745</v>
      </c>
      <c r="G463" s="10" t="s">
        <v>1746</v>
      </c>
      <c r="H463" s="10" t="s">
        <v>1747</v>
      </c>
      <c r="I463" s="28" t="s">
        <v>996</v>
      </c>
      <c r="J463" s="28" t="s">
        <v>5159</v>
      </c>
      <c r="K463" s="28" t="s">
        <v>5203</v>
      </c>
      <c r="L463" s="28" t="s">
        <v>5204</v>
      </c>
    </row>
    <row r="464" spans="1:12">
      <c r="A464" s="10" t="s">
        <v>996</v>
      </c>
      <c r="B464" s="10" t="s">
        <v>997</v>
      </c>
      <c r="C464" s="10" t="s">
        <v>262</v>
      </c>
      <c r="D464" s="10" t="s">
        <v>607</v>
      </c>
      <c r="E464" s="10" t="s">
        <v>1744</v>
      </c>
      <c r="F464" s="10" t="s">
        <v>1745</v>
      </c>
      <c r="G464" s="10" t="s">
        <v>1748</v>
      </c>
      <c r="H464" s="10" t="s">
        <v>1749</v>
      </c>
      <c r="I464" s="28" t="s">
        <v>996</v>
      </c>
      <c r="J464" s="28" t="s">
        <v>5159</v>
      </c>
      <c r="K464" s="28" t="s">
        <v>5203</v>
      </c>
      <c r="L464" s="28" t="s">
        <v>5205</v>
      </c>
    </row>
    <row r="465" spans="1:12">
      <c r="A465" s="10" t="s">
        <v>996</v>
      </c>
      <c r="B465" s="10" t="s">
        <v>997</v>
      </c>
      <c r="C465" s="10" t="s">
        <v>262</v>
      </c>
      <c r="D465" s="10" t="s">
        <v>607</v>
      </c>
      <c r="E465" s="10" t="s">
        <v>1744</v>
      </c>
      <c r="F465" s="10" t="s">
        <v>1745</v>
      </c>
      <c r="G465" s="10" t="s">
        <v>1750</v>
      </c>
      <c r="H465" s="10" t="s">
        <v>1751</v>
      </c>
      <c r="I465" s="28" t="s">
        <v>996</v>
      </c>
      <c r="J465" s="28" t="s">
        <v>5159</v>
      </c>
      <c r="K465" s="28" t="s">
        <v>5203</v>
      </c>
      <c r="L465" s="28" t="s">
        <v>5206</v>
      </c>
    </row>
    <row r="466" spans="1:12">
      <c r="A466" s="10" t="s">
        <v>996</v>
      </c>
      <c r="B466" s="10" t="s">
        <v>997</v>
      </c>
      <c r="C466" s="10" t="s">
        <v>262</v>
      </c>
      <c r="D466" s="10" t="s">
        <v>607</v>
      </c>
      <c r="E466" s="10" t="s">
        <v>1744</v>
      </c>
      <c r="F466" s="10" t="s">
        <v>1745</v>
      </c>
      <c r="G466" s="10" t="s">
        <v>1752</v>
      </c>
      <c r="H466" s="10" t="s">
        <v>1753</v>
      </c>
      <c r="I466" s="28" t="s">
        <v>996</v>
      </c>
      <c r="J466" s="28" t="s">
        <v>5159</v>
      </c>
      <c r="K466" s="28" t="s">
        <v>5203</v>
      </c>
      <c r="L466" s="28" t="s">
        <v>5207</v>
      </c>
    </row>
    <row r="467" spans="1:12">
      <c r="A467" s="10" t="s">
        <v>996</v>
      </c>
      <c r="B467" s="10" t="s">
        <v>997</v>
      </c>
      <c r="C467" s="10" t="s">
        <v>262</v>
      </c>
      <c r="D467" s="10" t="s">
        <v>607</v>
      </c>
      <c r="E467" s="10" t="s">
        <v>1744</v>
      </c>
      <c r="F467" s="10" t="s">
        <v>1745</v>
      </c>
      <c r="G467" s="10" t="s">
        <v>1754</v>
      </c>
      <c r="H467" s="10" t="s">
        <v>1755</v>
      </c>
      <c r="I467" s="28" t="s">
        <v>996</v>
      </c>
      <c r="J467" s="28" t="s">
        <v>5159</v>
      </c>
      <c r="K467" s="28" t="s">
        <v>5203</v>
      </c>
      <c r="L467" s="28" t="s">
        <v>5208</v>
      </c>
    </row>
    <row r="468" spans="1:12">
      <c r="A468" s="10" t="s">
        <v>996</v>
      </c>
      <c r="B468" s="10" t="s">
        <v>997</v>
      </c>
      <c r="C468" s="10" t="s">
        <v>262</v>
      </c>
      <c r="D468" s="10" t="s">
        <v>607</v>
      </c>
      <c r="E468" s="10" t="s">
        <v>1744</v>
      </c>
      <c r="F468" s="10" t="s">
        <v>1745</v>
      </c>
      <c r="G468" s="10" t="s">
        <v>1756</v>
      </c>
      <c r="H468" s="10" t="s">
        <v>1757</v>
      </c>
      <c r="I468" s="28" t="s">
        <v>996</v>
      </c>
      <c r="J468" s="28" t="s">
        <v>5159</v>
      </c>
      <c r="K468" s="28" t="s">
        <v>5203</v>
      </c>
      <c r="L468" s="28" t="s">
        <v>5209</v>
      </c>
    </row>
    <row r="469" spans="1:12">
      <c r="A469" s="10" t="s">
        <v>996</v>
      </c>
      <c r="B469" s="10" t="s">
        <v>997</v>
      </c>
      <c r="C469" s="10" t="s">
        <v>262</v>
      </c>
      <c r="D469" s="10" t="s">
        <v>607</v>
      </c>
      <c r="E469" s="10" t="s">
        <v>1758</v>
      </c>
      <c r="F469" s="10" t="s">
        <v>1759</v>
      </c>
      <c r="G469" s="10" t="s">
        <v>1760</v>
      </c>
      <c r="H469" s="10" t="s">
        <v>1761</v>
      </c>
      <c r="I469" s="28" t="s">
        <v>996</v>
      </c>
      <c r="J469" s="28" t="s">
        <v>5159</v>
      </c>
      <c r="K469" s="28" t="s">
        <v>5210</v>
      </c>
      <c r="L469" s="28" t="s">
        <v>5211</v>
      </c>
    </row>
    <row r="470" spans="1:12">
      <c r="A470" s="10" t="s">
        <v>996</v>
      </c>
      <c r="B470" s="10" t="s">
        <v>997</v>
      </c>
      <c r="C470" s="10" t="s">
        <v>262</v>
      </c>
      <c r="D470" s="10" t="s">
        <v>607</v>
      </c>
      <c r="E470" s="10" t="s">
        <v>1758</v>
      </c>
      <c r="F470" s="10" t="s">
        <v>1759</v>
      </c>
      <c r="G470" s="10" t="s">
        <v>1762</v>
      </c>
      <c r="H470" s="10" t="s">
        <v>1763</v>
      </c>
      <c r="I470" s="28" t="s">
        <v>996</v>
      </c>
      <c r="J470" s="28" t="s">
        <v>5159</v>
      </c>
      <c r="K470" s="28" t="s">
        <v>5210</v>
      </c>
      <c r="L470" s="28" t="s">
        <v>5212</v>
      </c>
    </row>
    <row r="471" spans="1:12">
      <c r="A471" s="10" t="s">
        <v>996</v>
      </c>
      <c r="B471" s="10" t="s">
        <v>997</v>
      </c>
      <c r="C471" s="10" t="s">
        <v>262</v>
      </c>
      <c r="D471" s="10" t="s">
        <v>607</v>
      </c>
      <c r="E471" s="10" t="s">
        <v>1758</v>
      </c>
      <c r="F471" s="10" t="s">
        <v>1759</v>
      </c>
      <c r="G471" s="10" t="s">
        <v>1764</v>
      </c>
      <c r="H471" s="10" t="s">
        <v>1765</v>
      </c>
      <c r="I471" s="28" t="s">
        <v>996</v>
      </c>
      <c r="J471" s="28" t="s">
        <v>5159</v>
      </c>
      <c r="K471" s="28" t="s">
        <v>5210</v>
      </c>
      <c r="L471" s="28" t="s">
        <v>5213</v>
      </c>
    </row>
    <row r="472" spans="1:12">
      <c r="A472" s="10" t="s">
        <v>996</v>
      </c>
      <c r="B472" s="10" t="s">
        <v>997</v>
      </c>
      <c r="C472" s="10" t="s">
        <v>262</v>
      </c>
      <c r="D472" s="10" t="s">
        <v>607</v>
      </c>
      <c r="E472" s="10" t="s">
        <v>1758</v>
      </c>
      <c r="F472" s="10" t="s">
        <v>1759</v>
      </c>
      <c r="G472" s="10" t="s">
        <v>1766</v>
      </c>
      <c r="H472" s="10" t="s">
        <v>1767</v>
      </c>
      <c r="I472" s="28" t="s">
        <v>996</v>
      </c>
      <c r="J472" s="28" t="s">
        <v>5159</v>
      </c>
      <c r="K472" s="28" t="s">
        <v>5210</v>
      </c>
      <c r="L472" s="28" t="s">
        <v>5214</v>
      </c>
    </row>
    <row r="473" spans="1:12">
      <c r="A473" s="10" t="s">
        <v>996</v>
      </c>
      <c r="B473" s="10" t="s">
        <v>997</v>
      </c>
      <c r="C473" s="10" t="s">
        <v>262</v>
      </c>
      <c r="D473" s="10" t="s">
        <v>607</v>
      </c>
      <c r="E473" s="10" t="s">
        <v>1758</v>
      </c>
      <c r="F473" s="10" t="s">
        <v>1759</v>
      </c>
      <c r="G473" s="10" t="s">
        <v>1768</v>
      </c>
      <c r="H473" s="10" t="s">
        <v>1769</v>
      </c>
      <c r="I473" s="28" t="s">
        <v>996</v>
      </c>
      <c r="J473" s="28" t="s">
        <v>5159</v>
      </c>
      <c r="K473" s="28" t="s">
        <v>5210</v>
      </c>
      <c r="L473" s="28" t="s">
        <v>5215</v>
      </c>
    </row>
    <row r="474" spans="1:12">
      <c r="A474" s="10" t="s">
        <v>996</v>
      </c>
      <c r="B474" s="10" t="s">
        <v>997</v>
      </c>
      <c r="C474" s="10" t="s">
        <v>263</v>
      </c>
      <c r="D474" s="10" t="s">
        <v>608</v>
      </c>
      <c r="E474" s="10" t="s">
        <v>1770</v>
      </c>
      <c r="F474" s="10" t="s">
        <v>1771</v>
      </c>
      <c r="G474" s="10" t="s">
        <v>1772</v>
      </c>
      <c r="H474" s="10" t="s">
        <v>703</v>
      </c>
      <c r="I474" s="28" t="s">
        <v>996</v>
      </c>
      <c r="J474" s="28" t="s">
        <v>5216</v>
      </c>
      <c r="K474" s="28" t="s">
        <v>5217</v>
      </c>
      <c r="L474" s="28" t="s">
        <v>5218</v>
      </c>
    </row>
    <row r="475" spans="1:12">
      <c r="A475" s="10" t="s">
        <v>996</v>
      </c>
      <c r="B475" s="10" t="s">
        <v>997</v>
      </c>
      <c r="C475" s="10" t="s">
        <v>263</v>
      </c>
      <c r="D475" s="10" t="s">
        <v>608</v>
      </c>
      <c r="E475" s="10" t="s">
        <v>1770</v>
      </c>
      <c r="F475" s="10" t="s">
        <v>1771</v>
      </c>
      <c r="G475" s="10" t="s">
        <v>1773</v>
      </c>
      <c r="H475" s="10" t="s">
        <v>705</v>
      </c>
      <c r="I475" s="28" t="s">
        <v>996</v>
      </c>
      <c r="J475" s="28" t="s">
        <v>5216</v>
      </c>
      <c r="K475" s="28" t="s">
        <v>5217</v>
      </c>
      <c r="L475" s="28" t="s">
        <v>5219</v>
      </c>
    </row>
    <row r="476" spans="1:12">
      <c r="A476" s="10" t="s">
        <v>996</v>
      </c>
      <c r="B476" s="10" t="s">
        <v>997</v>
      </c>
      <c r="C476" s="10" t="s">
        <v>263</v>
      </c>
      <c r="D476" s="10" t="s">
        <v>608</v>
      </c>
      <c r="E476" s="10" t="s">
        <v>1774</v>
      </c>
      <c r="F476" s="10" t="s">
        <v>1775</v>
      </c>
      <c r="G476" s="10" t="s">
        <v>1776</v>
      </c>
      <c r="H476" s="10" t="s">
        <v>1777</v>
      </c>
      <c r="I476" s="28" t="s">
        <v>996</v>
      </c>
      <c r="J476" s="28" t="s">
        <v>5216</v>
      </c>
      <c r="K476" s="28" t="s">
        <v>5220</v>
      </c>
      <c r="L476" s="28" t="s">
        <v>5221</v>
      </c>
    </row>
    <row r="477" spans="1:12">
      <c r="A477" s="10" t="s">
        <v>996</v>
      </c>
      <c r="B477" s="10" t="s">
        <v>997</v>
      </c>
      <c r="C477" s="10" t="s">
        <v>263</v>
      </c>
      <c r="D477" s="10" t="s">
        <v>608</v>
      </c>
      <c r="E477" s="10" t="s">
        <v>1774</v>
      </c>
      <c r="F477" s="10" t="s">
        <v>1775</v>
      </c>
      <c r="G477" s="10" t="s">
        <v>1778</v>
      </c>
      <c r="H477" s="10" t="s">
        <v>1779</v>
      </c>
      <c r="I477" s="28" t="s">
        <v>996</v>
      </c>
      <c r="J477" s="28" t="s">
        <v>5216</v>
      </c>
      <c r="K477" s="28" t="s">
        <v>5220</v>
      </c>
      <c r="L477" s="28" t="s">
        <v>5222</v>
      </c>
    </row>
    <row r="478" spans="1:12">
      <c r="A478" s="10" t="s">
        <v>996</v>
      </c>
      <c r="B478" s="10" t="s">
        <v>997</v>
      </c>
      <c r="C478" s="10" t="s">
        <v>263</v>
      </c>
      <c r="D478" s="10" t="s">
        <v>608</v>
      </c>
      <c r="E478" s="10" t="s">
        <v>1774</v>
      </c>
      <c r="F478" s="10" t="s">
        <v>1775</v>
      </c>
      <c r="G478" s="10" t="s">
        <v>1780</v>
      </c>
      <c r="H478" s="10" t="s">
        <v>1781</v>
      </c>
      <c r="I478" s="28" t="s">
        <v>996</v>
      </c>
      <c r="J478" s="28" t="s">
        <v>5216</v>
      </c>
      <c r="K478" s="28" t="s">
        <v>5220</v>
      </c>
      <c r="L478" s="28" t="s">
        <v>5223</v>
      </c>
    </row>
    <row r="479" spans="1:12">
      <c r="A479" s="10" t="s">
        <v>996</v>
      </c>
      <c r="B479" s="10" t="s">
        <v>997</v>
      </c>
      <c r="C479" s="10" t="s">
        <v>263</v>
      </c>
      <c r="D479" s="10" t="s">
        <v>608</v>
      </c>
      <c r="E479" s="10" t="s">
        <v>1782</v>
      </c>
      <c r="F479" s="10" t="s">
        <v>1783</v>
      </c>
      <c r="G479" s="10" t="s">
        <v>1784</v>
      </c>
      <c r="H479" s="10" t="s">
        <v>1783</v>
      </c>
      <c r="I479" s="28" t="s">
        <v>996</v>
      </c>
      <c r="J479" s="28" t="s">
        <v>5216</v>
      </c>
      <c r="K479" s="28" t="s">
        <v>5224</v>
      </c>
      <c r="L479" s="28" t="s">
        <v>5225</v>
      </c>
    </row>
    <row r="480" spans="1:12">
      <c r="A480" s="10" t="s">
        <v>996</v>
      </c>
      <c r="B480" s="10" t="s">
        <v>997</v>
      </c>
      <c r="C480" s="10" t="s">
        <v>263</v>
      </c>
      <c r="D480" s="10" t="s">
        <v>608</v>
      </c>
      <c r="E480" s="10" t="s">
        <v>1785</v>
      </c>
      <c r="F480" s="10" t="s">
        <v>1786</v>
      </c>
      <c r="G480" s="10" t="s">
        <v>1787</v>
      </c>
      <c r="H480" s="10" t="s">
        <v>1788</v>
      </c>
      <c r="I480" s="28" t="s">
        <v>996</v>
      </c>
      <c r="J480" s="28" t="s">
        <v>5216</v>
      </c>
      <c r="K480" s="28" t="s">
        <v>5226</v>
      </c>
      <c r="L480" s="28" t="s">
        <v>5227</v>
      </c>
    </row>
    <row r="481" spans="1:12">
      <c r="A481" s="10" t="s">
        <v>996</v>
      </c>
      <c r="B481" s="10" t="s">
        <v>997</v>
      </c>
      <c r="C481" s="10" t="s">
        <v>263</v>
      </c>
      <c r="D481" s="10" t="s">
        <v>608</v>
      </c>
      <c r="E481" s="10" t="s">
        <v>1785</v>
      </c>
      <c r="F481" s="10" t="s">
        <v>1786</v>
      </c>
      <c r="G481" s="10" t="s">
        <v>1789</v>
      </c>
      <c r="H481" s="10" t="s">
        <v>1790</v>
      </c>
      <c r="I481" s="28" t="s">
        <v>996</v>
      </c>
      <c r="J481" s="28" t="s">
        <v>5216</v>
      </c>
      <c r="K481" s="28" t="s">
        <v>5226</v>
      </c>
      <c r="L481" s="28" t="s">
        <v>5228</v>
      </c>
    </row>
    <row r="482" spans="1:12">
      <c r="A482" s="10" t="s">
        <v>996</v>
      </c>
      <c r="B482" s="10" t="s">
        <v>997</v>
      </c>
      <c r="C482" s="10" t="s">
        <v>263</v>
      </c>
      <c r="D482" s="10" t="s">
        <v>608</v>
      </c>
      <c r="E482" s="10" t="s">
        <v>1785</v>
      </c>
      <c r="F482" s="10" t="s">
        <v>1786</v>
      </c>
      <c r="G482" s="10" t="s">
        <v>1791</v>
      </c>
      <c r="H482" s="10" t="s">
        <v>1792</v>
      </c>
      <c r="I482" s="28" t="s">
        <v>996</v>
      </c>
      <c r="J482" s="28" t="s">
        <v>5216</v>
      </c>
      <c r="K482" s="28" t="s">
        <v>5226</v>
      </c>
      <c r="L482" s="28" t="s">
        <v>5229</v>
      </c>
    </row>
    <row r="483" spans="1:12">
      <c r="A483" s="10" t="s">
        <v>996</v>
      </c>
      <c r="B483" s="10" t="s">
        <v>997</v>
      </c>
      <c r="C483" s="10" t="s">
        <v>263</v>
      </c>
      <c r="D483" s="10" t="s">
        <v>608</v>
      </c>
      <c r="E483" s="10" t="s">
        <v>1785</v>
      </c>
      <c r="F483" s="10" t="s">
        <v>1786</v>
      </c>
      <c r="G483" s="10" t="s">
        <v>1793</v>
      </c>
      <c r="H483" s="10" t="s">
        <v>1794</v>
      </c>
      <c r="I483" s="28" t="s">
        <v>996</v>
      </c>
      <c r="J483" s="28" t="s">
        <v>5216</v>
      </c>
      <c r="K483" s="28" t="s">
        <v>5226</v>
      </c>
      <c r="L483" s="28" t="s">
        <v>5230</v>
      </c>
    </row>
    <row r="484" spans="1:12">
      <c r="A484" s="10" t="s">
        <v>996</v>
      </c>
      <c r="B484" s="10" t="s">
        <v>997</v>
      </c>
      <c r="C484" s="10" t="s">
        <v>263</v>
      </c>
      <c r="D484" s="10" t="s">
        <v>608</v>
      </c>
      <c r="E484" s="10" t="s">
        <v>1785</v>
      </c>
      <c r="F484" s="10" t="s">
        <v>1786</v>
      </c>
      <c r="G484" s="10" t="s">
        <v>1795</v>
      </c>
      <c r="H484" s="10" t="s">
        <v>1796</v>
      </c>
      <c r="I484" s="28" t="s">
        <v>996</v>
      </c>
      <c r="J484" s="28" t="s">
        <v>5216</v>
      </c>
      <c r="K484" s="28" t="s">
        <v>5226</v>
      </c>
      <c r="L484" s="28" t="s">
        <v>5231</v>
      </c>
    </row>
    <row r="485" spans="1:12">
      <c r="A485" s="10" t="s">
        <v>996</v>
      </c>
      <c r="B485" s="10" t="s">
        <v>997</v>
      </c>
      <c r="C485" s="10" t="s">
        <v>263</v>
      </c>
      <c r="D485" s="10" t="s">
        <v>608</v>
      </c>
      <c r="E485" s="10" t="s">
        <v>1785</v>
      </c>
      <c r="F485" s="10" t="s">
        <v>1786</v>
      </c>
      <c r="G485" s="10" t="s">
        <v>1797</v>
      </c>
      <c r="H485" s="10" t="s">
        <v>1798</v>
      </c>
      <c r="I485" s="28" t="s">
        <v>996</v>
      </c>
      <c r="J485" s="28" t="s">
        <v>5216</v>
      </c>
      <c r="K485" s="28" t="s">
        <v>5226</v>
      </c>
      <c r="L485" s="28" t="s">
        <v>5232</v>
      </c>
    </row>
    <row r="486" spans="1:12">
      <c r="A486" s="10" t="s">
        <v>996</v>
      </c>
      <c r="B486" s="10" t="s">
        <v>997</v>
      </c>
      <c r="C486" s="10" t="s">
        <v>263</v>
      </c>
      <c r="D486" s="10" t="s">
        <v>608</v>
      </c>
      <c r="E486" s="10" t="s">
        <v>1785</v>
      </c>
      <c r="F486" s="10" t="s">
        <v>1786</v>
      </c>
      <c r="G486" s="10" t="s">
        <v>1799</v>
      </c>
      <c r="H486" s="10" t="s">
        <v>1800</v>
      </c>
      <c r="I486" s="28" t="s">
        <v>996</v>
      </c>
      <c r="J486" s="28" t="s">
        <v>5216</v>
      </c>
      <c r="K486" s="28" t="s">
        <v>5226</v>
      </c>
      <c r="L486" s="28" t="s">
        <v>5233</v>
      </c>
    </row>
    <row r="487" spans="1:12">
      <c r="A487" s="10" t="s">
        <v>996</v>
      </c>
      <c r="B487" s="10" t="s">
        <v>997</v>
      </c>
      <c r="C487" s="10" t="s">
        <v>263</v>
      </c>
      <c r="D487" s="10" t="s">
        <v>608</v>
      </c>
      <c r="E487" s="10" t="s">
        <v>1785</v>
      </c>
      <c r="F487" s="10" t="s">
        <v>1786</v>
      </c>
      <c r="G487" s="10" t="s">
        <v>1801</v>
      </c>
      <c r="H487" s="10" t="s">
        <v>1802</v>
      </c>
      <c r="I487" s="28" t="s">
        <v>996</v>
      </c>
      <c r="J487" s="28" t="s">
        <v>5216</v>
      </c>
      <c r="K487" s="28" t="s">
        <v>5226</v>
      </c>
      <c r="L487" s="28" t="s">
        <v>5234</v>
      </c>
    </row>
    <row r="488" spans="1:12">
      <c r="A488" s="10" t="s">
        <v>996</v>
      </c>
      <c r="B488" s="10" t="s">
        <v>997</v>
      </c>
      <c r="C488" s="10" t="s">
        <v>263</v>
      </c>
      <c r="D488" s="10" t="s">
        <v>608</v>
      </c>
      <c r="E488" s="10" t="s">
        <v>1785</v>
      </c>
      <c r="F488" s="10" t="s">
        <v>1786</v>
      </c>
      <c r="G488" s="10" t="s">
        <v>1803</v>
      </c>
      <c r="H488" s="10" t="s">
        <v>1804</v>
      </c>
      <c r="I488" s="28" t="s">
        <v>996</v>
      </c>
      <c r="J488" s="28" t="s">
        <v>5216</v>
      </c>
      <c r="K488" s="28" t="s">
        <v>5226</v>
      </c>
      <c r="L488" s="28" t="s">
        <v>5235</v>
      </c>
    </row>
    <row r="489" spans="1:12">
      <c r="A489" s="10" t="s">
        <v>996</v>
      </c>
      <c r="B489" s="10" t="s">
        <v>997</v>
      </c>
      <c r="C489" s="10" t="s">
        <v>263</v>
      </c>
      <c r="D489" s="10" t="s">
        <v>608</v>
      </c>
      <c r="E489" s="10" t="s">
        <v>1805</v>
      </c>
      <c r="F489" s="10" t="s">
        <v>1806</v>
      </c>
      <c r="G489" s="10" t="s">
        <v>1807</v>
      </c>
      <c r="H489" s="10" t="s">
        <v>1808</v>
      </c>
      <c r="I489" s="28" t="s">
        <v>996</v>
      </c>
      <c r="J489" s="28" t="s">
        <v>5216</v>
      </c>
      <c r="K489" s="28" t="s">
        <v>5236</v>
      </c>
      <c r="L489" s="28" t="s">
        <v>5237</v>
      </c>
    </row>
    <row r="490" spans="1:12">
      <c r="A490" s="10" t="s">
        <v>996</v>
      </c>
      <c r="B490" s="10" t="s">
        <v>997</v>
      </c>
      <c r="C490" s="10" t="s">
        <v>263</v>
      </c>
      <c r="D490" s="10" t="s">
        <v>608</v>
      </c>
      <c r="E490" s="10" t="s">
        <v>1805</v>
      </c>
      <c r="F490" s="10" t="s">
        <v>1806</v>
      </c>
      <c r="G490" s="10" t="s">
        <v>1809</v>
      </c>
      <c r="H490" s="10" t="s">
        <v>1810</v>
      </c>
      <c r="I490" s="28" t="s">
        <v>996</v>
      </c>
      <c r="J490" s="28" t="s">
        <v>5216</v>
      </c>
      <c r="K490" s="28" t="s">
        <v>5236</v>
      </c>
      <c r="L490" s="28" t="s">
        <v>5238</v>
      </c>
    </row>
    <row r="491" spans="1:12">
      <c r="A491" s="10" t="s">
        <v>996</v>
      </c>
      <c r="B491" s="10" t="s">
        <v>997</v>
      </c>
      <c r="C491" s="10" t="s">
        <v>263</v>
      </c>
      <c r="D491" s="10" t="s">
        <v>608</v>
      </c>
      <c r="E491" s="10" t="s">
        <v>1811</v>
      </c>
      <c r="F491" s="10" t="s">
        <v>1812</v>
      </c>
      <c r="G491" s="10" t="s">
        <v>1813</v>
      </c>
      <c r="H491" s="10" t="s">
        <v>1814</v>
      </c>
      <c r="I491" s="28" t="s">
        <v>996</v>
      </c>
      <c r="J491" s="28" t="s">
        <v>5216</v>
      </c>
      <c r="K491" s="28" t="s">
        <v>5239</v>
      </c>
      <c r="L491" s="28" t="s">
        <v>5240</v>
      </c>
    </row>
    <row r="492" spans="1:12">
      <c r="A492" s="10" t="s">
        <v>996</v>
      </c>
      <c r="B492" s="10" t="s">
        <v>997</v>
      </c>
      <c r="C492" s="10" t="s">
        <v>263</v>
      </c>
      <c r="D492" s="10" t="s">
        <v>608</v>
      </c>
      <c r="E492" s="10" t="s">
        <v>1811</v>
      </c>
      <c r="F492" s="10" t="s">
        <v>1812</v>
      </c>
      <c r="G492" s="10" t="s">
        <v>1815</v>
      </c>
      <c r="H492" s="10" t="s">
        <v>1816</v>
      </c>
      <c r="I492" s="28" t="s">
        <v>996</v>
      </c>
      <c r="J492" s="28" t="s">
        <v>5216</v>
      </c>
      <c r="K492" s="28" t="s">
        <v>5239</v>
      </c>
      <c r="L492" s="28" t="s">
        <v>5241</v>
      </c>
    </row>
    <row r="493" spans="1:12">
      <c r="A493" s="10" t="s">
        <v>996</v>
      </c>
      <c r="B493" s="10" t="s">
        <v>997</v>
      </c>
      <c r="C493" s="10" t="s">
        <v>263</v>
      </c>
      <c r="D493" s="10" t="s">
        <v>608</v>
      </c>
      <c r="E493" s="10" t="s">
        <v>1811</v>
      </c>
      <c r="F493" s="10" t="s">
        <v>1812</v>
      </c>
      <c r="G493" s="10" t="s">
        <v>1817</v>
      </c>
      <c r="H493" s="10" t="s">
        <v>1818</v>
      </c>
      <c r="I493" s="28" t="s">
        <v>996</v>
      </c>
      <c r="J493" s="28" t="s">
        <v>5216</v>
      </c>
      <c r="K493" s="28" t="s">
        <v>5239</v>
      </c>
      <c r="L493" s="28" t="s">
        <v>5242</v>
      </c>
    </row>
    <row r="494" spans="1:12">
      <c r="A494" s="10" t="s">
        <v>996</v>
      </c>
      <c r="B494" s="10" t="s">
        <v>997</v>
      </c>
      <c r="C494" s="10" t="s">
        <v>263</v>
      </c>
      <c r="D494" s="10" t="s">
        <v>608</v>
      </c>
      <c r="E494" s="10" t="s">
        <v>1811</v>
      </c>
      <c r="F494" s="10" t="s">
        <v>1812</v>
      </c>
      <c r="G494" s="10" t="s">
        <v>1819</v>
      </c>
      <c r="H494" s="10" t="s">
        <v>1820</v>
      </c>
      <c r="I494" s="28" t="s">
        <v>996</v>
      </c>
      <c r="J494" s="28" t="s">
        <v>5216</v>
      </c>
      <c r="K494" s="28" t="s">
        <v>5239</v>
      </c>
      <c r="L494" s="28" t="s">
        <v>5243</v>
      </c>
    </row>
    <row r="495" spans="1:12">
      <c r="A495" s="10" t="s">
        <v>996</v>
      </c>
      <c r="B495" s="10" t="s">
        <v>997</v>
      </c>
      <c r="C495" s="10" t="s">
        <v>263</v>
      </c>
      <c r="D495" s="10" t="s">
        <v>608</v>
      </c>
      <c r="E495" s="10" t="s">
        <v>1811</v>
      </c>
      <c r="F495" s="10" t="s">
        <v>1812</v>
      </c>
      <c r="G495" s="10" t="s">
        <v>1821</v>
      </c>
      <c r="H495" s="10" t="s">
        <v>1822</v>
      </c>
      <c r="I495" s="28" t="s">
        <v>996</v>
      </c>
      <c r="J495" s="28" t="s">
        <v>5216</v>
      </c>
      <c r="K495" s="28" t="s">
        <v>5239</v>
      </c>
      <c r="L495" s="28" t="s">
        <v>5244</v>
      </c>
    </row>
    <row r="496" spans="1:12">
      <c r="A496" s="10" t="s">
        <v>996</v>
      </c>
      <c r="B496" s="10" t="s">
        <v>997</v>
      </c>
      <c r="C496" s="10" t="s">
        <v>263</v>
      </c>
      <c r="D496" s="10" t="s">
        <v>608</v>
      </c>
      <c r="E496" s="10" t="s">
        <v>1823</v>
      </c>
      <c r="F496" s="10" t="s">
        <v>1824</v>
      </c>
      <c r="G496" s="10" t="s">
        <v>1825</v>
      </c>
      <c r="H496" s="10" t="s">
        <v>1826</v>
      </c>
      <c r="I496" s="28" t="s">
        <v>996</v>
      </c>
      <c r="J496" s="28" t="s">
        <v>5216</v>
      </c>
      <c r="K496" s="28" t="s">
        <v>5245</v>
      </c>
      <c r="L496" s="28" t="s">
        <v>5246</v>
      </c>
    </row>
    <row r="497" spans="1:12">
      <c r="A497" s="10" t="s">
        <v>996</v>
      </c>
      <c r="B497" s="10" t="s">
        <v>997</v>
      </c>
      <c r="C497" s="10" t="s">
        <v>263</v>
      </c>
      <c r="D497" s="10" t="s">
        <v>608</v>
      </c>
      <c r="E497" s="10" t="s">
        <v>1823</v>
      </c>
      <c r="F497" s="10" t="s">
        <v>1824</v>
      </c>
      <c r="G497" s="10" t="s">
        <v>1827</v>
      </c>
      <c r="H497" s="10" t="s">
        <v>1828</v>
      </c>
      <c r="I497" s="28" t="s">
        <v>996</v>
      </c>
      <c r="J497" s="28" t="s">
        <v>5216</v>
      </c>
      <c r="K497" s="28" t="s">
        <v>5245</v>
      </c>
      <c r="L497" s="28" t="s">
        <v>5247</v>
      </c>
    </row>
    <row r="498" spans="1:12">
      <c r="A498" s="10" t="s">
        <v>996</v>
      </c>
      <c r="B498" s="10" t="s">
        <v>997</v>
      </c>
      <c r="C498" s="10" t="s">
        <v>263</v>
      </c>
      <c r="D498" s="10" t="s">
        <v>608</v>
      </c>
      <c r="E498" s="10" t="s">
        <v>1823</v>
      </c>
      <c r="F498" s="10" t="s">
        <v>1824</v>
      </c>
      <c r="G498" s="10" t="s">
        <v>1829</v>
      </c>
      <c r="H498" s="10" t="s">
        <v>1830</v>
      </c>
      <c r="I498" s="28" t="s">
        <v>996</v>
      </c>
      <c r="J498" s="28" t="s">
        <v>5216</v>
      </c>
      <c r="K498" s="28" t="s">
        <v>5245</v>
      </c>
      <c r="L498" s="28" t="s">
        <v>5248</v>
      </c>
    </row>
    <row r="499" spans="1:12">
      <c r="A499" s="10" t="s">
        <v>996</v>
      </c>
      <c r="B499" s="10" t="s">
        <v>997</v>
      </c>
      <c r="C499" s="10" t="s">
        <v>263</v>
      </c>
      <c r="D499" s="10" t="s">
        <v>608</v>
      </c>
      <c r="E499" s="10" t="s">
        <v>1823</v>
      </c>
      <c r="F499" s="10" t="s">
        <v>1824</v>
      </c>
      <c r="G499" s="10" t="s">
        <v>1831</v>
      </c>
      <c r="H499" s="10" t="s">
        <v>1832</v>
      </c>
      <c r="I499" s="28" t="s">
        <v>996</v>
      </c>
      <c r="J499" s="28" t="s">
        <v>5216</v>
      </c>
      <c r="K499" s="28" t="s">
        <v>5245</v>
      </c>
      <c r="L499" s="28" t="s">
        <v>5249</v>
      </c>
    </row>
    <row r="500" spans="1:12">
      <c r="A500" s="10" t="s">
        <v>996</v>
      </c>
      <c r="B500" s="10" t="s">
        <v>997</v>
      </c>
      <c r="C500" s="10" t="s">
        <v>264</v>
      </c>
      <c r="D500" s="10" t="s">
        <v>609</v>
      </c>
      <c r="E500" s="10" t="s">
        <v>1833</v>
      </c>
      <c r="F500" s="10" t="s">
        <v>1834</v>
      </c>
      <c r="G500" s="10" t="s">
        <v>1835</v>
      </c>
      <c r="H500" s="10" t="s">
        <v>703</v>
      </c>
      <c r="I500" s="28" t="s">
        <v>996</v>
      </c>
      <c r="J500" s="28" t="s">
        <v>5250</v>
      </c>
      <c r="K500" s="28" t="s">
        <v>5251</v>
      </c>
      <c r="L500" s="28" t="s">
        <v>5252</v>
      </c>
    </row>
    <row r="501" spans="1:12">
      <c r="A501" s="10" t="s">
        <v>996</v>
      </c>
      <c r="B501" s="10" t="s">
        <v>997</v>
      </c>
      <c r="C501" s="10" t="s">
        <v>264</v>
      </c>
      <c r="D501" s="10" t="s">
        <v>609</v>
      </c>
      <c r="E501" s="10" t="s">
        <v>1833</v>
      </c>
      <c r="F501" s="10" t="s">
        <v>1834</v>
      </c>
      <c r="G501" s="10" t="s">
        <v>1836</v>
      </c>
      <c r="H501" s="10" t="s">
        <v>705</v>
      </c>
      <c r="I501" s="28" t="s">
        <v>996</v>
      </c>
      <c r="J501" s="28" t="s">
        <v>5250</v>
      </c>
      <c r="K501" s="28" t="s">
        <v>5251</v>
      </c>
      <c r="L501" s="28" t="s">
        <v>5253</v>
      </c>
    </row>
    <row r="502" spans="1:12">
      <c r="A502" s="10" t="s">
        <v>996</v>
      </c>
      <c r="B502" s="10" t="s">
        <v>997</v>
      </c>
      <c r="C502" s="10" t="s">
        <v>264</v>
      </c>
      <c r="D502" s="10" t="s">
        <v>609</v>
      </c>
      <c r="E502" s="10" t="s">
        <v>1837</v>
      </c>
      <c r="F502" s="10" t="s">
        <v>1838</v>
      </c>
      <c r="G502" s="10" t="s">
        <v>1839</v>
      </c>
      <c r="H502" s="10" t="s">
        <v>1840</v>
      </c>
      <c r="I502" s="28" t="s">
        <v>996</v>
      </c>
      <c r="J502" s="28" t="s">
        <v>5250</v>
      </c>
      <c r="K502" s="28" t="s">
        <v>5254</v>
      </c>
      <c r="L502" s="28" t="s">
        <v>5255</v>
      </c>
    </row>
    <row r="503" spans="1:12">
      <c r="A503" s="10" t="s">
        <v>996</v>
      </c>
      <c r="B503" s="10" t="s">
        <v>997</v>
      </c>
      <c r="C503" s="10" t="s">
        <v>264</v>
      </c>
      <c r="D503" s="10" t="s">
        <v>609</v>
      </c>
      <c r="E503" s="10" t="s">
        <v>1837</v>
      </c>
      <c r="F503" s="10" t="s">
        <v>1838</v>
      </c>
      <c r="G503" s="10" t="s">
        <v>1841</v>
      </c>
      <c r="H503" s="10" t="s">
        <v>1842</v>
      </c>
      <c r="I503" s="28" t="s">
        <v>996</v>
      </c>
      <c r="J503" s="28" t="s">
        <v>5250</v>
      </c>
      <c r="K503" s="28" t="s">
        <v>5254</v>
      </c>
      <c r="L503" s="28" t="s">
        <v>5256</v>
      </c>
    </row>
    <row r="504" spans="1:12">
      <c r="A504" s="10" t="s">
        <v>996</v>
      </c>
      <c r="B504" s="10" t="s">
        <v>997</v>
      </c>
      <c r="C504" s="10" t="s">
        <v>264</v>
      </c>
      <c r="D504" s="10" t="s">
        <v>609</v>
      </c>
      <c r="E504" s="10" t="s">
        <v>1837</v>
      </c>
      <c r="F504" s="10" t="s">
        <v>1838</v>
      </c>
      <c r="G504" s="10" t="s">
        <v>1843</v>
      </c>
      <c r="H504" s="10" t="s">
        <v>1844</v>
      </c>
      <c r="I504" s="28" t="s">
        <v>996</v>
      </c>
      <c r="J504" s="28" t="s">
        <v>5250</v>
      </c>
      <c r="K504" s="28" t="s">
        <v>5254</v>
      </c>
      <c r="L504" s="28" t="s">
        <v>5257</v>
      </c>
    </row>
    <row r="505" spans="1:12">
      <c r="A505" s="10" t="s">
        <v>996</v>
      </c>
      <c r="B505" s="10" t="s">
        <v>997</v>
      </c>
      <c r="C505" s="10" t="s">
        <v>264</v>
      </c>
      <c r="D505" s="10" t="s">
        <v>609</v>
      </c>
      <c r="E505" s="10" t="s">
        <v>1845</v>
      </c>
      <c r="F505" s="10" t="s">
        <v>1846</v>
      </c>
      <c r="G505" s="10" t="s">
        <v>1847</v>
      </c>
      <c r="H505" s="10" t="s">
        <v>1848</v>
      </c>
      <c r="I505" s="28" t="s">
        <v>996</v>
      </c>
      <c r="J505" s="28" t="s">
        <v>5250</v>
      </c>
      <c r="K505" s="28" t="s">
        <v>5258</v>
      </c>
      <c r="L505" s="28" t="s">
        <v>5259</v>
      </c>
    </row>
    <row r="506" spans="1:12">
      <c r="A506" s="10" t="s">
        <v>996</v>
      </c>
      <c r="B506" s="10" t="s">
        <v>997</v>
      </c>
      <c r="C506" s="10" t="s">
        <v>264</v>
      </c>
      <c r="D506" s="10" t="s">
        <v>609</v>
      </c>
      <c r="E506" s="10" t="s">
        <v>1845</v>
      </c>
      <c r="F506" s="10" t="s">
        <v>1846</v>
      </c>
      <c r="G506" s="10" t="s">
        <v>1849</v>
      </c>
      <c r="H506" s="10" t="s">
        <v>1850</v>
      </c>
      <c r="I506" s="28" t="s">
        <v>996</v>
      </c>
      <c r="J506" s="28" t="s">
        <v>5250</v>
      </c>
      <c r="K506" s="28" t="s">
        <v>5258</v>
      </c>
      <c r="L506" s="28" t="s">
        <v>5260</v>
      </c>
    </row>
    <row r="507" spans="1:12">
      <c r="A507" s="10" t="s">
        <v>996</v>
      </c>
      <c r="B507" s="10" t="s">
        <v>997</v>
      </c>
      <c r="C507" s="10" t="s">
        <v>264</v>
      </c>
      <c r="D507" s="10" t="s">
        <v>609</v>
      </c>
      <c r="E507" s="10" t="s">
        <v>1845</v>
      </c>
      <c r="F507" s="10" t="s">
        <v>1846</v>
      </c>
      <c r="G507" s="10" t="s">
        <v>1851</v>
      </c>
      <c r="H507" s="10" t="s">
        <v>1852</v>
      </c>
      <c r="I507" s="28" t="s">
        <v>996</v>
      </c>
      <c r="J507" s="28" t="s">
        <v>5250</v>
      </c>
      <c r="K507" s="28" t="s">
        <v>5258</v>
      </c>
      <c r="L507" s="28" t="s">
        <v>5261</v>
      </c>
    </row>
    <row r="508" spans="1:12">
      <c r="A508" s="10" t="s">
        <v>996</v>
      </c>
      <c r="B508" s="10" t="s">
        <v>997</v>
      </c>
      <c r="C508" s="10" t="s">
        <v>264</v>
      </c>
      <c r="D508" s="10" t="s">
        <v>609</v>
      </c>
      <c r="E508" s="10" t="s">
        <v>1853</v>
      </c>
      <c r="F508" s="10" t="s">
        <v>1854</v>
      </c>
      <c r="G508" s="10" t="s">
        <v>1855</v>
      </c>
      <c r="H508" s="10" t="s">
        <v>1856</v>
      </c>
      <c r="I508" s="28" t="s">
        <v>996</v>
      </c>
      <c r="J508" s="28" t="s">
        <v>5250</v>
      </c>
      <c r="K508" s="28" t="s">
        <v>5262</v>
      </c>
      <c r="L508" s="28" t="s">
        <v>5263</v>
      </c>
    </row>
    <row r="509" spans="1:12">
      <c r="A509" s="10" t="s">
        <v>996</v>
      </c>
      <c r="B509" s="10" t="s">
        <v>997</v>
      </c>
      <c r="C509" s="10" t="s">
        <v>264</v>
      </c>
      <c r="D509" s="10" t="s">
        <v>609</v>
      </c>
      <c r="E509" s="10" t="s">
        <v>1853</v>
      </c>
      <c r="F509" s="10" t="s">
        <v>1854</v>
      </c>
      <c r="G509" s="10" t="s">
        <v>1857</v>
      </c>
      <c r="H509" s="10" t="s">
        <v>1858</v>
      </c>
      <c r="I509" s="28" t="s">
        <v>996</v>
      </c>
      <c r="J509" s="28" t="s">
        <v>5250</v>
      </c>
      <c r="K509" s="28" t="s">
        <v>5262</v>
      </c>
      <c r="L509" s="28" t="s">
        <v>5264</v>
      </c>
    </row>
    <row r="510" spans="1:12">
      <c r="A510" s="10" t="s">
        <v>996</v>
      </c>
      <c r="B510" s="10" t="s">
        <v>997</v>
      </c>
      <c r="C510" s="10" t="s">
        <v>264</v>
      </c>
      <c r="D510" s="10" t="s">
        <v>609</v>
      </c>
      <c r="E510" s="10" t="s">
        <v>1853</v>
      </c>
      <c r="F510" s="10" t="s">
        <v>1854</v>
      </c>
      <c r="G510" s="10" t="s">
        <v>1859</v>
      </c>
      <c r="H510" s="10" t="s">
        <v>1860</v>
      </c>
      <c r="I510" s="28" t="s">
        <v>996</v>
      </c>
      <c r="J510" s="28" t="s">
        <v>5250</v>
      </c>
      <c r="K510" s="28" t="s">
        <v>5262</v>
      </c>
      <c r="L510" s="28" t="s">
        <v>5265</v>
      </c>
    </row>
    <row r="511" spans="1:12">
      <c r="A511" s="10" t="s">
        <v>996</v>
      </c>
      <c r="B511" s="10" t="s">
        <v>997</v>
      </c>
      <c r="C511" s="10" t="s">
        <v>264</v>
      </c>
      <c r="D511" s="10" t="s">
        <v>609</v>
      </c>
      <c r="E511" s="10" t="s">
        <v>1861</v>
      </c>
      <c r="F511" s="10" t="s">
        <v>1862</v>
      </c>
      <c r="G511" s="10" t="s">
        <v>1863</v>
      </c>
      <c r="H511" s="10" t="s">
        <v>1864</v>
      </c>
      <c r="I511" s="28" t="s">
        <v>996</v>
      </c>
      <c r="J511" s="28" t="s">
        <v>5250</v>
      </c>
      <c r="K511" s="28" t="s">
        <v>5266</v>
      </c>
      <c r="L511" s="28" t="s">
        <v>5267</v>
      </c>
    </row>
    <row r="512" spans="1:12">
      <c r="A512" s="10" t="s">
        <v>996</v>
      </c>
      <c r="B512" s="10" t="s">
        <v>997</v>
      </c>
      <c r="C512" s="10" t="s">
        <v>264</v>
      </c>
      <c r="D512" s="10" t="s">
        <v>609</v>
      </c>
      <c r="E512" s="10" t="s">
        <v>1861</v>
      </c>
      <c r="F512" s="10" t="s">
        <v>1862</v>
      </c>
      <c r="G512" s="10" t="s">
        <v>1865</v>
      </c>
      <c r="H512" s="10" t="s">
        <v>1866</v>
      </c>
      <c r="I512" s="28" t="s">
        <v>996</v>
      </c>
      <c r="J512" s="28" t="s">
        <v>5250</v>
      </c>
      <c r="K512" s="28" t="s">
        <v>5266</v>
      </c>
      <c r="L512" s="28" t="s">
        <v>5268</v>
      </c>
    </row>
    <row r="513" spans="1:12">
      <c r="A513" s="10" t="s">
        <v>996</v>
      </c>
      <c r="B513" s="10" t="s">
        <v>997</v>
      </c>
      <c r="C513" s="10" t="s">
        <v>264</v>
      </c>
      <c r="D513" s="10" t="s">
        <v>609</v>
      </c>
      <c r="E513" s="10" t="s">
        <v>1867</v>
      </c>
      <c r="F513" s="10" t="s">
        <v>1868</v>
      </c>
      <c r="G513" s="10" t="s">
        <v>1869</v>
      </c>
      <c r="H513" s="10" t="s">
        <v>1870</v>
      </c>
      <c r="I513" s="28" t="s">
        <v>996</v>
      </c>
      <c r="J513" s="28" t="s">
        <v>5250</v>
      </c>
      <c r="K513" s="28" t="s">
        <v>5269</v>
      </c>
      <c r="L513" s="28" t="s">
        <v>5270</v>
      </c>
    </row>
    <row r="514" spans="1:12">
      <c r="A514" s="10" t="s">
        <v>996</v>
      </c>
      <c r="B514" s="10" t="s">
        <v>997</v>
      </c>
      <c r="C514" s="10" t="s">
        <v>264</v>
      </c>
      <c r="D514" s="10" t="s">
        <v>609</v>
      </c>
      <c r="E514" s="10" t="s">
        <v>1867</v>
      </c>
      <c r="F514" s="10" t="s">
        <v>1868</v>
      </c>
      <c r="G514" s="10" t="s">
        <v>1871</v>
      </c>
      <c r="H514" s="10" t="s">
        <v>1872</v>
      </c>
      <c r="I514" s="28" t="s">
        <v>996</v>
      </c>
      <c r="J514" s="28" t="s">
        <v>5250</v>
      </c>
      <c r="K514" s="28" t="s">
        <v>5269</v>
      </c>
      <c r="L514" s="28" t="s">
        <v>5271</v>
      </c>
    </row>
    <row r="515" spans="1:12">
      <c r="A515" s="10" t="s">
        <v>996</v>
      </c>
      <c r="B515" s="10" t="s">
        <v>997</v>
      </c>
      <c r="C515" s="10" t="s">
        <v>264</v>
      </c>
      <c r="D515" s="10" t="s">
        <v>609</v>
      </c>
      <c r="E515" s="10" t="s">
        <v>1867</v>
      </c>
      <c r="F515" s="10" t="s">
        <v>1868</v>
      </c>
      <c r="G515" s="10" t="s">
        <v>1873</v>
      </c>
      <c r="H515" s="10" t="s">
        <v>1874</v>
      </c>
      <c r="I515" s="28" t="s">
        <v>996</v>
      </c>
      <c r="J515" s="28" t="s">
        <v>5250</v>
      </c>
      <c r="K515" s="28" t="s">
        <v>5269</v>
      </c>
      <c r="L515" s="28" t="s">
        <v>5272</v>
      </c>
    </row>
    <row r="516" spans="1:12">
      <c r="A516" s="10" t="s">
        <v>996</v>
      </c>
      <c r="B516" s="10" t="s">
        <v>997</v>
      </c>
      <c r="C516" s="10" t="s">
        <v>264</v>
      </c>
      <c r="D516" s="10" t="s">
        <v>609</v>
      </c>
      <c r="E516" s="10" t="s">
        <v>1867</v>
      </c>
      <c r="F516" s="10" t="s">
        <v>1868</v>
      </c>
      <c r="G516" s="10" t="s">
        <v>1875</v>
      </c>
      <c r="H516" s="10" t="s">
        <v>1876</v>
      </c>
      <c r="I516" s="28" t="s">
        <v>996</v>
      </c>
      <c r="J516" s="28" t="s">
        <v>5250</v>
      </c>
      <c r="K516" s="28" t="s">
        <v>5269</v>
      </c>
      <c r="L516" s="28" t="s">
        <v>5273</v>
      </c>
    </row>
    <row r="517" spans="1:12">
      <c r="A517" s="10" t="s">
        <v>996</v>
      </c>
      <c r="B517" s="10" t="s">
        <v>997</v>
      </c>
      <c r="C517" s="10" t="s">
        <v>264</v>
      </c>
      <c r="D517" s="10" t="s">
        <v>609</v>
      </c>
      <c r="E517" s="10" t="s">
        <v>1867</v>
      </c>
      <c r="F517" s="10" t="s">
        <v>1868</v>
      </c>
      <c r="G517" s="10" t="s">
        <v>1877</v>
      </c>
      <c r="H517" s="10" t="s">
        <v>1878</v>
      </c>
      <c r="I517" s="28" t="s">
        <v>996</v>
      </c>
      <c r="J517" s="28" t="s">
        <v>5250</v>
      </c>
      <c r="K517" s="28" t="s">
        <v>5269</v>
      </c>
      <c r="L517" s="28" t="s">
        <v>5274</v>
      </c>
    </row>
    <row r="518" spans="1:12">
      <c r="A518" s="10" t="s">
        <v>996</v>
      </c>
      <c r="B518" s="10" t="s">
        <v>997</v>
      </c>
      <c r="C518" s="10" t="s">
        <v>264</v>
      </c>
      <c r="D518" s="10" t="s">
        <v>609</v>
      </c>
      <c r="E518" s="10" t="s">
        <v>1879</v>
      </c>
      <c r="F518" s="10" t="s">
        <v>1880</v>
      </c>
      <c r="G518" s="10" t="s">
        <v>1881</v>
      </c>
      <c r="H518" s="10" t="s">
        <v>1882</v>
      </c>
      <c r="I518" s="28" t="s">
        <v>996</v>
      </c>
      <c r="J518" s="28" t="s">
        <v>5250</v>
      </c>
      <c r="K518" s="28" t="s">
        <v>5275</v>
      </c>
      <c r="L518" s="28" t="s">
        <v>5276</v>
      </c>
    </row>
    <row r="519" spans="1:12">
      <c r="A519" s="10" t="s">
        <v>996</v>
      </c>
      <c r="B519" s="10" t="s">
        <v>997</v>
      </c>
      <c r="C519" s="10" t="s">
        <v>264</v>
      </c>
      <c r="D519" s="10" t="s">
        <v>609</v>
      </c>
      <c r="E519" s="10" t="s">
        <v>1879</v>
      </c>
      <c r="F519" s="10" t="s">
        <v>1880</v>
      </c>
      <c r="G519" s="10" t="s">
        <v>1883</v>
      </c>
      <c r="H519" s="10" t="s">
        <v>1884</v>
      </c>
      <c r="I519" s="28" t="s">
        <v>996</v>
      </c>
      <c r="J519" s="28" t="s">
        <v>5250</v>
      </c>
      <c r="K519" s="28" t="s">
        <v>5275</v>
      </c>
      <c r="L519" s="28" t="s">
        <v>5277</v>
      </c>
    </row>
    <row r="520" spans="1:12">
      <c r="A520" s="10" t="s">
        <v>996</v>
      </c>
      <c r="B520" s="10" t="s">
        <v>997</v>
      </c>
      <c r="C520" s="10" t="s">
        <v>265</v>
      </c>
      <c r="D520" s="10" t="s">
        <v>610</v>
      </c>
      <c r="E520" s="10" t="s">
        <v>1885</v>
      </c>
      <c r="F520" s="10" t="s">
        <v>1886</v>
      </c>
      <c r="G520" s="10" t="s">
        <v>1887</v>
      </c>
      <c r="H520" s="10" t="s">
        <v>703</v>
      </c>
      <c r="I520" s="28" t="s">
        <v>996</v>
      </c>
      <c r="J520" s="28" t="s">
        <v>5278</v>
      </c>
      <c r="K520" s="28" t="s">
        <v>5279</v>
      </c>
      <c r="L520" s="28" t="s">
        <v>5280</v>
      </c>
    </row>
    <row r="521" spans="1:12">
      <c r="A521" s="10" t="s">
        <v>996</v>
      </c>
      <c r="B521" s="10" t="s">
        <v>997</v>
      </c>
      <c r="C521" s="10" t="s">
        <v>265</v>
      </c>
      <c r="D521" s="10" t="s">
        <v>610</v>
      </c>
      <c r="E521" s="10" t="s">
        <v>1885</v>
      </c>
      <c r="F521" s="10" t="s">
        <v>1886</v>
      </c>
      <c r="G521" s="10" t="s">
        <v>1888</v>
      </c>
      <c r="H521" s="10" t="s">
        <v>705</v>
      </c>
      <c r="I521" s="28" t="s">
        <v>996</v>
      </c>
      <c r="J521" s="28" t="s">
        <v>5278</v>
      </c>
      <c r="K521" s="28" t="s">
        <v>5279</v>
      </c>
      <c r="L521" s="28" t="s">
        <v>5281</v>
      </c>
    </row>
    <row r="522" spans="1:12">
      <c r="A522" s="10" t="s">
        <v>996</v>
      </c>
      <c r="B522" s="10" t="s">
        <v>997</v>
      </c>
      <c r="C522" s="10" t="s">
        <v>265</v>
      </c>
      <c r="D522" s="10" t="s">
        <v>610</v>
      </c>
      <c r="E522" s="10" t="s">
        <v>1889</v>
      </c>
      <c r="F522" s="10" t="s">
        <v>1890</v>
      </c>
      <c r="G522" s="10" t="s">
        <v>1891</v>
      </c>
      <c r="H522" s="10" t="s">
        <v>1890</v>
      </c>
      <c r="I522" s="28" t="s">
        <v>996</v>
      </c>
      <c r="J522" s="28" t="s">
        <v>5278</v>
      </c>
      <c r="K522" s="28" t="s">
        <v>5282</v>
      </c>
      <c r="L522" s="28" t="s">
        <v>5283</v>
      </c>
    </row>
    <row r="523" spans="1:12">
      <c r="A523" s="10" t="s">
        <v>996</v>
      </c>
      <c r="B523" s="10" t="s">
        <v>997</v>
      </c>
      <c r="C523" s="10" t="s">
        <v>265</v>
      </c>
      <c r="D523" s="10" t="s">
        <v>610</v>
      </c>
      <c r="E523" s="10" t="s">
        <v>1892</v>
      </c>
      <c r="F523" s="10" t="s">
        <v>1893</v>
      </c>
      <c r="G523" s="10" t="s">
        <v>1894</v>
      </c>
      <c r="H523" s="10" t="s">
        <v>1895</v>
      </c>
      <c r="I523" s="28" t="s">
        <v>996</v>
      </c>
      <c r="J523" s="28" t="s">
        <v>5278</v>
      </c>
      <c r="K523" s="28" t="s">
        <v>5284</v>
      </c>
      <c r="L523" s="28" t="s">
        <v>5285</v>
      </c>
    </row>
    <row r="524" spans="1:12">
      <c r="A524" s="10" t="s">
        <v>996</v>
      </c>
      <c r="B524" s="10" t="s">
        <v>997</v>
      </c>
      <c r="C524" s="10" t="s">
        <v>265</v>
      </c>
      <c r="D524" s="10" t="s">
        <v>610</v>
      </c>
      <c r="E524" s="10" t="s">
        <v>1892</v>
      </c>
      <c r="F524" s="10" t="s">
        <v>1893</v>
      </c>
      <c r="G524" s="10" t="s">
        <v>1896</v>
      </c>
      <c r="H524" s="10" t="s">
        <v>1897</v>
      </c>
      <c r="I524" s="28" t="s">
        <v>996</v>
      </c>
      <c r="J524" s="28" t="s">
        <v>5278</v>
      </c>
      <c r="K524" s="28" t="s">
        <v>5284</v>
      </c>
      <c r="L524" s="28" t="s">
        <v>5286</v>
      </c>
    </row>
    <row r="525" spans="1:12">
      <c r="A525" s="10" t="s">
        <v>996</v>
      </c>
      <c r="B525" s="10" t="s">
        <v>997</v>
      </c>
      <c r="C525" s="10" t="s">
        <v>265</v>
      </c>
      <c r="D525" s="10" t="s">
        <v>610</v>
      </c>
      <c r="E525" s="10" t="s">
        <v>1892</v>
      </c>
      <c r="F525" s="10" t="s">
        <v>1893</v>
      </c>
      <c r="G525" s="10" t="s">
        <v>1898</v>
      </c>
      <c r="H525" s="10" t="s">
        <v>1899</v>
      </c>
      <c r="I525" s="28" t="s">
        <v>996</v>
      </c>
      <c r="J525" s="28" t="s">
        <v>5278</v>
      </c>
      <c r="K525" s="28" t="s">
        <v>5284</v>
      </c>
      <c r="L525" s="28" t="s">
        <v>5287</v>
      </c>
    </row>
    <row r="526" spans="1:12">
      <c r="A526" s="10" t="s">
        <v>996</v>
      </c>
      <c r="B526" s="10" t="s">
        <v>997</v>
      </c>
      <c r="C526" s="10" t="s">
        <v>265</v>
      </c>
      <c r="D526" s="10" t="s">
        <v>610</v>
      </c>
      <c r="E526" s="10" t="s">
        <v>1892</v>
      </c>
      <c r="F526" s="10" t="s">
        <v>1893</v>
      </c>
      <c r="G526" s="10" t="s">
        <v>1900</v>
      </c>
      <c r="H526" s="10" t="s">
        <v>1901</v>
      </c>
      <c r="I526" s="28" t="s">
        <v>996</v>
      </c>
      <c r="J526" s="28" t="s">
        <v>5278</v>
      </c>
      <c r="K526" s="28" t="s">
        <v>5284</v>
      </c>
      <c r="L526" s="28" t="s">
        <v>5288</v>
      </c>
    </row>
    <row r="527" spans="1:12">
      <c r="A527" s="10" t="s">
        <v>996</v>
      </c>
      <c r="B527" s="10" t="s">
        <v>997</v>
      </c>
      <c r="C527" s="10" t="s">
        <v>265</v>
      </c>
      <c r="D527" s="10" t="s">
        <v>610</v>
      </c>
      <c r="E527" s="10" t="s">
        <v>1892</v>
      </c>
      <c r="F527" s="10" t="s">
        <v>1893</v>
      </c>
      <c r="G527" s="10" t="s">
        <v>1902</v>
      </c>
      <c r="H527" s="10" t="s">
        <v>1903</v>
      </c>
      <c r="I527" s="28" t="s">
        <v>996</v>
      </c>
      <c r="J527" s="28" t="s">
        <v>5278</v>
      </c>
      <c r="K527" s="28" t="s">
        <v>5284</v>
      </c>
      <c r="L527" s="28" t="s">
        <v>5289</v>
      </c>
    </row>
    <row r="528" spans="1:12">
      <c r="A528" s="10" t="s">
        <v>996</v>
      </c>
      <c r="B528" s="10" t="s">
        <v>997</v>
      </c>
      <c r="C528" s="10" t="s">
        <v>265</v>
      </c>
      <c r="D528" s="10" t="s">
        <v>610</v>
      </c>
      <c r="E528" s="10" t="s">
        <v>1892</v>
      </c>
      <c r="F528" s="10" t="s">
        <v>1893</v>
      </c>
      <c r="G528" s="10" t="s">
        <v>1904</v>
      </c>
      <c r="H528" s="10" t="s">
        <v>1905</v>
      </c>
      <c r="I528" s="28" t="s">
        <v>996</v>
      </c>
      <c r="J528" s="28" t="s">
        <v>5278</v>
      </c>
      <c r="K528" s="28" t="s">
        <v>5284</v>
      </c>
      <c r="L528" s="28" t="s">
        <v>5290</v>
      </c>
    </row>
    <row r="529" spans="1:12">
      <c r="A529" s="10" t="s">
        <v>996</v>
      </c>
      <c r="B529" s="10" t="s">
        <v>997</v>
      </c>
      <c r="C529" s="10" t="s">
        <v>265</v>
      </c>
      <c r="D529" s="10" t="s">
        <v>610</v>
      </c>
      <c r="E529" s="10" t="s">
        <v>1892</v>
      </c>
      <c r="F529" s="10" t="s">
        <v>1893</v>
      </c>
      <c r="G529" s="10" t="s">
        <v>1906</v>
      </c>
      <c r="H529" s="10" t="s">
        <v>1907</v>
      </c>
      <c r="I529" s="28" t="s">
        <v>996</v>
      </c>
      <c r="J529" s="28" t="s">
        <v>5278</v>
      </c>
      <c r="K529" s="28" t="s">
        <v>5284</v>
      </c>
      <c r="L529" s="28" t="s">
        <v>5291</v>
      </c>
    </row>
    <row r="530" spans="1:12">
      <c r="A530" s="10" t="s">
        <v>996</v>
      </c>
      <c r="B530" s="10" t="s">
        <v>997</v>
      </c>
      <c r="C530" s="10" t="s">
        <v>265</v>
      </c>
      <c r="D530" s="10" t="s">
        <v>610</v>
      </c>
      <c r="E530" s="10" t="s">
        <v>1908</v>
      </c>
      <c r="F530" s="10" t="s">
        <v>1909</v>
      </c>
      <c r="G530" s="10" t="s">
        <v>1910</v>
      </c>
      <c r="H530" s="10" t="s">
        <v>1911</v>
      </c>
      <c r="I530" s="28" t="s">
        <v>996</v>
      </c>
      <c r="J530" s="28" t="s">
        <v>5278</v>
      </c>
      <c r="K530" s="28" t="s">
        <v>5292</v>
      </c>
      <c r="L530" s="28" t="s">
        <v>5293</v>
      </c>
    </row>
    <row r="531" spans="1:12">
      <c r="A531" s="10" t="s">
        <v>996</v>
      </c>
      <c r="B531" s="10" t="s">
        <v>997</v>
      </c>
      <c r="C531" s="10" t="s">
        <v>265</v>
      </c>
      <c r="D531" s="10" t="s">
        <v>610</v>
      </c>
      <c r="E531" s="10" t="s">
        <v>1908</v>
      </c>
      <c r="F531" s="10" t="s">
        <v>1909</v>
      </c>
      <c r="G531" s="10" t="s">
        <v>1912</v>
      </c>
      <c r="H531" s="10" t="s">
        <v>1913</v>
      </c>
      <c r="I531" s="28" t="s">
        <v>996</v>
      </c>
      <c r="J531" s="28" t="s">
        <v>5278</v>
      </c>
      <c r="K531" s="28" t="s">
        <v>5292</v>
      </c>
      <c r="L531" s="28" t="s">
        <v>5294</v>
      </c>
    </row>
    <row r="532" spans="1:12">
      <c r="A532" s="10" t="s">
        <v>996</v>
      </c>
      <c r="B532" s="10" t="s">
        <v>997</v>
      </c>
      <c r="C532" s="10" t="s">
        <v>265</v>
      </c>
      <c r="D532" s="10" t="s">
        <v>610</v>
      </c>
      <c r="E532" s="10" t="s">
        <v>1908</v>
      </c>
      <c r="F532" s="10" t="s">
        <v>1909</v>
      </c>
      <c r="G532" s="10" t="s">
        <v>1914</v>
      </c>
      <c r="H532" s="10" t="s">
        <v>1915</v>
      </c>
      <c r="I532" s="28" t="s">
        <v>996</v>
      </c>
      <c r="J532" s="28" t="s">
        <v>5278</v>
      </c>
      <c r="K532" s="28" t="s">
        <v>5292</v>
      </c>
      <c r="L532" s="28" t="s">
        <v>5295</v>
      </c>
    </row>
    <row r="533" spans="1:12">
      <c r="A533" s="10" t="s">
        <v>996</v>
      </c>
      <c r="B533" s="10" t="s">
        <v>997</v>
      </c>
      <c r="C533" s="10" t="s">
        <v>265</v>
      </c>
      <c r="D533" s="10" t="s">
        <v>610</v>
      </c>
      <c r="E533" s="10" t="s">
        <v>1908</v>
      </c>
      <c r="F533" s="10" t="s">
        <v>1909</v>
      </c>
      <c r="G533" s="10" t="s">
        <v>1916</v>
      </c>
      <c r="H533" s="10" t="s">
        <v>1917</v>
      </c>
      <c r="I533" s="28" t="s">
        <v>996</v>
      </c>
      <c r="J533" s="28" t="s">
        <v>5278</v>
      </c>
      <c r="K533" s="28" t="s">
        <v>5292</v>
      </c>
      <c r="L533" s="28" t="s">
        <v>5296</v>
      </c>
    </row>
    <row r="534" spans="1:12">
      <c r="A534" s="10" t="s">
        <v>996</v>
      </c>
      <c r="B534" s="10" t="s">
        <v>997</v>
      </c>
      <c r="C534" s="10" t="s">
        <v>265</v>
      </c>
      <c r="D534" s="10" t="s">
        <v>610</v>
      </c>
      <c r="E534" s="10" t="s">
        <v>1918</v>
      </c>
      <c r="F534" s="10" t="s">
        <v>1919</v>
      </c>
      <c r="G534" s="10" t="s">
        <v>1920</v>
      </c>
      <c r="H534" s="10" t="s">
        <v>1921</v>
      </c>
      <c r="I534" s="28" t="s">
        <v>996</v>
      </c>
      <c r="J534" s="28" t="s">
        <v>5278</v>
      </c>
      <c r="K534" s="28" t="s">
        <v>5297</v>
      </c>
      <c r="L534" s="28" t="s">
        <v>5298</v>
      </c>
    </row>
    <row r="535" spans="1:12">
      <c r="A535" s="10" t="s">
        <v>996</v>
      </c>
      <c r="B535" s="10" t="s">
        <v>997</v>
      </c>
      <c r="C535" s="10" t="s">
        <v>265</v>
      </c>
      <c r="D535" s="10" t="s">
        <v>610</v>
      </c>
      <c r="E535" s="10" t="s">
        <v>1918</v>
      </c>
      <c r="F535" s="10" t="s">
        <v>1919</v>
      </c>
      <c r="G535" s="10" t="s">
        <v>1922</v>
      </c>
      <c r="H535" s="10" t="s">
        <v>1923</v>
      </c>
      <c r="I535" s="28" t="s">
        <v>996</v>
      </c>
      <c r="J535" s="28" t="s">
        <v>5278</v>
      </c>
      <c r="K535" s="28" t="s">
        <v>5297</v>
      </c>
      <c r="L535" s="28" t="s">
        <v>5299</v>
      </c>
    </row>
    <row r="536" spans="1:12">
      <c r="A536" s="10" t="s">
        <v>996</v>
      </c>
      <c r="B536" s="10" t="s">
        <v>997</v>
      </c>
      <c r="C536" s="10" t="s">
        <v>265</v>
      </c>
      <c r="D536" s="10" t="s">
        <v>610</v>
      </c>
      <c r="E536" s="10" t="s">
        <v>1918</v>
      </c>
      <c r="F536" s="10" t="s">
        <v>1919</v>
      </c>
      <c r="G536" s="10" t="s">
        <v>1924</v>
      </c>
      <c r="H536" s="10" t="s">
        <v>1925</v>
      </c>
      <c r="I536" s="28" t="s">
        <v>996</v>
      </c>
      <c r="J536" s="28" t="s">
        <v>5278</v>
      </c>
      <c r="K536" s="28" t="s">
        <v>5297</v>
      </c>
      <c r="L536" s="28" t="s">
        <v>5300</v>
      </c>
    </row>
    <row r="537" spans="1:12">
      <c r="A537" s="10" t="s">
        <v>996</v>
      </c>
      <c r="B537" s="10" t="s">
        <v>997</v>
      </c>
      <c r="C537" s="10" t="s">
        <v>265</v>
      </c>
      <c r="D537" s="10" t="s">
        <v>610</v>
      </c>
      <c r="E537" s="10" t="s">
        <v>1918</v>
      </c>
      <c r="F537" s="10" t="s">
        <v>1919</v>
      </c>
      <c r="G537" s="10" t="s">
        <v>1926</v>
      </c>
      <c r="H537" s="10" t="s">
        <v>1927</v>
      </c>
      <c r="I537" s="28" t="s">
        <v>996</v>
      </c>
      <c r="J537" s="28" t="s">
        <v>5278</v>
      </c>
      <c r="K537" s="28" t="s">
        <v>5297</v>
      </c>
      <c r="L537" s="28" t="s">
        <v>5301</v>
      </c>
    </row>
    <row r="538" spans="1:12">
      <c r="A538" s="10" t="s">
        <v>996</v>
      </c>
      <c r="B538" s="10" t="s">
        <v>997</v>
      </c>
      <c r="C538" s="10" t="s">
        <v>265</v>
      </c>
      <c r="D538" s="10" t="s">
        <v>610</v>
      </c>
      <c r="E538" s="10" t="s">
        <v>1918</v>
      </c>
      <c r="F538" s="10" t="s">
        <v>1919</v>
      </c>
      <c r="G538" s="10" t="s">
        <v>1928</v>
      </c>
      <c r="H538" s="10" t="s">
        <v>1929</v>
      </c>
      <c r="I538" s="28" t="s">
        <v>996</v>
      </c>
      <c r="J538" s="28" t="s">
        <v>5278</v>
      </c>
      <c r="K538" s="28" t="s">
        <v>5297</v>
      </c>
      <c r="L538" s="28" t="s">
        <v>5302</v>
      </c>
    </row>
    <row r="539" spans="1:12">
      <c r="A539" s="10" t="s">
        <v>996</v>
      </c>
      <c r="B539" s="10" t="s">
        <v>997</v>
      </c>
      <c r="C539" s="10" t="s">
        <v>265</v>
      </c>
      <c r="D539" s="10" t="s">
        <v>610</v>
      </c>
      <c r="E539" s="10" t="s">
        <v>1918</v>
      </c>
      <c r="F539" s="10" t="s">
        <v>1919</v>
      </c>
      <c r="G539" s="10" t="s">
        <v>1930</v>
      </c>
      <c r="H539" s="10" t="s">
        <v>1931</v>
      </c>
      <c r="I539" s="28" t="s">
        <v>996</v>
      </c>
      <c r="J539" s="28" t="s">
        <v>5278</v>
      </c>
      <c r="K539" s="28" t="s">
        <v>5297</v>
      </c>
      <c r="L539" s="28" t="s">
        <v>5303</v>
      </c>
    </row>
    <row r="540" spans="1:12">
      <c r="A540" s="10" t="s">
        <v>996</v>
      </c>
      <c r="B540" s="10" t="s">
        <v>997</v>
      </c>
      <c r="C540" s="10" t="s">
        <v>265</v>
      </c>
      <c r="D540" s="10" t="s">
        <v>610</v>
      </c>
      <c r="E540" s="10" t="s">
        <v>1932</v>
      </c>
      <c r="F540" s="10" t="s">
        <v>1933</v>
      </c>
      <c r="G540" s="10" t="s">
        <v>1934</v>
      </c>
      <c r="H540" s="10" t="s">
        <v>1935</v>
      </c>
      <c r="I540" s="28" t="s">
        <v>996</v>
      </c>
      <c r="J540" s="28" t="s">
        <v>5278</v>
      </c>
      <c r="K540" s="28" t="s">
        <v>5304</v>
      </c>
      <c r="L540" s="28" t="s">
        <v>5305</v>
      </c>
    </row>
    <row r="541" spans="1:12">
      <c r="A541" s="10" t="s">
        <v>996</v>
      </c>
      <c r="B541" s="10" t="s">
        <v>997</v>
      </c>
      <c r="C541" s="10" t="s">
        <v>265</v>
      </c>
      <c r="D541" s="10" t="s">
        <v>610</v>
      </c>
      <c r="E541" s="10" t="s">
        <v>1932</v>
      </c>
      <c r="F541" s="10" t="s">
        <v>1933</v>
      </c>
      <c r="G541" s="10" t="s">
        <v>1936</v>
      </c>
      <c r="H541" s="10" t="s">
        <v>1937</v>
      </c>
      <c r="I541" s="28" t="s">
        <v>996</v>
      </c>
      <c r="J541" s="28" t="s">
        <v>5278</v>
      </c>
      <c r="K541" s="28" t="s">
        <v>5304</v>
      </c>
      <c r="L541" s="28" t="s">
        <v>5306</v>
      </c>
    </row>
    <row r="542" spans="1:12">
      <c r="A542" s="10" t="s">
        <v>996</v>
      </c>
      <c r="B542" s="10" t="s">
        <v>997</v>
      </c>
      <c r="C542" s="10" t="s">
        <v>265</v>
      </c>
      <c r="D542" s="10" t="s">
        <v>610</v>
      </c>
      <c r="E542" s="10" t="s">
        <v>1932</v>
      </c>
      <c r="F542" s="10" t="s">
        <v>1933</v>
      </c>
      <c r="G542" s="10" t="s">
        <v>1938</v>
      </c>
      <c r="H542" s="10" t="s">
        <v>1939</v>
      </c>
      <c r="I542" s="28" t="s">
        <v>996</v>
      </c>
      <c r="J542" s="28" t="s">
        <v>5278</v>
      </c>
      <c r="K542" s="28" t="s">
        <v>5304</v>
      </c>
      <c r="L542" s="28" t="s">
        <v>5307</v>
      </c>
    </row>
    <row r="543" spans="1:12">
      <c r="A543" s="10" t="s">
        <v>996</v>
      </c>
      <c r="B543" s="10" t="s">
        <v>997</v>
      </c>
      <c r="C543" s="10" t="s">
        <v>265</v>
      </c>
      <c r="D543" s="10" t="s">
        <v>610</v>
      </c>
      <c r="E543" s="10" t="s">
        <v>1940</v>
      </c>
      <c r="F543" s="10" t="s">
        <v>1941</v>
      </c>
      <c r="G543" s="10" t="s">
        <v>1942</v>
      </c>
      <c r="H543" s="10" t="s">
        <v>1943</v>
      </c>
      <c r="I543" s="28" t="s">
        <v>996</v>
      </c>
      <c r="J543" s="28" t="s">
        <v>5278</v>
      </c>
      <c r="K543" s="28" t="s">
        <v>5308</v>
      </c>
      <c r="L543" s="28" t="s">
        <v>5309</v>
      </c>
    </row>
    <row r="544" spans="1:12">
      <c r="A544" s="10" t="s">
        <v>996</v>
      </c>
      <c r="B544" s="10" t="s">
        <v>997</v>
      </c>
      <c r="C544" s="10" t="s">
        <v>265</v>
      </c>
      <c r="D544" s="10" t="s">
        <v>610</v>
      </c>
      <c r="E544" s="10" t="s">
        <v>1940</v>
      </c>
      <c r="F544" s="10" t="s">
        <v>1941</v>
      </c>
      <c r="G544" s="10" t="s">
        <v>1944</v>
      </c>
      <c r="H544" s="10" t="s">
        <v>1945</v>
      </c>
      <c r="I544" s="28" t="s">
        <v>996</v>
      </c>
      <c r="J544" s="28" t="s">
        <v>5278</v>
      </c>
      <c r="K544" s="28" t="s">
        <v>5308</v>
      </c>
      <c r="L544" s="28" t="s">
        <v>5310</v>
      </c>
    </row>
    <row r="545" spans="1:12">
      <c r="A545" s="10" t="s">
        <v>996</v>
      </c>
      <c r="B545" s="10" t="s">
        <v>997</v>
      </c>
      <c r="C545" s="10" t="s">
        <v>265</v>
      </c>
      <c r="D545" s="10" t="s">
        <v>610</v>
      </c>
      <c r="E545" s="10" t="s">
        <v>1940</v>
      </c>
      <c r="F545" s="10" t="s">
        <v>1941</v>
      </c>
      <c r="G545" s="10" t="s">
        <v>1946</v>
      </c>
      <c r="H545" s="10" t="s">
        <v>1947</v>
      </c>
      <c r="I545" s="28" t="s">
        <v>996</v>
      </c>
      <c r="J545" s="28" t="s">
        <v>5278</v>
      </c>
      <c r="K545" s="28" t="s">
        <v>5308</v>
      </c>
      <c r="L545" s="28" t="s">
        <v>5311</v>
      </c>
    </row>
    <row r="546" spans="1:12">
      <c r="A546" s="10" t="s">
        <v>996</v>
      </c>
      <c r="B546" s="10" t="s">
        <v>997</v>
      </c>
      <c r="C546" s="10" t="s">
        <v>265</v>
      </c>
      <c r="D546" s="10" t="s">
        <v>610</v>
      </c>
      <c r="E546" s="10" t="s">
        <v>1940</v>
      </c>
      <c r="F546" s="10" t="s">
        <v>1941</v>
      </c>
      <c r="G546" s="10" t="s">
        <v>1948</v>
      </c>
      <c r="H546" s="10" t="s">
        <v>1949</v>
      </c>
      <c r="I546" s="28" t="s">
        <v>996</v>
      </c>
      <c r="J546" s="28" t="s">
        <v>5278</v>
      </c>
      <c r="K546" s="28" t="s">
        <v>5308</v>
      </c>
      <c r="L546" s="28" t="s">
        <v>5312</v>
      </c>
    </row>
    <row r="547" spans="1:12">
      <c r="A547" s="10" t="s">
        <v>996</v>
      </c>
      <c r="B547" s="10" t="s">
        <v>997</v>
      </c>
      <c r="C547" s="10" t="s">
        <v>265</v>
      </c>
      <c r="D547" s="10" t="s">
        <v>610</v>
      </c>
      <c r="E547" s="10" t="s">
        <v>1940</v>
      </c>
      <c r="F547" s="10" t="s">
        <v>1941</v>
      </c>
      <c r="G547" s="10" t="s">
        <v>1950</v>
      </c>
      <c r="H547" s="10" t="s">
        <v>1951</v>
      </c>
      <c r="I547" s="28" t="s">
        <v>996</v>
      </c>
      <c r="J547" s="28" t="s">
        <v>5278</v>
      </c>
      <c r="K547" s="28" t="s">
        <v>5308</v>
      </c>
      <c r="L547" s="28" t="s">
        <v>5313</v>
      </c>
    </row>
    <row r="548" spans="1:12">
      <c r="A548" s="10" t="s">
        <v>996</v>
      </c>
      <c r="B548" s="10" t="s">
        <v>997</v>
      </c>
      <c r="C548" s="10" t="s">
        <v>265</v>
      </c>
      <c r="D548" s="10" t="s">
        <v>610</v>
      </c>
      <c r="E548" s="10" t="s">
        <v>1940</v>
      </c>
      <c r="F548" s="10" t="s">
        <v>1941</v>
      </c>
      <c r="G548" s="10" t="s">
        <v>1952</v>
      </c>
      <c r="H548" s="10" t="s">
        <v>1953</v>
      </c>
      <c r="I548" s="28" t="s">
        <v>996</v>
      </c>
      <c r="J548" s="28" t="s">
        <v>5278</v>
      </c>
      <c r="K548" s="28" t="s">
        <v>5308</v>
      </c>
      <c r="L548" s="28" t="s">
        <v>5314</v>
      </c>
    </row>
    <row r="549" spans="1:12">
      <c r="A549" s="10" t="s">
        <v>996</v>
      </c>
      <c r="B549" s="10" t="s">
        <v>997</v>
      </c>
      <c r="C549" s="10" t="s">
        <v>265</v>
      </c>
      <c r="D549" s="10" t="s">
        <v>610</v>
      </c>
      <c r="E549" s="10" t="s">
        <v>1954</v>
      </c>
      <c r="F549" s="10" t="s">
        <v>1955</v>
      </c>
      <c r="G549" s="10" t="s">
        <v>1956</v>
      </c>
      <c r="H549" s="10" t="s">
        <v>1957</v>
      </c>
      <c r="I549" s="28" t="s">
        <v>996</v>
      </c>
      <c r="J549" s="28" t="s">
        <v>5278</v>
      </c>
      <c r="K549" s="28" t="s">
        <v>5315</v>
      </c>
      <c r="L549" s="28" t="s">
        <v>5316</v>
      </c>
    </row>
    <row r="550" spans="1:12">
      <c r="A550" s="10" t="s">
        <v>996</v>
      </c>
      <c r="B550" s="10" t="s">
        <v>997</v>
      </c>
      <c r="C550" s="10" t="s">
        <v>265</v>
      </c>
      <c r="D550" s="10" t="s">
        <v>610</v>
      </c>
      <c r="E550" s="10" t="s">
        <v>1954</v>
      </c>
      <c r="F550" s="10" t="s">
        <v>1955</v>
      </c>
      <c r="G550" s="10" t="s">
        <v>1958</v>
      </c>
      <c r="H550" s="10" t="s">
        <v>1959</v>
      </c>
      <c r="I550" s="28" t="s">
        <v>996</v>
      </c>
      <c r="J550" s="28" t="s">
        <v>5278</v>
      </c>
      <c r="K550" s="28" t="s">
        <v>5315</v>
      </c>
      <c r="L550" s="28" t="s">
        <v>5317</v>
      </c>
    </row>
    <row r="551" spans="1:12">
      <c r="A551" s="10" t="s">
        <v>996</v>
      </c>
      <c r="B551" s="10" t="s">
        <v>997</v>
      </c>
      <c r="C551" s="10" t="s">
        <v>265</v>
      </c>
      <c r="D551" s="10" t="s">
        <v>610</v>
      </c>
      <c r="E551" s="10" t="s">
        <v>1960</v>
      </c>
      <c r="F551" s="10" t="s">
        <v>1961</v>
      </c>
      <c r="G551" s="10" t="s">
        <v>1962</v>
      </c>
      <c r="H551" s="10" t="s">
        <v>1961</v>
      </c>
      <c r="I551" s="28" t="s">
        <v>996</v>
      </c>
      <c r="J551" s="28" t="s">
        <v>5278</v>
      </c>
      <c r="K551" s="28" t="s">
        <v>5318</v>
      </c>
      <c r="L551" s="28" t="s">
        <v>5319</v>
      </c>
    </row>
    <row r="552" spans="1:12">
      <c r="A552" s="10" t="s">
        <v>996</v>
      </c>
      <c r="B552" s="10" t="s">
        <v>997</v>
      </c>
      <c r="C552" s="10" t="s">
        <v>265</v>
      </c>
      <c r="D552" s="10" t="s">
        <v>610</v>
      </c>
      <c r="E552" s="10" t="s">
        <v>1963</v>
      </c>
      <c r="F552" s="10" t="s">
        <v>1964</v>
      </c>
      <c r="G552" s="10" t="s">
        <v>1965</v>
      </c>
      <c r="H552" s="10" t="s">
        <v>1966</v>
      </c>
      <c r="I552" s="28" t="s">
        <v>996</v>
      </c>
      <c r="J552" s="28" t="s">
        <v>5278</v>
      </c>
      <c r="K552" s="28" t="s">
        <v>5320</v>
      </c>
      <c r="L552" s="28" t="s">
        <v>5321</v>
      </c>
    </row>
    <row r="553" spans="1:12">
      <c r="A553" s="10" t="s">
        <v>996</v>
      </c>
      <c r="B553" s="10" t="s">
        <v>997</v>
      </c>
      <c r="C553" s="10" t="s">
        <v>265</v>
      </c>
      <c r="D553" s="10" t="s">
        <v>610</v>
      </c>
      <c r="E553" s="10" t="s">
        <v>1963</v>
      </c>
      <c r="F553" s="10" t="s">
        <v>1964</v>
      </c>
      <c r="G553" s="10" t="s">
        <v>1967</v>
      </c>
      <c r="H553" s="10" t="s">
        <v>1968</v>
      </c>
      <c r="I553" s="28" t="s">
        <v>996</v>
      </c>
      <c r="J553" s="28" t="s">
        <v>5278</v>
      </c>
      <c r="K553" s="28" t="s">
        <v>5320</v>
      </c>
      <c r="L553" s="28" t="s">
        <v>5322</v>
      </c>
    </row>
    <row r="554" spans="1:12">
      <c r="A554" s="10" t="s">
        <v>996</v>
      </c>
      <c r="B554" s="10" t="s">
        <v>997</v>
      </c>
      <c r="C554" s="10" t="s">
        <v>265</v>
      </c>
      <c r="D554" s="10" t="s">
        <v>610</v>
      </c>
      <c r="E554" s="10" t="s">
        <v>1963</v>
      </c>
      <c r="F554" s="10" t="s">
        <v>1964</v>
      </c>
      <c r="G554" s="10" t="s">
        <v>1969</v>
      </c>
      <c r="H554" s="10" t="s">
        <v>1970</v>
      </c>
      <c r="I554" s="28" t="s">
        <v>996</v>
      </c>
      <c r="J554" s="28" t="s">
        <v>5278</v>
      </c>
      <c r="K554" s="28" t="s">
        <v>5320</v>
      </c>
      <c r="L554" s="28" t="s">
        <v>5323</v>
      </c>
    </row>
    <row r="555" spans="1:12">
      <c r="A555" s="10" t="s">
        <v>996</v>
      </c>
      <c r="B555" s="10" t="s">
        <v>997</v>
      </c>
      <c r="C555" s="10" t="s">
        <v>266</v>
      </c>
      <c r="D555" s="10" t="s">
        <v>611</v>
      </c>
      <c r="E555" s="10" t="s">
        <v>1971</v>
      </c>
      <c r="F555" s="10" t="s">
        <v>1972</v>
      </c>
      <c r="G555" s="10" t="s">
        <v>1973</v>
      </c>
      <c r="H555" s="10" t="s">
        <v>703</v>
      </c>
      <c r="I555" s="28" t="s">
        <v>996</v>
      </c>
      <c r="J555" s="28" t="s">
        <v>5324</v>
      </c>
      <c r="K555" s="28" t="s">
        <v>5325</v>
      </c>
      <c r="L555" s="28" t="s">
        <v>5326</v>
      </c>
    </row>
    <row r="556" spans="1:12">
      <c r="A556" s="10" t="s">
        <v>996</v>
      </c>
      <c r="B556" s="10" t="s">
        <v>997</v>
      </c>
      <c r="C556" s="10" t="s">
        <v>266</v>
      </c>
      <c r="D556" s="10" t="s">
        <v>611</v>
      </c>
      <c r="E556" s="10" t="s">
        <v>1971</v>
      </c>
      <c r="F556" s="10" t="s">
        <v>1972</v>
      </c>
      <c r="G556" s="10" t="s">
        <v>1974</v>
      </c>
      <c r="H556" s="10" t="s">
        <v>705</v>
      </c>
      <c r="I556" s="28" t="s">
        <v>996</v>
      </c>
      <c r="J556" s="28" t="s">
        <v>5324</v>
      </c>
      <c r="K556" s="28" t="s">
        <v>5325</v>
      </c>
      <c r="L556" s="28" t="s">
        <v>5327</v>
      </c>
    </row>
    <row r="557" spans="1:12">
      <c r="A557" s="10" t="s">
        <v>996</v>
      </c>
      <c r="B557" s="10" t="s">
        <v>997</v>
      </c>
      <c r="C557" s="10" t="s">
        <v>266</v>
      </c>
      <c r="D557" s="10" t="s">
        <v>611</v>
      </c>
      <c r="E557" s="10" t="s">
        <v>1975</v>
      </c>
      <c r="F557" s="10" t="s">
        <v>1976</v>
      </c>
      <c r="G557" s="10" t="s">
        <v>1977</v>
      </c>
      <c r="H557" s="10" t="s">
        <v>1978</v>
      </c>
      <c r="I557" s="28" t="s">
        <v>996</v>
      </c>
      <c r="J557" s="28" t="s">
        <v>5324</v>
      </c>
      <c r="K557" s="28" t="s">
        <v>5328</v>
      </c>
      <c r="L557" s="28" t="s">
        <v>5329</v>
      </c>
    </row>
    <row r="558" spans="1:12">
      <c r="A558" s="10" t="s">
        <v>996</v>
      </c>
      <c r="B558" s="10" t="s">
        <v>997</v>
      </c>
      <c r="C558" s="10" t="s">
        <v>266</v>
      </c>
      <c r="D558" s="10" t="s">
        <v>611</v>
      </c>
      <c r="E558" s="10" t="s">
        <v>1975</v>
      </c>
      <c r="F558" s="10" t="s">
        <v>1976</v>
      </c>
      <c r="G558" s="10" t="s">
        <v>1979</v>
      </c>
      <c r="H558" s="10" t="s">
        <v>1980</v>
      </c>
      <c r="I558" s="28" t="s">
        <v>996</v>
      </c>
      <c r="J558" s="28" t="s">
        <v>5324</v>
      </c>
      <c r="K558" s="28" t="s">
        <v>5328</v>
      </c>
      <c r="L558" s="28" t="s">
        <v>5330</v>
      </c>
    </row>
    <row r="559" spans="1:12">
      <c r="A559" s="10" t="s">
        <v>996</v>
      </c>
      <c r="B559" s="10" t="s">
        <v>997</v>
      </c>
      <c r="C559" s="10" t="s">
        <v>266</v>
      </c>
      <c r="D559" s="10" t="s">
        <v>611</v>
      </c>
      <c r="E559" s="10" t="s">
        <v>1975</v>
      </c>
      <c r="F559" s="10" t="s">
        <v>1976</v>
      </c>
      <c r="G559" s="10" t="s">
        <v>1981</v>
      </c>
      <c r="H559" s="10" t="s">
        <v>1982</v>
      </c>
      <c r="I559" s="28" t="s">
        <v>996</v>
      </c>
      <c r="J559" s="28" t="s">
        <v>5324</v>
      </c>
      <c r="K559" s="28" t="s">
        <v>5328</v>
      </c>
      <c r="L559" s="28" t="s">
        <v>5331</v>
      </c>
    </row>
    <row r="560" spans="1:12">
      <c r="A560" s="10" t="s">
        <v>996</v>
      </c>
      <c r="B560" s="10" t="s">
        <v>997</v>
      </c>
      <c r="C560" s="10" t="s">
        <v>266</v>
      </c>
      <c r="D560" s="10" t="s">
        <v>611</v>
      </c>
      <c r="E560" s="10" t="s">
        <v>1975</v>
      </c>
      <c r="F560" s="10" t="s">
        <v>1976</v>
      </c>
      <c r="G560" s="10" t="s">
        <v>1983</v>
      </c>
      <c r="H560" s="10" t="s">
        <v>1984</v>
      </c>
      <c r="I560" s="28" t="s">
        <v>996</v>
      </c>
      <c r="J560" s="28" t="s">
        <v>5324</v>
      </c>
      <c r="K560" s="28" t="s">
        <v>5328</v>
      </c>
      <c r="L560" s="28" t="s">
        <v>5332</v>
      </c>
    </row>
    <row r="561" spans="1:12">
      <c r="A561" s="10" t="s">
        <v>996</v>
      </c>
      <c r="B561" s="10" t="s">
        <v>997</v>
      </c>
      <c r="C561" s="10" t="s">
        <v>266</v>
      </c>
      <c r="D561" s="10" t="s">
        <v>611</v>
      </c>
      <c r="E561" s="10" t="s">
        <v>1985</v>
      </c>
      <c r="F561" s="10" t="s">
        <v>1986</v>
      </c>
      <c r="G561" s="10" t="s">
        <v>1987</v>
      </c>
      <c r="H561" s="10" t="s">
        <v>1988</v>
      </c>
      <c r="I561" s="28" t="s">
        <v>996</v>
      </c>
      <c r="J561" s="28" t="s">
        <v>5324</v>
      </c>
      <c r="K561" s="28" t="s">
        <v>5333</v>
      </c>
      <c r="L561" s="28" t="s">
        <v>5334</v>
      </c>
    </row>
    <row r="562" spans="1:12">
      <c r="A562" s="10" t="s">
        <v>996</v>
      </c>
      <c r="B562" s="10" t="s">
        <v>997</v>
      </c>
      <c r="C562" s="10" t="s">
        <v>266</v>
      </c>
      <c r="D562" s="10" t="s">
        <v>611</v>
      </c>
      <c r="E562" s="10" t="s">
        <v>1985</v>
      </c>
      <c r="F562" s="10" t="s">
        <v>1986</v>
      </c>
      <c r="G562" s="10" t="s">
        <v>1989</v>
      </c>
      <c r="H562" s="10" t="s">
        <v>1990</v>
      </c>
      <c r="I562" s="28" t="s">
        <v>996</v>
      </c>
      <c r="J562" s="28" t="s">
        <v>5324</v>
      </c>
      <c r="K562" s="28" t="s">
        <v>5333</v>
      </c>
      <c r="L562" s="28" t="s">
        <v>5335</v>
      </c>
    </row>
    <row r="563" spans="1:12">
      <c r="A563" s="10" t="s">
        <v>996</v>
      </c>
      <c r="B563" s="10" t="s">
        <v>997</v>
      </c>
      <c r="C563" s="10" t="s">
        <v>266</v>
      </c>
      <c r="D563" s="10" t="s">
        <v>611</v>
      </c>
      <c r="E563" s="10" t="s">
        <v>1985</v>
      </c>
      <c r="F563" s="10" t="s">
        <v>1986</v>
      </c>
      <c r="G563" s="10" t="s">
        <v>1991</v>
      </c>
      <c r="H563" s="10" t="s">
        <v>1992</v>
      </c>
      <c r="I563" s="28" t="s">
        <v>996</v>
      </c>
      <c r="J563" s="28" t="s">
        <v>5324</v>
      </c>
      <c r="K563" s="28" t="s">
        <v>5333</v>
      </c>
      <c r="L563" s="28" t="s">
        <v>5336</v>
      </c>
    </row>
    <row r="564" spans="1:12">
      <c r="A564" s="10" t="s">
        <v>996</v>
      </c>
      <c r="B564" s="10" t="s">
        <v>997</v>
      </c>
      <c r="C564" s="10" t="s">
        <v>266</v>
      </c>
      <c r="D564" s="10" t="s">
        <v>611</v>
      </c>
      <c r="E564" s="10" t="s">
        <v>1993</v>
      </c>
      <c r="F564" s="10" t="s">
        <v>1994</v>
      </c>
      <c r="G564" s="10" t="s">
        <v>1995</v>
      </c>
      <c r="H564" s="10" t="s">
        <v>1996</v>
      </c>
      <c r="I564" s="28" t="s">
        <v>996</v>
      </c>
      <c r="J564" s="28" t="s">
        <v>5324</v>
      </c>
      <c r="K564" s="28" t="s">
        <v>5337</v>
      </c>
      <c r="L564" s="28" t="s">
        <v>5338</v>
      </c>
    </row>
    <row r="565" spans="1:12">
      <c r="A565" s="10" t="s">
        <v>996</v>
      </c>
      <c r="B565" s="10" t="s">
        <v>997</v>
      </c>
      <c r="C565" s="10" t="s">
        <v>266</v>
      </c>
      <c r="D565" s="10" t="s">
        <v>611</v>
      </c>
      <c r="E565" s="10" t="s">
        <v>1993</v>
      </c>
      <c r="F565" s="10" t="s">
        <v>1994</v>
      </c>
      <c r="G565" s="10" t="s">
        <v>1997</v>
      </c>
      <c r="H565" s="10" t="s">
        <v>1998</v>
      </c>
      <c r="I565" s="28" t="s">
        <v>996</v>
      </c>
      <c r="J565" s="28" t="s">
        <v>5324</v>
      </c>
      <c r="K565" s="28" t="s">
        <v>5337</v>
      </c>
      <c r="L565" s="28" t="s">
        <v>5339</v>
      </c>
    </row>
    <row r="566" spans="1:12">
      <c r="A566" s="10" t="s">
        <v>996</v>
      </c>
      <c r="B566" s="10" t="s">
        <v>997</v>
      </c>
      <c r="C566" s="10" t="s">
        <v>266</v>
      </c>
      <c r="D566" s="10" t="s">
        <v>611</v>
      </c>
      <c r="E566" s="10" t="s">
        <v>1993</v>
      </c>
      <c r="F566" s="10" t="s">
        <v>1994</v>
      </c>
      <c r="G566" s="10" t="s">
        <v>1999</v>
      </c>
      <c r="H566" s="10" t="s">
        <v>2000</v>
      </c>
      <c r="I566" s="28" t="s">
        <v>996</v>
      </c>
      <c r="J566" s="28" t="s">
        <v>5324</v>
      </c>
      <c r="K566" s="28" t="s">
        <v>5337</v>
      </c>
      <c r="L566" s="28" t="s">
        <v>5340</v>
      </c>
    </row>
    <row r="567" spans="1:12">
      <c r="A567" s="10" t="s">
        <v>996</v>
      </c>
      <c r="B567" s="10" t="s">
        <v>997</v>
      </c>
      <c r="C567" s="10" t="s">
        <v>266</v>
      </c>
      <c r="D567" s="10" t="s">
        <v>611</v>
      </c>
      <c r="E567" s="10" t="s">
        <v>1993</v>
      </c>
      <c r="F567" s="10" t="s">
        <v>1994</v>
      </c>
      <c r="G567" s="10" t="s">
        <v>2001</v>
      </c>
      <c r="H567" s="10" t="s">
        <v>2002</v>
      </c>
      <c r="I567" s="28" t="s">
        <v>996</v>
      </c>
      <c r="J567" s="28" t="s">
        <v>5324</v>
      </c>
      <c r="K567" s="28" t="s">
        <v>5337</v>
      </c>
      <c r="L567" s="28" t="s">
        <v>5341</v>
      </c>
    </row>
    <row r="568" spans="1:12">
      <c r="A568" s="10" t="s">
        <v>996</v>
      </c>
      <c r="B568" s="10" t="s">
        <v>997</v>
      </c>
      <c r="C568" s="10" t="s">
        <v>266</v>
      </c>
      <c r="D568" s="10" t="s">
        <v>611</v>
      </c>
      <c r="E568" s="10" t="s">
        <v>1993</v>
      </c>
      <c r="F568" s="10" t="s">
        <v>1994</v>
      </c>
      <c r="G568" s="10" t="s">
        <v>2003</v>
      </c>
      <c r="H568" s="10" t="s">
        <v>2004</v>
      </c>
      <c r="I568" s="28" t="s">
        <v>996</v>
      </c>
      <c r="J568" s="28" t="s">
        <v>5324</v>
      </c>
      <c r="K568" s="28" t="s">
        <v>5337</v>
      </c>
      <c r="L568" s="28" t="s">
        <v>5342</v>
      </c>
    </row>
    <row r="569" spans="1:12">
      <c r="A569" s="10" t="s">
        <v>996</v>
      </c>
      <c r="B569" s="10" t="s">
        <v>997</v>
      </c>
      <c r="C569" s="10" t="s">
        <v>266</v>
      </c>
      <c r="D569" s="10" t="s">
        <v>611</v>
      </c>
      <c r="E569" s="10" t="s">
        <v>2005</v>
      </c>
      <c r="F569" s="10" t="s">
        <v>2006</v>
      </c>
      <c r="G569" s="10" t="s">
        <v>2007</v>
      </c>
      <c r="H569" s="10" t="s">
        <v>2008</v>
      </c>
      <c r="I569" s="28" t="s">
        <v>996</v>
      </c>
      <c r="J569" s="28" t="s">
        <v>5324</v>
      </c>
      <c r="K569" s="28" t="s">
        <v>5343</v>
      </c>
      <c r="L569" s="28" t="s">
        <v>5344</v>
      </c>
    </row>
    <row r="570" spans="1:12">
      <c r="A570" s="10" t="s">
        <v>996</v>
      </c>
      <c r="B570" s="10" t="s">
        <v>997</v>
      </c>
      <c r="C570" s="10" t="s">
        <v>266</v>
      </c>
      <c r="D570" s="10" t="s">
        <v>611</v>
      </c>
      <c r="E570" s="10" t="s">
        <v>2005</v>
      </c>
      <c r="F570" s="10" t="s">
        <v>2006</v>
      </c>
      <c r="G570" s="10" t="s">
        <v>2009</v>
      </c>
      <c r="H570" s="10" t="s">
        <v>2010</v>
      </c>
      <c r="I570" s="28" t="s">
        <v>996</v>
      </c>
      <c r="J570" s="28" t="s">
        <v>5324</v>
      </c>
      <c r="K570" s="28" t="s">
        <v>5343</v>
      </c>
      <c r="L570" s="28" t="s">
        <v>5345</v>
      </c>
    </row>
    <row r="571" spans="1:12">
      <c r="A571" s="10" t="s">
        <v>996</v>
      </c>
      <c r="B571" s="10" t="s">
        <v>997</v>
      </c>
      <c r="C571" s="10" t="s">
        <v>266</v>
      </c>
      <c r="D571" s="10" t="s">
        <v>611</v>
      </c>
      <c r="E571" s="10" t="s">
        <v>2005</v>
      </c>
      <c r="F571" s="10" t="s">
        <v>2006</v>
      </c>
      <c r="G571" s="10" t="s">
        <v>2011</v>
      </c>
      <c r="H571" s="10" t="s">
        <v>2012</v>
      </c>
      <c r="I571" s="28" t="s">
        <v>996</v>
      </c>
      <c r="J571" s="28" t="s">
        <v>5324</v>
      </c>
      <c r="K571" s="28" t="s">
        <v>5343</v>
      </c>
      <c r="L571" s="28" t="s">
        <v>5346</v>
      </c>
    </row>
    <row r="572" spans="1:12">
      <c r="A572" s="10" t="s">
        <v>996</v>
      </c>
      <c r="B572" s="10" t="s">
        <v>997</v>
      </c>
      <c r="C572" s="10" t="s">
        <v>266</v>
      </c>
      <c r="D572" s="10" t="s">
        <v>611</v>
      </c>
      <c r="E572" s="10" t="s">
        <v>2005</v>
      </c>
      <c r="F572" s="10" t="s">
        <v>2006</v>
      </c>
      <c r="G572" s="10" t="s">
        <v>2013</v>
      </c>
      <c r="H572" s="10" t="s">
        <v>2014</v>
      </c>
      <c r="I572" s="28" t="s">
        <v>996</v>
      </c>
      <c r="J572" s="28" t="s">
        <v>5324</v>
      </c>
      <c r="K572" s="28" t="s">
        <v>5343</v>
      </c>
      <c r="L572" s="28" t="s">
        <v>5347</v>
      </c>
    </row>
    <row r="573" spans="1:12">
      <c r="A573" s="10" t="s">
        <v>996</v>
      </c>
      <c r="B573" s="10" t="s">
        <v>997</v>
      </c>
      <c r="C573" s="10" t="s">
        <v>266</v>
      </c>
      <c r="D573" s="10" t="s">
        <v>611</v>
      </c>
      <c r="E573" s="10" t="s">
        <v>2005</v>
      </c>
      <c r="F573" s="10" t="s">
        <v>2006</v>
      </c>
      <c r="G573" s="10" t="s">
        <v>2015</v>
      </c>
      <c r="H573" s="10" t="s">
        <v>2016</v>
      </c>
      <c r="I573" s="28" t="s">
        <v>996</v>
      </c>
      <c r="J573" s="28" t="s">
        <v>5324</v>
      </c>
      <c r="K573" s="28" t="s">
        <v>5343</v>
      </c>
      <c r="L573" s="28" t="s">
        <v>5348</v>
      </c>
    </row>
    <row r="574" spans="1:12">
      <c r="A574" s="10" t="s">
        <v>996</v>
      </c>
      <c r="B574" s="10" t="s">
        <v>997</v>
      </c>
      <c r="C574" s="10" t="s">
        <v>266</v>
      </c>
      <c r="D574" s="10" t="s">
        <v>611</v>
      </c>
      <c r="E574" s="10" t="s">
        <v>2005</v>
      </c>
      <c r="F574" s="10" t="s">
        <v>2006</v>
      </c>
      <c r="G574" s="10" t="s">
        <v>2017</v>
      </c>
      <c r="H574" s="10" t="s">
        <v>2018</v>
      </c>
      <c r="I574" s="28" t="s">
        <v>996</v>
      </c>
      <c r="J574" s="28" t="s">
        <v>5324</v>
      </c>
      <c r="K574" s="28" t="s">
        <v>5343</v>
      </c>
      <c r="L574" s="28" t="s">
        <v>5349</v>
      </c>
    </row>
    <row r="575" spans="1:12">
      <c r="A575" s="10" t="s">
        <v>996</v>
      </c>
      <c r="B575" s="10" t="s">
        <v>997</v>
      </c>
      <c r="C575" s="10" t="s">
        <v>266</v>
      </c>
      <c r="D575" s="10" t="s">
        <v>611</v>
      </c>
      <c r="E575" s="10" t="s">
        <v>2005</v>
      </c>
      <c r="F575" s="10" t="s">
        <v>2006</v>
      </c>
      <c r="G575" s="10" t="s">
        <v>2019</v>
      </c>
      <c r="H575" s="10" t="s">
        <v>2020</v>
      </c>
      <c r="I575" s="28" t="s">
        <v>996</v>
      </c>
      <c r="J575" s="28" t="s">
        <v>5324</v>
      </c>
      <c r="K575" s="28" t="s">
        <v>5343</v>
      </c>
      <c r="L575" s="28" t="s">
        <v>5350</v>
      </c>
    </row>
    <row r="576" spans="1:12">
      <c r="A576" s="10" t="s">
        <v>996</v>
      </c>
      <c r="B576" s="10" t="s">
        <v>997</v>
      </c>
      <c r="C576" s="10" t="s">
        <v>267</v>
      </c>
      <c r="D576" s="10" t="s">
        <v>612</v>
      </c>
      <c r="E576" s="10" t="s">
        <v>2021</v>
      </c>
      <c r="F576" s="10" t="s">
        <v>2022</v>
      </c>
      <c r="G576" s="10" t="s">
        <v>2023</v>
      </c>
      <c r="H576" s="10" t="s">
        <v>703</v>
      </c>
      <c r="I576" s="28" t="s">
        <v>996</v>
      </c>
      <c r="J576" s="28" t="s">
        <v>5351</v>
      </c>
      <c r="K576" s="28" t="s">
        <v>5352</v>
      </c>
      <c r="L576" s="28" t="s">
        <v>5353</v>
      </c>
    </row>
    <row r="577" spans="1:12">
      <c r="A577" s="10" t="s">
        <v>996</v>
      </c>
      <c r="B577" s="10" t="s">
        <v>997</v>
      </c>
      <c r="C577" s="10" t="s">
        <v>267</v>
      </c>
      <c r="D577" s="10" t="s">
        <v>612</v>
      </c>
      <c r="E577" s="10" t="s">
        <v>2021</v>
      </c>
      <c r="F577" s="10" t="s">
        <v>2022</v>
      </c>
      <c r="G577" s="10" t="s">
        <v>2024</v>
      </c>
      <c r="H577" s="10" t="s">
        <v>705</v>
      </c>
      <c r="I577" s="28" t="s">
        <v>996</v>
      </c>
      <c r="J577" s="28" t="s">
        <v>5351</v>
      </c>
      <c r="K577" s="28" t="s">
        <v>5352</v>
      </c>
      <c r="L577" s="28" t="s">
        <v>5354</v>
      </c>
    </row>
    <row r="578" spans="1:12">
      <c r="A578" s="10" t="s">
        <v>996</v>
      </c>
      <c r="B578" s="10" t="s">
        <v>997</v>
      </c>
      <c r="C578" s="10" t="s">
        <v>267</v>
      </c>
      <c r="D578" s="10" t="s">
        <v>612</v>
      </c>
      <c r="E578" s="10" t="s">
        <v>2025</v>
      </c>
      <c r="F578" s="10" t="s">
        <v>2026</v>
      </c>
      <c r="G578" s="10" t="s">
        <v>2027</v>
      </c>
      <c r="H578" s="10" t="s">
        <v>2026</v>
      </c>
      <c r="I578" s="28" t="s">
        <v>996</v>
      </c>
      <c r="J578" s="28" t="s">
        <v>5351</v>
      </c>
      <c r="K578" s="28" t="s">
        <v>5355</v>
      </c>
      <c r="L578" s="28" t="s">
        <v>5356</v>
      </c>
    </row>
    <row r="579" spans="1:12">
      <c r="A579" s="10" t="s">
        <v>996</v>
      </c>
      <c r="B579" s="10" t="s">
        <v>997</v>
      </c>
      <c r="C579" s="10" t="s">
        <v>267</v>
      </c>
      <c r="D579" s="10" t="s">
        <v>612</v>
      </c>
      <c r="E579" s="10" t="s">
        <v>2028</v>
      </c>
      <c r="F579" s="10" t="s">
        <v>2029</v>
      </c>
      <c r="G579" s="10" t="s">
        <v>2030</v>
      </c>
      <c r="H579" s="10" t="s">
        <v>2029</v>
      </c>
      <c r="I579" s="28" t="s">
        <v>996</v>
      </c>
      <c r="J579" s="28" t="s">
        <v>5351</v>
      </c>
      <c r="K579" s="28" t="s">
        <v>5357</v>
      </c>
      <c r="L579" s="28" t="s">
        <v>5358</v>
      </c>
    </row>
    <row r="580" spans="1:12">
      <c r="A580" s="10" t="s">
        <v>996</v>
      </c>
      <c r="B580" s="10" t="s">
        <v>997</v>
      </c>
      <c r="C580" s="10" t="s">
        <v>267</v>
      </c>
      <c r="D580" s="10" t="s">
        <v>612</v>
      </c>
      <c r="E580" s="10" t="s">
        <v>2031</v>
      </c>
      <c r="F580" s="10" t="s">
        <v>2032</v>
      </c>
      <c r="G580" s="10" t="s">
        <v>2033</v>
      </c>
      <c r="H580" s="10" t="s">
        <v>2034</v>
      </c>
      <c r="I580" s="28" t="s">
        <v>996</v>
      </c>
      <c r="J580" s="28" t="s">
        <v>5351</v>
      </c>
      <c r="K580" s="28" t="s">
        <v>5359</v>
      </c>
      <c r="L580" s="28" t="s">
        <v>5360</v>
      </c>
    </row>
    <row r="581" spans="1:12">
      <c r="A581" s="10" t="s">
        <v>996</v>
      </c>
      <c r="B581" s="10" t="s">
        <v>997</v>
      </c>
      <c r="C581" s="10" t="s">
        <v>267</v>
      </c>
      <c r="D581" s="10" t="s">
        <v>612</v>
      </c>
      <c r="E581" s="10" t="s">
        <v>2031</v>
      </c>
      <c r="F581" s="10" t="s">
        <v>2032</v>
      </c>
      <c r="G581" s="10" t="s">
        <v>2035</v>
      </c>
      <c r="H581" s="10" t="s">
        <v>2036</v>
      </c>
      <c r="I581" s="28" t="s">
        <v>996</v>
      </c>
      <c r="J581" s="28" t="s">
        <v>5351</v>
      </c>
      <c r="K581" s="28" t="s">
        <v>5359</v>
      </c>
      <c r="L581" s="28" t="s">
        <v>5361</v>
      </c>
    </row>
    <row r="582" spans="1:12">
      <c r="A582" s="10" t="s">
        <v>996</v>
      </c>
      <c r="B582" s="10" t="s">
        <v>997</v>
      </c>
      <c r="C582" s="10" t="s">
        <v>267</v>
      </c>
      <c r="D582" s="10" t="s">
        <v>612</v>
      </c>
      <c r="E582" s="10" t="s">
        <v>2031</v>
      </c>
      <c r="F582" s="10" t="s">
        <v>2032</v>
      </c>
      <c r="G582" s="10" t="s">
        <v>2037</v>
      </c>
      <c r="H582" s="10" t="s">
        <v>2038</v>
      </c>
      <c r="I582" s="28" t="s">
        <v>996</v>
      </c>
      <c r="J582" s="28" t="s">
        <v>5351</v>
      </c>
      <c r="K582" s="28" t="s">
        <v>5359</v>
      </c>
      <c r="L582" s="28" t="s">
        <v>5362</v>
      </c>
    </row>
    <row r="583" spans="1:12">
      <c r="A583" s="10" t="s">
        <v>996</v>
      </c>
      <c r="B583" s="10" t="s">
        <v>997</v>
      </c>
      <c r="C583" s="10" t="s">
        <v>267</v>
      </c>
      <c r="D583" s="10" t="s">
        <v>612</v>
      </c>
      <c r="E583" s="10" t="s">
        <v>2031</v>
      </c>
      <c r="F583" s="10" t="s">
        <v>2032</v>
      </c>
      <c r="G583" s="10" t="s">
        <v>2039</v>
      </c>
      <c r="H583" s="10" t="s">
        <v>2040</v>
      </c>
      <c r="I583" s="28" t="s">
        <v>996</v>
      </c>
      <c r="J583" s="28" t="s">
        <v>5351</v>
      </c>
      <c r="K583" s="28" t="s">
        <v>5359</v>
      </c>
      <c r="L583" s="28" t="s">
        <v>5363</v>
      </c>
    </row>
    <row r="584" spans="1:12">
      <c r="A584" s="10" t="s">
        <v>996</v>
      </c>
      <c r="B584" s="10" t="s">
        <v>997</v>
      </c>
      <c r="C584" s="10" t="s">
        <v>267</v>
      </c>
      <c r="D584" s="10" t="s">
        <v>612</v>
      </c>
      <c r="E584" s="10" t="s">
        <v>2031</v>
      </c>
      <c r="F584" s="10" t="s">
        <v>2032</v>
      </c>
      <c r="G584" s="10" t="s">
        <v>2041</v>
      </c>
      <c r="H584" s="10" t="s">
        <v>2042</v>
      </c>
      <c r="I584" s="28" t="s">
        <v>996</v>
      </c>
      <c r="J584" s="28" t="s">
        <v>5351</v>
      </c>
      <c r="K584" s="28" t="s">
        <v>5359</v>
      </c>
      <c r="L584" s="28" t="s">
        <v>5364</v>
      </c>
    </row>
    <row r="585" spans="1:12">
      <c r="A585" s="10" t="s">
        <v>996</v>
      </c>
      <c r="B585" s="10" t="s">
        <v>997</v>
      </c>
      <c r="C585" s="10" t="s">
        <v>267</v>
      </c>
      <c r="D585" s="10" t="s">
        <v>612</v>
      </c>
      <c r="E585" s="10" t="s">
        <v>2043</v>
      </c>
      <c r="F585" s="10" t="s">
        <v>2044</v>
      </c>
      <c r="G585" s="10" t="s">
        <v>2045</v>
      </c>
      <c r="H585" s="10" t="s">
        <v>2046</v>
      </c>
      <c r="I585" s="28" t="s">
        <v>996</v>
      </c>
      <c r="J585" s="28" t="s">
        <v>5351</v>
      </c>
      <c r="K585" s="28" t="s">
        <v>5365</v>
      </c>
      <c r="L585" s="28" t="s">
        <v>5366</v>
      </c>
    </row>
    <row r="586" spans="1:12">
      <c r="A586" s="10" t="s">
        <v>996</v>
      </c>
      <c r="B586" s="10" t="s">
        <v>997</v>
      </c>
      <c r="C586" s="10" t="s">
        <v>267</v>
      </c>
      <c r="D586" s="10" t="s">
        <v>612</v>
      </c>
      <c r="E586" s="10" t="s">
        <v>2043</v>
      </c>
      <c r="F586" s="10" t="s">
        <v>2044</v>
      </c>
      <c r="G586" s="10" t="s">
        <v>2047</v>
      </c>
      <c r="H586" s="10" t="s">
        <v>2048</v>
      </c>
      <c r="I586" s="28" t="s">
        <v>996</v>
      </c>
      <c r="J586" s="28" t="s">
        <v>5351</v>
      </c>
      <c r="K586" s="28" t="s">
        <v>5365</v>
      </c>
      <c r="L586" s="28" t="s">
        <v>5367</v>
      </c>
    </row>
    <row r="587" spans="1:12">
      <c r="A587" s="10" t="s">
        <v>996</v>
      </c>
      <c r="B587" s="10" t="s">
        <v>997</v>
      </c>
      <c r="C587" s="10" t="s">
        <v>267</v>
      </c>
      <c r="D587" s="10" t="s">
        <v>612</v>
      </c>
      <c r="E587" s="10" t="s">
        <v>2043</v>
      </c>
      <c r="F587" s="10" t="s">
        <v>2044</v>
      </c>
      <c r="G587" s="10" t="s">
        <v>2049</v>
      </c>
      <c r="H587" s="10" t="s">
        <v>2050</v>
      </c>
      <c r="I587" s="28" t="s">
        <v>996</v>
      </c>
      <c r="J587" s="28" t="s">
        <v>5351</v>
      </c>
      <c r="K587" s="28" t="s">
        <v>5365</v>
      </c>
      <c r="L587" s="28" t="s">
        <v>5368</v>
      </c>
    </row>
    <row r="588" spans="1:12">
      <c r="A588" s="10" t="s">
        <v>996</v>
      </c>
      <c r="B588" s="10" t="s">
        <v>997</v>
      </c>
      <c r="C588" s="10" t="s">
        <v>267</v>
      </c>
      <c r="D588" s="10" t="s">
        <v>612</v>
      </c>
      <c r="E588" s="10" t="s">
        <v>2043</v>
      </c>
      <c r="F588" s="10" t="s">
        <v>2044</v>
      </c>
      <c r="G588" s="10" t="s">
        <v>2051</v>
      </c>
      <c r="H588" s="10" t="s">
        <v>2052</v>
      </c>
      <c r="I588" s="28" t="s">
        <v>996</v>
      </c>
      <c r="J588" s="28" t="s">
        <v>5351</v>
      </c>
      <c r="K588" s="28" t="s">
        <v>5365</v>
      </c>
      <c r="L588" s="28" t="s">
        <v>5369</v>
      </c>
    </row>
    <row r="589" spans="1:12">
      <c r="A589" s="10" t="s">
        <v>996</v>
      </c>
      <c r="B589" s="10" t="s">
        <v>997</v>
      </c>
      <c r="C589" s="10" t="s">
        <v>267</v>
      </c>
      <c r="D589" s="10" t="s">
        <v>612</v>
      </c>
      <c r="E589" s="10" t="s">
        <v>2043</v>
      </c>
      <c r="F589" s="10" t="s">
        <v>2044</v>
      </c>
      <c r="G589" s="10" t="s">
        <v>2053</v>
      </c>
      <c r="H589" s="10" t="s">
        <v>2054</v>
      </c>
      <c r="I589" s="28" t="s">
        <v>996</v>
      </c>
      <c r="J589" s="28" t="s">
        <v>5351</v>
      </c>
      <c r="K589" s="28" t="s">
        <v>5365</v>
      </c>
      <c r="L589" s="28" t="s">
        <v>5370</v>
      </c>
    </row>
    <row r="590" spans="1:12">
      <c r="A590" s="10" t="s">
        <v>996</v>
      </c>
      <c r="B590" s="10" t="s">
        <v>997</v>
      </c>
      <c r="C590" s="10" t="s">
        <v>267</v>
      </c>
      <c r="D590" s="10" t="s">
        <v>612</v>
      </c>
      <c r="E590" s="10" t="s">
        <v>2055</v>
      </c>
      <c r="F590" s="10" t="s">
        <v>2056</v>
      </c>
      <c r="G590" s="10" t="s">
        <v>2057</v>
      </c>
      <c r="H590" s="10" t="s">
        <v>2058</v>
      </c>
      <c r="I590" s="28" t="s">
        <v>996</v>
      </c>
      <c r="J590" s="28" t="s">
        <v>5351</v>
      </c>
      <c r="K590" s="28" t="s">
        <v>5371</v>
      </c>
      <c r="L590" s="28" t="s">
        <v>5372</v>
      </c>
    </row>
    <row r="591" spans="1:12">
      <c r="A591" s="10" t="s">
        <v>996</v>
      </c>
      <c r="B591" s="10" t="s">
        <v>997</v>
      </c>
      <c r="C591" s="10" t="s">
        <v>267</v>
      </c>
      <c r="D591" s="10" t="s">
        <v>612</v>
      </c>
      <c r="E591" s="10" t="s">
        <v>2055</v>
      </c>
      <c r="F591" s="10" t="s">
        <v>2056</v>
      </c>
      <c r="G591" s="10" t="s">
        <v>2059</v>
      </c>
      <c r="H591" s="10" t="s">
        <v>2060</v>
      </c>
      <c r="I591" s="28" t="s">
        <v>996</v>
      </c>
      <c r="J591" s="28" t="s">
        <v>5351</v>
      </c>
      <c r="K591" s="28" t="s">
        <v>5371</v>
      </c>
      <c r="L591" s="28" t="s">
        <v>5373</v>
      </c>
    </row>
    <row r="592" spans="1:12">
      <c r="A592" s="10" t="s">
        <v>996</v>
      </c>
      <c r="B592" s="10" t="s">
        <v>997</v>
      </c>
      <c r="C592" s="10" t="s">
        <v>267</v>
      </c>
      <c r="D592" s="10" t="s">
        <v>612</v>
      </c>
      <c r="E592" s="10" t="s">
        <v>2055</v>
      </c>
      <c r="F592" s="10" t="s">
        <v>2056</v>
      </c>
      <c r="G592" s="10" t="s">
        <v>2061</v>
      </c>
      <c r="H592" s="10" t="s">
        <v>2062</v>
      </c>
      <c r="I592" s="28" t="s">
        <v>996</v>
      </c>
      <c r="J592" s="28" t="s">
        <v>5351</v>
      </c>
      <c r="K592" s="28" t="s">
        <v>5371</v>
      </c>
      <c r="L592" s="28" t="s">
        <v>5374</v>
      </c>
    </row>
    <row r="593" spans="1:12">
      <c r="A593" s="10" t="s">
        <v>996</v>
      </c>
      <c r="B593" s="10" t="s">
        <v>997</v>
      </c>
      <c r="C593" s="10" t="s">
        <v>267</v>
      </c>
      <c r="D593" s="10" t="s">
        <v>612</v>
      </c>
      <c r="E593" s="10" t="s">
        <v>2063</v>
      </c>
      <c r="F593" s="10" t="s">
        <v>2064</v>
      </c>
      <c r="G593" s="10" t="s">
        <v>2065</v>
      </c>
      <c r="H593" s="10" t="s">
        <v>2066</v>
      </c>
      <c r="I593" s="28" t="s">
        <v>996</v>
      </c>
      <c r="J593" s="28" t="s">
        <v>5351</v>
      </c>
      <c r="K593" s="28" t="s">
        <v>5375</v>
      </c>
      <c r="L593" s="28" t="s">
        <v>5376</v>
      </c>
    </row>
    <row r="594" spans="1:12">
      <c r="A594" s="10" t="s">
        <v>996</v>
      </c>
      <c r="B594" s="10" t="s">
        <v>997</v>
      </c>
      <c r="C594" s="10" t="s">
        <v>267</v>
      </c>
      <c r="D594" s="10" t="s">
        <v>612</v>
      </c>
      <c r="E594" s="10" t="s">
        <v>2063</v>
      </c>
      <c r="F594" s="10" t="s">
        <v>2064</v>
      </c>
      <c r="G594" s="10" t="s">
        <v>2067</v>
      </c>
      <c r="H594" s="10" t="s">
        <v>2068</v>
      </c>
      <c r="I594" s="28" t="s">
        <v>996</v>
      </c>
      <c r="J594" s="28" t="s">
        <v>5351</v>
      </c>
      <c r="K594" s="28" t="s">
        <v>5375</v>
      </c>
      <c r="L594" s="28" t="s">
        <v>5377</v>
      </c>
    </row>
    <row r="595" spans="1:12">
      <c r="A595" s="10" t="s">
        <v>996</v>
      </c>
      <c r="B595" s="10" t="s">
        <v>997</v>
      </c>
      <c r="C595" s="10" t="s">
        <v>267</v>
      </c>
      <c r="D595" s="10" t="s">
        <v>612</v>
      </c>
      <c r="E595" s="10" t="s">
        <v>2063</v>
      </c>
      <c r="F595" s="10" t="s">
        <v>2064</v>
      </c>
      <c r="G595" s="10" t="s">
        <v>2069</v>
      </c>
      <c r="H595" s="10" t="s">
        <v>2070</v>
      </c>
      <c r="I595" s="28" t="s">
        <v>996</v>
      </c>
      <c r="J595" s="28" t="s">
        <v>5351</v>
      </c>
      <c r="K595" s="28" t="s">
        <v>5375</v>
      </c>
      <c r="L595" s="28" t="s">
        <v>5378</v>
      </c>
    </row>
    <row r="596" spans="1:12">
      <c r="A596" s="10" t="s">
        <v>996</v>
      </c>
      <c r="B596" s="10" t="s">
        <v>997</v>
      </c>
      <c r="C596" s="10" t="s">
        <v>267</v>
      </c>
      <c r="D596" s="10" t="s">
        <v>612</v>
      </c>
      <c r="E596" s="10" t="s">
        <v>2063</v>
      </c>
      <c r="F596" s="10" t="s">
        <v>2064</v>
      </c>
      <c r="G596" s="10" t="s">
        <v>2071</v>
      </c>
      <c r="H596" s="10" t="s">
        <v>2072</v>
      </c>
      <c r="I596" s="28" t="s">
        <v>996</v>
      </c>
      <c r="J596" s="28" t="s">
        <v>5351</v>
      </c>
      <c r="K596" s="28" t="s">
        <v>5375</v>
      </c>
      <c r="L596" s="28" t="s">
        <v>5379</v>
      </c>
    </row>
    <row r="597" spans="1:12">
      <c r="A597" s="10" t="s">
        <v>996</v>
      </c>
      <c r="B597" s="10" t="s">
        <v>997</v>
      </c>
      <c r="C597" s="10" t="s">
        <v>267</v>
      </c>
      <c r="D597" s="10" t="s">
        <v>612</v>
      </c>
      <c r="E597" s="10" t="s">
        <v>2073</v>
      </c>
      <c r="F597" s="10" t="s">
        <v>2074</v>
      </c>
      <c r="G597" s="10" t="s">
        <v>2075</v>
      </c>
      <c r="H597" s="10" t="s">
        <v>2076</v>
      </c>
      <c r="I597" s="28" t="s">
        <v>996</v>
      </c>
      <c r="J597" s="28" t="s">
        <v>5351</v>
      </c>
      <c r="K597" s="28" t="s">
        <v>5380</v>
      </c>
      <c r="L597" s="28" t="s">
        <v>5381</v>
      </c>
    </row>
    <row r="598" spans="1:12">
      <c r="A598" s="10" t="s">
        <v>996</v>
      </c>
      <c r="B598" s="10" t="s">
        <v>997</v>
      </c>
      <c r="C598" s="10" t="s">
        <v>267</v>
      </c>
      <c r="D598" s="10" t="s">
        <v>612</v>
      </c>
      <c r="E598" s="10" t="s">
        <v>2073</v>
      </c>
      <c r="F598" s="10" t="s">
        <v>2074</v>
      </c>
      <c r="G598" s="10" t="s">
        <v>2077</v>
      </c>
      <c r="H598" s="10" t="s">
        <v>2078</v>
      </c>
      <c r="I598" s="28" t="s">
        <v>996</v>
      </c>
      <c r="J598" s="28" t="s">
        <v>5351</v>
      </c>
      <c r="K598" s="28" t="s">
        <v>5380</v>
      </c>
      <c r="L598" s="28" t="s">
        <v>5382</v>
      </c>
    </row>
    <row r="599" spans="1:12">
      <c r="A599" s="10" t="s">
        <v>996</v>
      </c>
      <c r="B599" s="10" t="s">
        <v>997</v>
      </c>
      <c r="C599" s="10" t="s">
        <v>267</v>
      </c>
      <c r="D599" s="10" t="s">
        <v>612</v>
      </c>
      <c r="E599" s="10" t="s">
        <v>2079</v>
      </c>
      <c r="F599" s="10" t="s">
        <v>2080</v>
      </c>
      <c r="G599" s="10" t="s">
        <v>2081</v>
      </c>
      <c r="H599" s="10" t="s">
        <v>2082</v>
      </c>
      <c r="I599" s="28" t="s">
        <v>996</v>
      </c>
      <c r="J599" s="28" t="s">
        <v>5351</v>
      </c>
      <c r="K599" s="28" t="s">
        <v>5383</v>
      </c>
      <c r="L599" s="28" t="s">
        <v>5384</v>
      </c>
    </row>
    <row r="600" spans="1:12">
      <c r="A600" s="10" t="s">
        <v>996</v>
      </c>
      <c r="B600" s="10" t="s">
        <v>997</v>
      </c>
      <c r="C600" s="10" t="s">
        <v>267</v>
      </c>
      <c r="D600" s="10" t="s">
        <v>612</v>
      </c>
      <c r="E600" s="10" t="s">
        <v>2079</v>
      </c>
      <c r="F600" s="10" t="s">
        <v>2080</v>
      </c>
      <c r="G600" s="10" t="s">
        <v>2083</v>
      </c>
      <c r="H600" s="10" t="s">
        <v>2084</v>
      </c>
      <c r="I600" s="28" t="s">
        <v>996</v>
      </c>
      <c r="J600" s="28" t="s">
        <v>5351</v>
      </c>
      <c r="K600" s="28" t="s">
        <v>5383</v>
      </c>
      <c r="L600" s="28" t="s">
        <v>5385</v>
      </c>
    </row>
    <row r="601" spans="1:12">
      <c r="A601" s="10" t="s">
        <v>996</v>
      </c>
      <c r="B601" s="10" t="s">
        <v>997</v>
      </c>
      <c r="C601" s="10" t="s">
        <v>267</v>
      </c>
      <c r="D601" s="10" t="s">
        <v>612</v>
      </c>
      <c r="E601" s="10" t="s">
        <v>2079</v>
      </c>
      <c r="F601" s="10" t="s">
        <v>2080</v>
      </c>
      <c r="G601" s="10" t="s">
        <v>2085</v>
      </c>
      <c r="H601" s="10" t="s">
        <v>2086</v>
      </c>
      <c r="I601" s="28" t="s">
        <v>996</v>
      </c>
      <c r="J601" s="28" t="s">
        <v>5351</v>
      </c>
      <c r="K601" s="28" t="s">
        <v>5383</v>
      </c>
      <c r="L601" s="28" t="s">
        <v>5386</v>
      </c>
    </row>
    <row r="602" spans="1:12">
      <c r="A602" s="10" t="s">
        <v>996</v>
      </c>
      <c r="B602" s="10" t="s">
        <v>997</v>
      </c>
      <c r="C602" s="10" t="s">
        <v>267</v>
      </c>
      <c r="D602" s="10" t="s">
        <v>612</v>
      </c>
      <c r="E602" s="10" t="s">
        <v>2079</v>
      </c>
      <c r="F602" s="10" t="s">
        <v>2080</v>
      </c>
      <c r="G602" s="10" t="s">
        <v>2087</v>
      </c>
      <c r="H602" s="10" t="s">
        <v>2088</v>
      </c>
      <c r="I602" s="28" t="s">
        <v>996</v>
      </c>
      <c r="J602" s="28" t="s">
        <v>5351</v>
      </c>
      <c r="K602" s="28" t="s">
        <v>5383</v>
      </c>
      <c r="L602" s="28" t="s">
        <v>5387</v>
      </c>
    </row>
    <row r="603" spans="1:12">
      <c r="A603" s="10" t="s">
        <v>996</v>
      </c>
      <c r="B603" s="10" t="s">
        <v>997</v>
      </c>
      <c r="C603" s="10" t="s">
        <v>267</v>
      </c>
      <c r="D603" s="10" t="s">
        <v>612</v>
      </c>
      <c r="E603" s="10" t="s">
        <v>2079</v>
      </c>
      <c r="F603" s="10" t="s">
        <v>2080</v>
      </c>
      <c r="G603" s="10" t="s">
        <v>2089</v>
      </c>
      <c r="H603" s="10" t="s">
        <v>2090</v>
      </c>
      <c r="I603" s="28" t="s">
        <v>996</v>
      </c>
      <c r="J603" s="28" t="s">
        <v>5351</v>
      </c>
      <c r="K603" s="28" t="s">
        <v>5383</v>
      </c>
      <c r="L603" s="28" t="s">
        <v>5388</v>
      </c>
    </row>
    <row r="604" spans="1:12">
      <c r="A604" s="10" t="s">
        <v>996</v>
      </c>
      <c r="B604" s="10" t="s">
        <v>997</v>
      </c>
      <c r="C604" s="10" t="s">
        <v>268</v>
      </c>
      <c r="D604" s="10" t="s">
        <v>613</v>
      </c>
      <c r="E604" s="10" t="s">
        <v>2091</v>
      </c>
      <c r="F604" s="10" t="s">
        <v>2092</v>
      </c>
      <c r="G604" s="10" t="s">
        <v>2093</v>
      </c>
      <c r="H604" s="10" t="s">
        <v>703</v>
      </c>
      <c r="I604" s="28" t="s">
        <v>996</v>
      </c>
      <c r="J604" s="28" t="s">
        <v>5389</v>
      </c>
      <c r="K604" s="28" t="s">
        <v>5390</v>
      </c>
      <c r="L604" s="28" t="s">
        <v>5391</v>
      </c>
    </row>
    <row r="605" spans="1:12">
      <c r="A605" s="10" t="s">
        <v>996</v>
      </c>
      <c r="B605" s="10" t="s">
        <v>997</v>
      </c>
      <c r="C605" s="10" t="s">
        <v>268</v>
      </c>
      <c r="D605" s="10" t="s">
        <v>613</v>
      </c>
      <c r="E605" s="10" t="s">
        <v>2091</v>
      </c>
      <c r="F605" s="10" t="s">
        <v>2092</v>
      </c>
      <c r="G605" s="10" t="s">
        <v>2094</v>
      </c>
      <c r="H605" s="10" t="s">
        <v>705</v>
      </c>
      <c r="I605" s="28" t="s">
        <v>996</v>
      </c>
      <c r="J605" s="28" t="s">
        <v>5389</v>
      </c>
      <c r="K605" s="28" t="s">
        <v>5390</v>
      </c>
      <c r="L605" s="28" t="s">
        <v>5392</v>
      </c>
    </row>
    <row r="606" spans="1:12">
      <c r="A606" s="10" t="s">
        <v>996</v>
      </c>
      <c r="B606" s="10" t="s">
        <v>997</v>
      </c>
      <c r="C606" s="10" t="s">
        <v>268</v>
      </c>
      <c r="D606" s="10" t="s">
        <v>613</v>
      </c>
      <c r="E606" s="10" t="s">
        <v>2095</v>
      </c>
      <c r="F606" s="10" t="s">
        <v>2096</v>
      </c>
      <c r="G606" s="10" t="s">
        <v>2097</v>
      </c>
      <c r="H606" s="10" t="s">
        <v>2098</v>
      </c>
      <c r="I606" s="28" t="s">
        <v>996</v>
      </c>
      <c r="J606" s="28" t="s">
        <v>5389</v>
      </c>
      <c r="K606" s="28" t="s">
        <v>5393</v>
      </c>
      <c r="L606" s="28" t="s">
        <v>5394</v>
      </c>
    </row>
    <row r="607" spans="1:12">
      <c r="A607" s="10" t="s">
        <v>996</v>
      </c>
      <c r="B607" s="10" t="s">
        <v>997</v>
      </c>
      <c r="C607" s="10" t="s">
        <v>268</v>
      </c>
      <c r="D607" s="10" t="s">
        <v>613</v>
      </c>
      <c r="E607" s="10" t="s">
        <v>2095</v>
      </c>
      <c r="F607" s="10" t="s">
        <v>2096</v>
      </c>
      <c r="G607" s="10" t="s">
        <v>2099</v>
      </c>
      <c r="H607" s="10" t="s">
        <v>2100</v>
      </c>
      <c r="I607" s="28" t="s">
        <v>996</v>
      </c>
      <c r="J607" s="28" t="s">
        <v>5389</v>
      </c>
      <c r="K607" s="28" t="s">
        <v>5393</v>
      </c>
      <c r="L607" s="28" t="s">
        <v>5395</v>
      </c>
    </row>
    <row r="608" spans="1:12">
      <c r="A608" s="10" t="s">
        <v>996</v>
      </c>
      <c r="B608" s="10" t="s">
        <v>997</v>
      </c>
      <c r="C608" s="10" t="s">
        <v>268</v>
      </c>
      <c r="D608" s="10" t="s">
        <v>613</v>
      </c>
      <c r="E608" s="10" t="s">
        <v>2101</v>
      </c>
      <c r="F608" s="10" t="s">
        <v>2102</v>
      </c>
      <c r="G608" s="10" t="s">
        <v>2103</v>
      </c>
      <c r="H608" s="10" t="s">
        <v>2104</v>
      </c>
      <c r="I608" s="28" t="s">
        <v>996</v>
      </c>
      <c r="J608" s="28" t="s">
        <v>5389</v>
      </c>
      <c r="K608" s="28" t="s">
        <v>5396</v>
      </c>
      <c r="L608" s="28" t="s">
        <v>5397</v>
      </c>
    </row>
    <row r="609" spans="1:12">
      <c r="A609" s="10" t="s">
        <v>996</v>
      </c>
      <c r="B609" s="10" t="s">
        <v>997</v>
      </c>
      <c r="C609" s="10" t="s">
        <v>268</v>
      </c>
      <c r="D609" s="10" t="s">
        <v>613</v>
      </c>
      <c r="E609" s="10" t="s">
        <v>2101</v>
      </c>
      <c r="F609" s="10" t="s">
        <v>2102</v>
      </c>
      <c r="G609" s="10" t="s">
        <v>2105</v>
      </c>
      <c r="H609" s="10" t="s">
        <v>2106</v>
      </c>
      <c r="I609" s="28" t="s">
        <v>996</v>
      </c>
      <c r="J609" s="28" t="s">
        <v>5389</v>
      </c>
      <c r="K609" s="28" t="s">
        <v>5396</v>
      </c>
      <c r="L609" s="28" t="s">
        <v>5398</v>
      </c>
    </row>
    <row r="610" spans="1:12">
      <c r="A610" s="10" t="s">
        <v>996</v>
      </c>
      <c r="B610" s="10" t="s">
        <v>997</v>
      </c>
      <c r="C610" s="10" t="s">
        <v>268</v>
      </c>
      <c r="D610" s="10" t="s">
        <v>613</v>
      </c>
      <c r="E610" s="10" t="s">
        <v>2101</v>
      </c>
      <c r="F610" s="10" t="s">
        <v>2102</v>
      </c>
      <c r="G610" s="10" t="s">
        <v>2107</v>
      </c>
      <c r="H610" s="10" t="s">
        <v>2108</v>
      </c>
      <c r="I610" s="28" t="s">
        <v>996</v>
      </c>
      <c r="J610" s="28" t="s">
        <v>5389</v>
      </c>
      <c r="K610" s="28" t="s">
        <v>5396</v>
      </c>
      <c r="L610" s="28" t="s">
        <v>5399</v>
      </c>
    </row>
    <row r="611" spans="1:12">
      <c r="A611" s="10" t="s">
        <v>996</v>
      </c>
      <c r="B611" s="10" t="s">
        <v>997</v>
      </c>
      <c r="C611" s="10" t="s">
        <v>268</v>
      </c>
      <c r="D611" s="10" t="s">
        <v>613</v>
      </c>
      <c r="E611" s="10" t="s">
        <v>2101</v>
      </c>
      <c r="F611" s="10" t="s">
        <v>2102</v>
      </c>
      <c r="G611" s="10" t="s">
        <v>2109</v>
      </c>
      <c r="H611" s="10" t="s">
        <v>2110</v>
      </c>
      <c r="I611" s="28" t="s">
        <v>996</v>
      </c>
      <c r="J611" s="28" t="s">
        <v>5389</v>
      </c>
      <c r="K611" s="28" t="s">
        <v>5396</v>
      </c>
      <c r="L611" s="28" t="s">
        <v>5400</v>
      </c>
    </row>
    <row r="612" spans="1:12">
      <c r="A612" s="10" t="s">
        <v>996</v>
      </c>
      <c r="B612" s="10" t="s">
        <v>997</v>
      </c>
      <c r="C612" s="10" t="s">
        <v>268</v>
      </c>
      <c r="D612" s="10" t="s">
        <v>613</v>
      </c>
      <c r="E612" s="10" t="s">
        <v>2111</v>
      </c>
      <c r="F612" s="10" t="s">
        <v>2112</v>
      </c>
      <c r="G612" s="10" t="s">
        <v>2113</v>
      </c>
      <c r="H612" s="10" t="s">
        <v>2114</v>
      </c>
      <c r="I612" s="28" t="s">
        <v>996</v>
      </c>
      <c r="J612" s="28" t="s">
        <v>5389</v>
      </c>
      <c r="K612" s="28" t="s">
        <v>5401</v>
      </c>
      <c r="L612" s="28" t="s">
        <v>5402</v>
      </c>
    </row>
    <row r="613" spans="1:12">
      <c r="A613" s="10" t="s">
        <v>996</v>
      </c>
      <c r="B613" s="10" t="s">
        <v>997</v>
      </c>
      <c r="C613" s="10" t="s">
        <v>268</v>
      </c>
      <c r="D613" s="10" t="s">
        <v>613</v>
      </c>
      <c r="E613" s="10" t="s">
        <v>2111</v>
      </c>
      <c r="F613" s="10" t="s">
        <v>2112</v>
      </c>
      <c r="G613" s="10" t="s">
        <v>2115</v>
      </c>
      <c r="H613" s="10" t="s">
        <v>2116</v>
      </c>
      <c r="I613" s="28" t="s">
        <v>996</v>
      </c>
      <c r="J613" s="28" t="s">
        <v>5389</v>
      </c>
      <c r="K613" s="28" t="s">
        <v>5401</v>
      </c>
      <c r="L613" s="28" t="s">
        <v>5403</v>
      </c>
    </row>
    <row r="614" spans="1:12">
      <c r="A614" s="10" t="s">
        <v>996</v>
      </c>
      <c r="B614" s="10" t="s">
        <v>997</v>
      </c>
      <c r="C614" s="10" t="s">
        <v>268</v>
      </c>
      <c r="D614" s="10" t="s">
        <v>613</v>
      </c>
      <c r="E614" s="10" t="s">
        <v>2111</v>
      </c>
      <c r="F614" s="10" t="s">
        <v>2112</v>
      </c>
      <c r="G614" s="10" t="s">
        <v>2117</v>
      </c>
      <c r="H614" s="10" t="s">
        <v>2118</v>
      </c>
      <c r="I614" s="28" t="s">
        <v>996</v>
      </c>
      <c r="J614" s="28" t="s">
        <v>5389</v>
      </c>
      <c r="K614" s="28" t="s">
        <v>5401</v>
      </c>
      <c r="L614" s="28" t="s">
        <v>5404</v>
      </c>
    </row>
    <row r="615" spans="1:12">
      <c r="A615" s="10" t="s">
        <v>996</v>
      </c>
      <c r="B615" s="10" t="s">
        <v>997</v>
      </c>
      <c r="C615" s="10" t="s">
        <v>268</v>
      </c>
      <c r="D615" s="10" t="s">
        <v>613</v>
      </c>
      <c r="E615" s="10" t="s">
        <v>2111</v>
      </c>
      <c r="F615" s="10" t="s">
        <v>2112</v>
      </c>
      <c r="G615" s="10" t="s">
        <v>2119</v>
      </c>
      <c r="H615" s="10" t="s">
        <v>2120</v>
      </c>
      <c r="I615" s="28" t="s">
        <v>996</v>
      </c>
      <c r="J615" s="28" t="s">
        <v>5389</v>
      </c>
      <c r="K615" s="28" t="s">
        <v>5401</v>
      </c>
      <c r="L615" s="28" t="s">
        <v>5405</v>
      </c>
    </row>
    <row r="616" spans="1:12">
      <c r="A616" s="10" t="s">
        <v>996</v>
      </c>
      <c r="B616" s="10" t="s">
        <v>997</v>
      </c>
      <c r="C616" s="10" t="s">
        <v>268</v>
      </c>
      <c r="D616" s="10" t="s">
        <v>613</v>
      </c>
      <c r="E616" s="10" t="s">
        <v>2111</v>
      </c>
      <c r="F616" s="10" t="s">
        <v>2112</v>
      </c>
      <c r="G616" s="10" t="s">
        <v>2121</v>
      </c>
      <c r="H616" s="10" t="s">
        <v>2122</v>
      </c>
      <c r="I616" s="28" t="s">
        <v>996</v>
      </c>
      <c r="J616" s="28" t="s">
        <v>5389</v>
      </c>
      <c r="K616" s="28" t="s">
        <v>5401</v>
      </c>
      <c r="L616" s="28" t="s">
        <v>5406</v>
      </c>
    </row>
    <row r="617" spans="1:12">
      <c r="A617" s="10" t="s">
        <v>996</v>
      </c>
      <c r="B617" s="10" t="s">
        <v>997</v>
      </c>
      <c r="C617" s="10" t="s">
        <v>268</v>
      </c>
      <c r="D617" s="10" t="s">
        <v>613</v>
      </c>
      <c r="E617" s="10" t="s">
        <v>2111</v>
      </c>
      <c r="F617" s="10" t="s">
        <v>2112</v>
      </c>
      <c r="G617" s="10" t="s">
        <v>2123</v>
      </c>
      <c r="H617" s="10" t="s">
        <v>2124</v>
      </c>
      <c r="I617" s="28" t="s">
        <v>996</v>
      </c>
      <c r="J617" s="28" t="s">
        <v>5389</v>
      </c>
      <c r="K617" s="28" t="s">
        <v>5401</v>
      </c>
      <c r="L617" s="28" t="s">
        <v>5407</v>
      </c>
    </row>
    <row r="618" spans="1:12">
      <c r="A618" s="10" t="s">
        <v>996</v>
      </c>
      <c r="B618" s="10" t="s">
        <v>997</v>
      </c>
      <c r="C618" s="10" t="s">
        <v>268</v>
      </c>
      <c r="D618" s="10" t="s">
        <v>613</v>
      </c>
      <c r="E618" s="10" t="s">
        <v>2111</v>
      </c>
      <c r="F618" s="10" t="s">
        <v>2112</v>
      </c>
      <c r="G618" s="10" t="s">
        <v>2125</v>
      </c>
      <c r="H618" s="10" t="s">
        <v>2126</v>
      </c>
      <c r="I618" s="28" t="s">
        <v>996</v>
      </c>
      <c r="J618" s="28" t="s">
        <v>5389</v>
      </c>
      <c r="K618" s="28" t="s">
        <v>5401</v>
      </c>
      <c r="L618" s="28" t="s">
        <v>5408</v>
      </c>
    </row>
    <row r="619" spans="1:12">
      <c r="A619" s="10" t="s">
        <v>996</v>
      </c>
      <c r="B619" s="10" t="s">
        <v>997</v>
      </c>
      <c r="C619" s="10" t="s">
        <v>268</v>
      </c>
      <c r="D619" s="10" t="s">
        <v>613</v>
      </c>
      <c r="E619" s="10" t="s">
        <v>2111</v>
      </c>
      <c r="F619" s="10" t="s">
        <v>2112</v>
      </c>
      <c r="G619" s="10" t="s">
        <v>2127</v>
      </c>
      <c r="H619" s="10" t="s">
        <v>2128</v>
      </c>
      <c r="I619" s="28" t="s">
        <v>996</v>
      </c>
      <c r="J619" s="28" t="s">
        <v>5389</v>
      </c>
      <c r="K619" s="28" t="s">
        <v>5401</v>
      </c>
      <c r="L619" s="28" t="s">
        <v>5409</v>
      </c>
    </row>
    <row r="620" spans="1:12">
      <c r="A620" s="10" t="s">
        <v>996</v>
      </c>
      <c r="B620" s="10" t="s">
        <v>997</v>
      </c>
      <c r="C620" s="10" t="s">
        <v>268</v>
      </c>
      <c r="D620" s="10" t="s">
        <v>613</v>
      </c>
      <c r="E620" s="10" t="s">
        <v>2111</v>
      </c>
      <c r="F620" s="10" t="s">
        <v>2112</v>
      </c>
      <c r="G620" s="10" t="s">
        <v>2129</v>
      </c>
      <c r="H620" s="10" t="s">
        <v>2130</v>
      </c>
      <c r="I620" s="28" t="s">
        <v>996</v>
      </c>
      <c r="J620" s="28" t="s">
        <v>5389</v>
      </c>
      <c r="K620" s="28" t="s">
        <v>5401</v>
      </c>
      <c r="L620" s="28" t="s">
        <v>5410</v>
      </c>
    </row>
    <row r="621" spans="1:12">
      <c r="A621" s="10" t="s">
        <v>996</v>
      </c>
      <c r="B621" s="10" t="s">
        <v>997</v>
      </c>
      <c r="C621" s="10" t="s">
        <v>268</v>
      </c>
      <c r="D621" s="10" t="s">
        <v>613</v>
      </c>
      <c r="E621" s="10" t="s">
        <v>2131</v>
      </c>
      <c r="F621" s="10" t="s">
        <v>2132</v>
      </c>
      <c r="G621" s="10" t="s">
        <v>2133</v>
      </c>
      <c r="H621" s="10" t="s">
        <v>2134</v>
      </c>
      <c r="I621" s="28" t="s">
        <v>996</v>
      </c>
      <c r="J621" s="28" t="s">
        <v>5389</v>
      </c>
      <c r="K621" s="28" t="s">
        <v>5411</v>
      </c>
      <c r="L621" s="28" t="s">
        <v>5412</v>
      </c>
    </row>
    <row r="622" spans="1:12">
      <c r="A622" s="10" t="s">
        <v>996</v>
      </c>
      <c r="B622" s="10" t="s">
        <v>997</v>
      </c>
      <c r="C622" s="10" t="s">
        <v>268</v>
      </c>
      <c r="D622" s="10" t="s">
        <v>613</v>
      </c>
      <c r="E622" s="10" t="s">
        <v>2131</v>
      </c>
      <c r="F622" s="10" t="s">
        <v>2132</v>
      </c>
      <c r="G622" s="10" t="s">
        <v>2135</v>
      </c>
      <c r="H622" s="10" t="s">
        <v>2136</v>
      </c>
      <c r="I622" s="28" t="s">
        <v>996</v>
      </c>
      <c r="J622" s="28" t="s">
        <v>5389</v>
      </c>
      <c r="K622" s="28" t="s">
        <v>5411</v>
      </c>
      <c r="L622" s="28" t="s">
        <v>5413</v>
      </c>
    </row>
    <row r="623" spans="1:12">
      <c r="A623" s="10" t="s">
        <v>996</v>
      </c>
      <c r="B623" s="10" t="s">
        <v>997</v>
      </c>
      <c r="C623" s="10" t="s">
        <v>268</v>
      </c>
      <c r="D623" s="10" t="s">
        <v>613</v>
      </c>
      <c r="E623" s="10" t="s">
        <v>2131</v>
      </c>
      <c r="F623" s="10" t="s">
        <v>2132</v>
      </c>
      <c r="G623" s="10" t="s">
        <v>2137</v>
      </c>
      <c r="H623" s="10" t="s">
        <v>2138</v>
      </c>
      <c r="I623" s="28" t="s">
        <v>996</v>
      </c>
      <c r="J623" s="28" t="s">
        <v>5389</v>
      </c>
      <c r="K623" s="28" t="s">
        <v>5411</v>
      </c>
      <c r="L623" s="28" t="s">
        <v>5414</v>
      </c>
    </row>
    <row r="624" spans="1:12">
      <c r="A624" s="10" t="s">
        <v>996</v>
      </c>
      <c r="B624" s="10" t="s">
        <v>997</v>
      </c>
      <c r="C624" s="10" t="s">
        <v>268</v>
      </c>
      <c r="D624" s="10" t="s">
        <v>613</v>
      </c>
      <c r="E624" s="10" t="s">
        <v>2131</v>
      </c>
      <c r="F624" s="10" t="s">
        <v>2132</v>
      </c>
      <c r="G624" s="10" t="s">
        <v>2139</v>
      </c>
      <c r="H624" s="10" t="s">
        <v>2140</v>
      </c>
      <c r="I624" s="28" t="s">
        <v>996</v>
      </c>
      <c r="J624" s="28" t="s">
        <v>5389</v>
      </c>
      <c r="K624" s="28" t="s">
        <v>5411</v>
      </c>
      <c r="L624" s="28" t="s">
        <v>5415</v>
      </c>
    </row>
    <row r="625" spans="1:12">
      <c r="A625" s="10" t="s">
        <v>996</v>
      </c>
      <c r="B625" s="10" t="s">
        <v>997</v>
      </c>
      <c r="C625" s="10" t="s">
        <v>268</v>
      </c>
      <c r="D625" s="10" t="s">
        <v>613</v>
      </c>
      <c r="E625" s="10" t="s">
        <v>2141</v>
      </c>
      <c r="F625" s="10" t="s">
        <v>2142</v>
      </c>
      <c r="G625" s="10" t="s">
        <v>2143</v>
      </c>
      <c r="H625" s="10" t="s">
        <v>2144</v>
      </c>
      <c r="I625" s="28" t="s">
        <v>996</v>
      </c>
      <c r="J625" s="28" t="s">
        <v>5389</v>
      </c>
      <c r="K625" s="28" t="s">
        <v>5416</v>
      </c>
      <c r="L625" s="28" t="s">
        <v>5417</v>
      </c>
    </row>
    <row r="626" spans="1:12">
      <c r="A626" s="10" t="s">
        <v>996</v>
      </c>
      <c r="B626" s="10" t="s">
        <v>997</v>
      </c>
      <c r="C626" s="10" t="s">
        <v>268</v>
      </c>
      <c r="D626" s="10" t="s">
        <v>613</v>
      </c>
      <c r="E626" s="10" t="s">
        <v>2141</v>
      </c>
      <c r="F626" s="10" t="s">
        <v>2142</v>
      </c>
      <c r="G626" s="10" t="s">
        <v>2145</v>
      </c>
      <c r="H626" s="10" t="s">
        <v>2146</v>
      </c>
      <c r="I626" s="28" t="s">
        <v>996</v>
      </c>
      <c r="J626" s="28" t="s">
        <v>5389</v>
      </c>
      <c r="K626" s="28" t="s">
        <v>5416</v>
      </c>
      <c r="L626" s="28" t="s">
        <v>5418</v>
      </c>
    </row>
    <row r="627" spans="1:12">
      <c r="A627" s="10" t="s">
        <v>996</v>
      </c>
      <c r="B627" s="10" t="s">
        <v>997</v>
      </c>
      <c r="C627" s="10" t="s">
        <v>268</v>
      </c>
      <c r="D627" s="10" t="s">
        <v>613</v>
      </c>
      <c r="E627" s="10" t="s">
        <v>2141</v>
      </c>
      <c r="F627" s="10" t="s">
        <v>2142</v>
      </c>
      <c r="G627" s="10" t="s">
        <v>2147</v>
      </c>
      <c r="H627" s="10" t="s">
        <v>2148</v>
      </c>
      <c r="I627" s="28" t="s">
        <v>996</v>
      </c>
      <c r="J627" s="28" t="s">
        <v>5389</v>
      </c>
      <c r="K627" s="28" t="s">
        <v>5416</v>
      </c>
      <c r="L627" s="28" t="s">
        <v>5419</v>
      </c>
    </row>
    <row r="628" spans="1:12">
      <c r="A628" s="10" t="s">
        <v>996</v>
      </c>
      <c r="B628" s="10" t="s">
        <v>997</v>
      </c>
      <c r="C628" s="10" t="s">
        <v>268</v>
      </c>
      <c r="D628" s="10" t="s">
        <v>613</v>
      </c>
      <c r="E628" s="10" t="s">
        <v>2149</v>
      </c>
      <c r="F628" s="10" t="s">
        <v>2150</v>
      </c>
      <c r="G628" s="10" t="s">
        <v>2151</v>
      </c>
      <c r="H628" s="10" t="s">
        <v>2150</v>
      </c>
      <c r="I628" s="28" t="s">
        <v>996</v>
      </c>
      <c r="J628" s="28" t="s">
        <v>5389</v>
      </c>
      <c r="K628" s="28" t="s">
        <v>5420</v>
      </c>
      <c r="L628" s="28" t="s">
        <v>5421</v>
      </c>
    </row>
    <row r="629" spans="1:12">
      <c r="A629" s="10" t="s">
        <v>996</v>
      </c>
      <c r="B629" s="10" t="s">
        <v>997</v>
      </c>
      <c r="C629" s="10" t="s">
        <v>269</v>
      </c>
      <c r="D629" s="10" t="s">
        <v>616</v>
      </c>
      <c r="E629" s="10" t="s">
        <v>2152</v>
      </c>
      <c r="F629" s="10" t="s">
        <v>2153</v>
      </c>
      <c r="G629" s="10" t="s">
        <v>2154</v>
      </c>
      <c r="H629" s="10" t="s">
        <v>703</v>
      </c>
      <c r="I629" s="28" t="s">
        <v>996</v>
      </c>
      <c r="J629" s="28" t="s">
        <v>5422</v>
      </c>
      <c r="K629" s="28" t="s">
        <v>5423</v>
      </c>
      <c r="L629" s="28" t="s">
        <v>5424</v>
      </c>
    </row>
    <row r="630" spans="1:12">
      <c r="A630" s="10" t="s">
        <v>996</v>
      </c>
      <c r="B630" s="10" t="s">
        <v>997</v>
      </c>
      <c r="C630" s="10" t="s">
        <v>269</v>
      </c>
      <c r="D630" s="10" t="s">
        <v>616</v>
      </c>
      <c r="E630" s="10" t="s">
        <v>2152</v>
      </c>
      <c r="F630" s="10" t="s">
        <v>2153</v>
      </c>
      <c r="G630" s="10" t="s">
        <v>2155</v>
      </c>
      <c r="H630" s="10" t="s">
        <v>705</v>
      </c>
      <c r="I630" s="28" t="s">
        <v>996</v>
      </c>
      <c r="J630" s="28" t="s">
        <v>5422</v>
      </c>
      <c r="K630" s="28" t="s">
        <v>5423</v>
      </c>
      <c r="L630" s="28" t="s">
        <v>5425</v>
      </c>
    </row>
    <row r="631" spans="1:12">
      <c r="A631" s="10" t="s">
        <v>996</v>
      </c>
      <c r="B631" s="10" t="s">
        <v>997</v>
      </c>
      <c r="C631" s="10" t="s">
        <v>269</v>
      </c>
      <c r="D631" s="10" t="s">
        <v>616</v>
      </c>
      <c r="E631" s="10" t="s">
        <v>2156</v>
      </c>
      <c r="F631" s="10" t="s">
        <v>2157</v>
      </c>
      <c r="G631" s="10" t="s">
        <v>2158</v>
      </c>
      <c r="H631" s="10" t="s">
        <v>2159</v>
      </c>
      <c r="I631" s="28" t="s">
        <v>996</v>
      </c>
      <c r="J631" s="28" t="s">
        <v>5422</v>
      </c>
      <c r="K631" s="28" t="s">
        <v>5426</v>
      </c>
      <c r="L631" s="28" t="s">
        <v>5427</v>
      </c>
    </row>
    <row r="632" spans="1:12">
      <c r="A632" s="10" t="s">
        <v>996</v>
      </c>
      <c r="B632" s="10" t="s">
        <v>997</v>
      </c>
      <c r="C632" s="10" t="s">
        <v>269</v>
      </c>
      <c r="D632" s="10" t="s">
        <v>616</v>
      </c>
      <c r="E632" s="10" t="s">
        <v>2156</v>
      </c>
      <c r="F632" s="10" t="s">
        <v>2157</v>
      </c>
      <c r="G632" s="10" t="s">
        <v>2160</v>
      </c>
      <c r="H632" s="10" t="s">
        <v>2161</v>
      </c>
      <c r="I632" s="28" t="s">
        <v>996</v>
      </c>
      <c r="J632" s="28" t="s">
        <v>5422</v>
      </c>
      <c r="K632" s="28" t="s">
        <v>5426</v>
      </c>
      <c r="L632" s="28" t="s">
        <v>5428</v>
      </c>
    </row>
    <row r="633" spans="1:12">
      <c r="A633" s="10" t="s">
        <v>996</v>
      </c>
      <c r="B633" s="10" t="s">
        <v>997</v>
      </c>
      <c r="C633" s="10" t="s">
        <v>269</v>
      </c>
      <c r="D633" s="10" t="s">
        <v>616</v>
      </c>
      <c r="E633" s="10" t="s">
        <v>2156</v>
      </c>
      <c r="F633" s="10" t="s">
        <v>2157</v>
      </c>
      <c r="G633" s="10" t="s">
        <v>2162</v>
      </c>
      <c r="H633" s="10" t="s">
        <v>2163</v>
      </c>
      <c r="I633" s="28" t="s">
        <v>996</v>
      </c>
      <c r="J633" s="28" t="s">
        <v>5422</v>
      </c>
      <c r="K633" s="28" t="s">
        <v>5426</v>
      </c>
      <c r="L633" s="28" t="s">
        <v>5429</v>
      </c>
    </row>
    <row r="634" spans="1:12">
      <c r="A634" s="10" t="s">
        <v>996</v>
      </c>
      <c r="B634" s="10" t="s">
        <v>997</v>
      </c>
      <c r="C634" s="10" t="s">
        <v>269</v>
      </c>
      <c r="D634" s="10" t="s">
        <v>616</v>
      </c>
      <c r="E634" s="10" t="s">
        <v>2156</v>
      </c>
      <c r="F634" s="10" t="s">
        <v>2157</v>
      </c>
      <c r="G634" s="10" t="s">
        <v>2164</v>
      </c>
      <c r="H634" s="10" t="s">
        <v>2165</v>
      </c>
      <c r="I634" s="28" t="s">
        <v>996</v>
      </c>
      <c r="J634" s="28" t="s">
        <v>5422</v>
      </c>
      <c r="K634" s="28" t="s">
        <v>5426</v>
      </c>
      <c r="L634" s="28" t="s">
        <v>5430</v>
      </c>
    </row>
    <row r="635" spans="1:12">
      <c r="A635" s="10" t="s">
        <v>996</v>
      </c>
      <c r="B635" s="10" t="s">
        <v>997</v>
      </c>
      <c r="C635" s="10" t="s">
        <v>269</v>
      </c>
      <c r="D635" s="10" t="s">
        <v>616</v>
      </c>
      <c r="E635" s="10" t="s">
        <v>2156</v>
      </c>
      <c r="F635" s="10" t="s">
        <v>2157</v>
      </c>
      <c r="G635" s="10" t="s">
        <v>2166</v>
      </c>
      <c r="H635" s="10" t="s">
        <v>2167</v>
      </c>
      <c r="I635" s="28" t="s">
        <v>996</v>
      </c>
      <c r="J635" s="28" t="s">
        <v>5422</v>
      </c>
      <c r="K635" s="28" t="s">
        <v>5426</v>
      </c>
      <c r="L635" s="28" t="s">
        <v>5431</v>
      </c>
    </row>
    <row r="636" spans="1:12">
      <c r="A636" s="10" t="s">
        <v>996</v>
      </c>
      <c r="B636" s="10" t="s">
        <v>997</v>
      </c>
      <c r="C636" s="10" t="s">
        <v>269</v>
      </c>
      <c r="D636" s="10" t="s">
        <v>616</v>
      </c>
      <c r="E636" s="10" t="s">
        <v>2168</v>
      </c>
      <c r="F636" s="10" t="s">
        <v>2169</v>
      </c>
      <c r="G636" s="10" t="s">
        <v>2170</v>
      </c>
      <c r="H636" s="10" t="s">
        <v>2171</v>
      </c>
      <c r="I636" s="28" t="s">
        <v>996</v>
      </c>
      <c r="J636" s="28" t="s">
        <v>5422</v>
      </c>
      <c r="K636" s="28" t="s">
        <v>5432</v>
      </c>
      <c r="L636" s="28" t="s">
        <v>5433</v>
      </c>
    </row>
    <row r="637" spans="1:12">
      <c r="A637" s="10" t="s">
        <v>996</v>
      </c>
      <c r="B637" s="10" t="s">
        <v>997</v>
      </c>
      <c r="C637" s="10" t="s">
        <v>269</v>
      </c>
      <c r="D637" s="10" t="s">
        <v>616</v>
      </c>
      <c r="E637" s="10" t="s">
        <v>2168</v>
      </c>
      <c r="F637" s="10" t="s">
        <v>2169</v>
      </c>
      <c r="G637" s="10" t="s">
        <v>2172</v>
      </c>
      <c r="H637" s="10" t="s">
        <v>2173</v>
      </c>
      <c r="I637" s="28" t="s">
        <v>996</v>
      </c>
      <c r="J637" s="28" t="s">
        <v>5422</v>
      </c>
      <c r="K637" s="28" t="s">
        <v>5432</v>
      </c>
      <c r="L637" s="28" t="s">
        <v>5434</v>
      </c>
    </row>
    <row r="638" spans="1:12">
      <c r="A638" s="10" t="s">
        <v>996</v>
      </c>
      <c r="B638" s="10" t="s">
        <v>997</v>
      </c>
      <c r="C638" s="10" t="s">
        <v>269</v>
      </c>
      <c r="D638" s="10" t="s">
        <v>616</v>
      </c>
      <c r="E638" s="10" t="s">
        <v>2168</v>
      </c>
      <c r="F638" s="10" t="s">
        <v>2169</v>
      </c>
      <c r="G638" s="10" t="s">
        <v>2174</v>
      </c>
      <c r="H638" s="10" t="s">
        <v>2175</v>
      </c>
      <c r="I638" s="28" t="s">
        <v>996</v>
      </c>
      <c r="J638" s="28" t="s">
        <v>5422</v>
      </c>
      <c r="K638" s="28" t="s">
        <v>5432</v>
      </c>
      <c r="L638" s="28" t="s">
        <v>5435</v>
      </c>
    </row>
    <row r="639" spans="1:12">
      <c r="A639" s="10" t="s">
        <v>996</v>
      </c>
      <c r="B639" s="10" t="s">
        <v>997</v>
      </c>
      <c r="C639" s="10" t="s">
        <v>269</v>
      </c>
      <c r="D639" s="10" t="s">
        <v>616</v>
      </c>
      <c r="E639" s="10" t="s">
        <v>2176</v>
      </c>
      <c r="F639" s="10" t="s">
        <v>2177</v>
      </c>
      <c r="G639" s="10" t="s">
        <v>2178</v>
      </c>
      <c r="H639" s="10" t="s">
        <v>2179</v>
      </c>
      <c r="I639" s="28" t="s">
        <v>996</v>
      </c>
      <c r="J639" s="28" t="s">
        <v>5422</v>
      </c>
      <c r="K639" s="28" t="s">
        <v>5436</v>
      </c>
      <c r="L639" s="28" t="s">
        <v>5437</v>
      </c>
    </row>
    <row r="640" spans="1:12">
      <c r="A640" s="10" t="s">
        <v>996</v>
      </c>
      <c r="B640" s="10" t="s">
        <v>997</v>
      </c>
      <c r="C640" s="10" t="s">
        <v>269</v>
      </c>
      <c r="D640" s="10" t="s">
        <v>616</v>
      </c>
      <c r="E640" s="10" t="s">
        <v>2176</v>
      </c>
      <c r="F640" s="10" t="s">
        <v>2177</v>
      </c>
      <c r="G640" s="10" t="s">
        <v>2180</v>
      </c>
      <c r="H640" s="10" t="s">
        <v>2181</v>
      </c>
      <c r="I640" s="28" t="s">
        <v>996</v>
      </c>
      <c r="J640" s="28" t="s">
        <v>5422</v>
      </c>
      <c r="K640" s="28" t="s">
        <v>5436</v>
      </c>
      <c r="L640" s="28" t="s">
        <v>5438</v>
      </c>
    </row>
    <row r="641" spans="1:12">
      <c r="A641" s="10" t="s">
        <v>996</v>
      </c>
      <c r="B641" s="10" t="s">
        <v>997</v>
      </c>
      <c r="C641" s="10" t="s">
        <v>269</v>
      </c>
      <c r="D641" s="10" t="s">
        <v>616</v>
      </c>
      <c r="E641" s="10" t="s">
        <v>2182</v>
      </c>
      <c r="F641" s="10" t="s">
        <v>2183</v>
      </c>
      <c r="G641" s="10" t="s">
        <v>2184</v>
      </c>
      <c r="H641" s="10" t="s">
        <v>2185</v>
      </c>
      <c r="I641" s="28" t="s">
        <v>996</v>
      </c>
      <c r="J641" s="28" t="s">
        <v>5422</v>
      </c>
      <c r="K641" s="28" t="s">
        <v>5439</v>
      </c>
      <c r="L641" s="28" t="s">
        <v>5440</v>
      </c>
    </row>
    <row r="642" spans="1:12">
      <c r="A642" s="10" t="s">
        <v>996</v>
      </c>
      <c r="B642" s="10" t="s">
        <v>997</v>
      </c>
      <c r="C642" s="10" t="s">
        <v>269</v>
      </c>
      <c r="D642" s="10" t="s">
        <v>616</v>
      </c>
      <c r="E642" s="10" t="s">
        <v>2182</v>
      </c>
      <c r="F642" s="10" t="s">
        <v>2183</v>
      </c>
      <c r="G642" s="10" t="s">
        <v>2186</v>
      </c>
      <c r="H642" s="10" t="s">
        <v>2187</v>
      </c>
      <c r="I642" s="28" t="s">
        <v>996</v>
      </c>
      <c r="J642" s="28" t="s">
        <v>5422</v>
      </c>
      <c r="K642" s="28" t="s">
        <v>5439</v>
      </c>
      <c r="L642" s="28" t="s">
        <v>5441</v>
      </c>
    </row>
    <row r="643" spans="1:12">
      <c r="A643" s="10" t="s">
        <v>996</v>
      </c>
      <c r="B643" s="10" t="s">
        <v>997</v>
      </c>
      <c r="C643" s="10" t="s">
        <v>269</v>
      </c>
      <c r="D643" s="10" t="s">
        <v>616</v>
      </c>
      <c r="E643" s="10" t="s">
        <v>2188</v>
      </c>
      <c r="F643" s="10" t="s">
        <v>2189</v>
      </c>
      <c r="G643" s="10" t="s">
        <v>2190</v>
      </c>
      <c r="H643" s="10" t="s">
        <v>2191</v>
      </c>
      <c r="I643" s="28" t="s">
        <v>996</v>
      </c>
      <c r="J643" s="28" t="s">
        <v>5422</v>
      </c>
      <c r="K643" s="28" t="s">
        <v>5442</v>
      </c>
      <c r="L643" s="28" t="s">
        <v>5443</v>
      </c>
    </row>
    <row r="644" spans="1:12">
      <c r="A644" s="10" t="s">
        <v>996</v>
      </c>
      <c r="B644" s="10" t="s">
        <v>997</v>
      </c>
      <c r="C644" s="10" t="s">
        <v>269</v>
      </c>
      <c r="D644" s="10" t="s">
        <v>616</v>
      </c>
      <c r="E644" s="10" t="s">
        <v>2188</v>
      </c>
      <c r="F644" s="10" t="s">
        <v>2189</v>
      </c>
      <c r="G644" s="10" t="s">
        <v>2192</v>
      </c>
      <c r="H644" s="10" t="s">
        <v>2193</v>
      </c>
      <c r="I644" s="28" t="s">
        <v>996</v>
      </c>
      <c r="J644" s="28" t="s">
        <v>5422</v>
      </c>
      <c r="K644" s="28" t="s">
        <v>5442</v>
      </c>
      <c r="L644" s="28" t="s">
        <v>5444</v>
      </c>
    </row>
    <row r="645" spans="1:12">
      <c r="A645" s="10" t="s">
        <v>996</v>
      </c>
      <c r="B645" s="10" t="s">
        <v>997</v>
      </c>
      <c r="C645" s="10" t="s">
        <v>269</v>
      </c>
      <c r="D645" s="10" t="s">
        <v>616</v>
      </c>
      <c r="E645" s="10" t="s">
        <v>2194</v>
      </c>
      <c r="F645" s="10" t="s">
        <v>2195</v>
      </c>
      <c r="G645" s="10" t="s">
        <v>2196</v>
      </c>
      <c r="H645" s="10" t="s">
        <v>2195</v>
      </c>
      <c r="I645" s="28" t="s">
        <v>996</v>
      </c>
      <c r="J645" s="28" t="s">
        <v>5422</v>
      </c>
      <c r="K645" s="28" t="s">
        <v>5445</v>
      </c>
      <c r="L645" s="28" t="s">
        <v>5446</v>
      </c>
    </row>
    <row r="646" spans="1:12">
      <c r="A646" s="10" t="s">
        <v>996</v>
      </c>
      <c r="B646" s="10" t="s">
        <v>997</v>
      </c>
      <c r="C646" s="10" t="s">
        <v>270</v>
      </c>
      <c r="D646" s="10" t="s">
        <v>614</v>
      </c>
      <c r="E646" s="10" t="s">
        <v>2197</v>
      </c>
      <c r="F646" s="10" t="s">
        <v>2198</v>
      </c>
      <c r="G646" s="10" t="s">
        <v>2199</v>
      </c>
      <c r="H646" s="10" t="s">
        <v>703</v>
      </c>
      <c r="I646" s="28" t="s">
        <v>996</v>
      </c>
      <c r="J646" s="28" t="s">
        <v>5447</v>
      </c>
      <c r="K646" s="28" t="s">
        <v>5448</v>
      </c>
      <c r="L646" s="28" t="s">
        <v>5449</v>
      </c>
    </row>
    <row r="647" spans="1:12">
      <c r="A647" s="10" t="s">
        <v>996</v>
      </c>
      <c r="B647" s="10" t="s">
        <v>997</v>
      </c>
      <c r="C647" s="10" t="s">
        <v>270</v>
      </c>
      <c r="D647" s="10" t="s">
        <v>614</v>
      </c>
      <c r="E647" s="10" t="s">
        <v>2197</v>
      </c>
      <c r="F647" s="10" t="s">
        <v>2198</v>
      </c>
      <c r="G647" s="10" t="s">
        <v>2200</v>
      </c>
      <c r="H647" s="10" t="s">
        <v>705</v>
      </c>
      <c r="I647" s="28" t="s">
        <v>996</v>
      </c>
      <c r="J647" s="28" t="s">
        <v>5447</v>
      </c>
      <c r="K647" s="28" t="s">
        <v>5448</v>
      </c>
      <c r="L647" s="28" t="s">
        <v>5450</v>
      </c>
    </row>
    <row r="648" spans="1:12">
      <c r="A648" s="10" t="s">
        <v>996</v>
      </c>
      <c r="B648" s="10" t="s">
        <v>997</v>
      </c>
      <c r="C648" s="10" t="s">
        <v>270</v>
      </c>
      <c r="D648" s="10" t="s">
        <v>614</v>
      </c>
      <c r="E648" s="10" t="s">
        <v>2201</v>
      </c>
      <c r="F648" s="10" t="s">
        <v>2202</v>
      </c>
      <c r="G648" s="10" t="s">
        <v>2203</v>
      </c>
      <c r="H648" s="10" t="s">
        <v>2204</v>
      </c>
      <c r="I648" s="28" t="s">
        <v>996</v>
      </c>
      <c r="J648" s="28" t="s">
        <v>5447</v>
      </c>
      <c r="K648" s="28" t="s">
        <v>5451</v>
      </c>
      <c r="L648" s="28" t="s">
        <v>5452</v>
      </c>
    </row>
    <row r="649" spans="1:12">
      <c r="A649" s="10" t="s">
        <v>996</v>
      </c>
      <c r="B649" s="10" t="s">
        <v>997</v>
      </c>
      <c r="C649" s="10" t="s">
        <v>270</v>
      </c>
      <c r="D649" s="10" t="s">
        <v>614</v>
      </c>
      <c r="E649" s="10" t="s">
        <v>2201</v>
      </c>
      <c r="F649" s="10" t="s">
        <v>2202</v>
      </c>
      <c r="G649" s="10" t="s">
        <v>2205</v>
      </c>
      <c r="H649" s="10" t="s">
        <v>2206</v>
      </c>
      <c r="I649" s="28" t="s">
        <v>996</v>
      </c>
      <c r="J649" s="28" t="s">
        <v>5447</v>
      </c>
      <c r="K649" s="28" t="s">
        <v>5451</v>
      </c>
      <c r="L649" s="28" t="s">
        <v>5453</v>
      </c>
    </row>
    <row r="650" spans="1:12">
      <c r="A650" s="10" t="s">
        <v>996</v>
      </c>
      <c r="B650" s="10" t="s">
        <v>997</v>
      </c>
      <c r="C650" s="10" t="s">
        <v>270</v>
      </c>
      <c r="D650" s="10" t="s">
        <v>614</v>
      </c>
      <c r="E650" s="10" t="s">
        <v>2201</v>
      </c>
      <c r="F650" s="10" t="s">
        <v>2202</v>
      </c>
      <c r="G650" s="10" t="s">
        <v>2207</v>
      </c>
      <c r="H650" s="10" t="s">
        <v>2208</v>
      </c>
      <c r="I650" s="28" t="s">
        <v>996</v>
      </c>
      <c r="J650" s="28" t="s">
        <v>5447</v>
      </c>
      <c r="K650" s="28" t="s">
        <v>5451</v>
      </c>
      <c r="L650" s="28" t="s">
        <v>5454</v>
      </c>
    </row>
    <row r="651" spans="1:12">
      <c r="A651" s="10" t="s">
        <v>996</v>
      </c>
      <c r="B651" s="10" t="s">
        <v>997</v>
      </c>
      <c r="C651" s="10" t="s">
        <v>270</v>
      </c>
      <c r="D651" s="10" t="s">
        <v>614</v>
      </c>
      <c r="E651" s="10" t="s">
        <v>2201</v>
      </c>
      <c r="F651" s="10" t="s">
        <v>2202</v>
      </c>
      <c r="G651" s="10" t="s">
        <v>2209</v>
      </c>
      <c r="H651" s="10" t="s">
        <v>2210</v>
      </c>
      <c r="I651" s="28" t="s">
        <v>996</v>
      </c>
      <c r="J651" s="28" t="s">
        <v>5447</v>
      </c>
      <c r="K651" s="28" t="s">
        <v>5451</v>
      </c>
      <c r="L651" s="28" t="s">
        <v>5455</v>
      </c>
    </row>
    <row r="652" spans="1:12">
      <c r="A652" s="10" t="s">
        <v>996</v>
      </c>
      <c r="B652" s="10" t="s">
        <v>997</v>
      </c>
      <c r="C652" s="10" t="s">
        <v>270</v>
      </c>
      <c r="D652" s="10" t="s">
        <v>614</v>
      </c>
      <c r="E652" s="10" t="s">
        <v>2201</v>
      </c>
      <c r="F652" s="10" t="s">
        <v>2202</v>
      </c>
      <c r="G652" s="10" t="s">
        <v>2211</v>
      </c>
      <c r="H652" s="10" t="s">
        <v>2212</v>
      </c>
      <c r="I652" s="28" t="s">
        <v>996</v>
      </c>
      <c r="J652" s="28" t="s">
        <v>5447</v>
      </c>
      <c r="K652" s="28" t="s">
        <v>5451</v>
      </c>
      <c r="L652" s="28" t="s">
        <v>5456</v>
      </c>
    </row>
    <row r="653" spans="1:12">
      <c r="A653" s="10" t="s">
        <v>996</v>
      </c>
      <c r="B653" s="10" t="s">
        <v>997</v>
      </c>
      <c r="C653" s="10" t="s">
        <v>270</v>
      </c>
      <c r="D653" s="10" t="s">
        <v>614</v>
      </c>
      <c r="E653" s="10" t="s">
        <v>2213</v>
      </c>
      <c r="F653" s="10" t="s">
        <v>2214</v>
      </c>
      <c r="G653" s="10" t="s">
        <v>2215</v>
      </c>
      <c r="H653" s="10" t="s">
        <v>2216</v>
      </c>
      <c r="I653" s="28" t="s">
        <v>996</v>
      </c>
      <c r="J653" s="28" t="s">
        <v>5447</v>
      </c>
      <c r="K653" s="28" t="s">
        <v>5457</v>
      </c>
      <c r="L653" s="28" t="s">
        <v>5458</v>
      </c>
    </row>
    <row r="654" spans="1:12">
      <c r="A654" s="10" t="s">
        <v>996</v>
      </c>
      <c r="B654" s="10" t="s">
        <v>997</v>
      </c>
      <c r="C654" s="10" t="s">
        <v>270</v>
      </c>
      <c r="D654" s="10" t="s">
        <v>614</v>
      </c>
      <c r="E654" s="10" t="s">
        <v>2213</v>
      </c>
      <c r="F654" s="10" t="s">
        <v>2214</v>
      </c>
      <c r="G654" s="10" t="s">
        <v>2217</v>
      </c>
      <c r="H654" s="10" t="s">
        <v>2218</v>
      </c>
      <c r="I654" s="28" t="s">
        <v>996</v>
      </c>
      <c r="J654" s="28" t="s">
        <v>5447</v>
      </c>
      <c r="K654" s="28" t="s">
        <v>5457</v>
      </c>
      <c r="L654" s="28" t="s">
        <v>5459</v>
      </c>
    </row>
    <row r="655" spans="1:12">
      <c r="A655" s="10" t="s">
        <v>996</v>
      </c>
      <c r="B655" s="10" t="s">
        <v>997</v>
      </c>
      <c r="C655" s="10" t="s">
        <v>270</v>
      </c>
      <c r="D655" s="10" t="s">
        <v>614</v>
      </c>
      <c r="E655" s="10" t="s">
        <v>2213</v>
      </c>
      <c r="F655" s="10" t="s">
        <v>2214</v>
      </c>
      <c r="G655" s="10" t="s">
        <v>2219</v>
      </c>
      <c r="H655" s="10" t="s">
        <v>2220</v>
      </c>
      <c r="I655" s="28" t="s">
        <v>996</v>
      </c>
      <c r="J655" s="28" t="s">
        <v>5447</v>
      </c>
      <c r="K655" s="28" t="s">
        <v>5457</v>
      </c>
      <c r="L655" s="28" t="s">
        <v>5460</v>
      </c>
    </row>
    <row r="656" spans="1:12">
      <c r="A656" s="10" t="s">
        <v>996</v>
      </c>
      <c r="B656" s="10" t="s">
        <v>997</v>
      </c>
      <c r="C656" s="10" t="s">
        <v>270</v>
      </c>
      <c r="D656" s="10" t="s">
        <v>614</v>
      </c>
      <c r="E656" s="10" t="s">
        <v>2221</v>
      </c>
      <c r="F656" s="10" t="s">
        <v>2222</v>
      </c>
      <c r="G656" s="10" t="s">
        <v>2223</v>
      </c>
      <c r="H656" s="10" t="s">
        <v>2224</v>
      </c>
      <c r="I656" s="28" t="s">
        <v>996</v>
      </c>
      <c r="J656" s="28" t="s">
        <v>5447</v>
      </c>
      <c r="K656" s="28" t="s">
        <v>5461</v>
      </c>
      <c r="L656" s="28" t="s">
        <v>5462</v>
      </c>
    </row>
    <row r="657" spans="1:12">
      <c r="A657" s="10" t="s">
        <v>996</v>
      </c>
      <c r="B657" s="10" t="s">
        <v>997</v>
      </c>
      <c r="C657" s="10" t="s">
        <v>270</v>
      </c>
      <c r="D657" s="10" t="s">
        <v>614</v>
      </c>
      <c r="E657" s="10" t="s">
        <v>2221</v>
      </c>
      <c r="F657" s="10" t="s">
        <v>2222</v>
      </c>
      <c r="G657" s="10" t="s">
        <v>2225</v>
      </c>
      <c r="H657" s="10" t="s">
        <v>2226</v>
      </c>
      <c r="I657" s="28" t="s">
        <v>996</v>
      </c>
      <c r="J657" s="28" t="s">
        <v>5447</v>
      </c>
      <c r="K657" s="28" t="s">
        <v>5461</v>
      </c>
      <c r="L657" s="28" t="s">
        <v>5463</v>
      </c>
    </row>
    <row r="658" spans="1:12">
      <c r="A658" s="10" t="s">
        <v>996</v>
      </c>
      <c r="B658" s="10" t="s">
        <v>997</v>
      </c>
      <c r="C658" s="10" t="s">
        <v>270</v>
      </c>
      <c r="D658" s="10" t="s">
        <v>614</v>
      </c>
      <c r="E658" s="10" t="s">
        <v>2221</v>
      </c>
      <c r="F658" s="10" t="s">
        <v>2222</v>
      </c>
      <c r="G658" s="10" t="s">
        <v>2227</v>
      </c>
      <c r="H658" s="10" t="s">
        <v>2228</v>
      </c>
      <c r="I658" s="28" t="s">
        <v>996</v>
      </c>
      <c r="J658" s="28" t="s">
        <v>5447</v>
      </c>
      <c r="K658" s="28" t="s">
        <v>5461</v>
      </c>
      <c r="L658" s="28" t="s">
        <v>5464</v>
      </c>
    </row>
    <row r="659" spans="1:12">
      <c r="A659" s="10" t="s">
        <v>996</v>
      </c>
      <c r="B659" s="10" t="s">
        <v>997</v>
      </c>
      <c r="C659" s="10" t="s">
        <v>270</v>
      </c>
      <c r="D659" s="10" t="s">
        <v>614</v>
      </c>
      <c r="E659" s="10" t="s">
        <v>2221</v>
      </c>
      <c r="F659" s="10" t="s">
        <v>2222</v>
      </c>
      <c r="G659" s="10" t="s">
        <v>2229</v>
      </c>
      <c r="H659" s="10" t="s">
        <v>2230</v>
      </c>
      <c r="I659" s="28" t="s">
        <v>996</v>
      </c>
      <c r="J659" s="28" t="s">
        <v>5447</v>
      </c>
      <c r="K659" s="28" t="s">
        <v>5461</v>
      </c>
      <c r="L659" s="28" t="s">
        <v>5465</v>
      </c>
    </row>
    <row r="660" spans="1:12">
      <c r="A660" s="10" t="s">
        <v>996</v>
      </c>
      <c r="B660" s="10" t="s">
        <v>997</v>
      </c>
      <c r="C660" s="10" t="s">
        <v>270</v>
      </c>
      <c r="D660" s="10" t="s">
        <v>614</v>
      </c>
      <c r="E660" s="10" t="s">
        <v>2231</v>
      </c>
      <c r="F660" s="10" t="s">
        <v>2232</v>
      </c>
      <c r="G660" s="10" t="s">
        <v>2233</v>
      </c>
      <c r="H660" s="10" t="s">
        <v>2234</v>
      </c>
      <c r="I660" s="28" t="s">
        <v>996</v>
      </c>
      <c r="J660" s="28" t="s">
        <v>5447</v>
      </c>
      <c r="K660" s="28" t="s">
        <v>5466</v>
      </c>
      <c r="L660" s="28" t="s">
        <v>5467</v>
      </c>
    </row>
    <row r="661" spans="1:12">
      <c r="A661" s="10" t="s">
        <v>996</v>
      </c>
      <c r="B661" s="10" t="s">
        <v>997</v>
      </c>
      <c r="C661" s="10" t="s">
        <v>270</v>
      </c>
      <c r="D661" s="10" t="s">
        <v>614</v>
      </c>
      <c r="E661" s="10" t="s">
        <v>2231</v>
      </c>
      <c r="F661" s="10" t="s">
        <v>2232</v>
      </c>
      <c r="G661" s="10" t="s">
        <v>2235</v>
      </c>
      <c r="H661" s="10" t="s">
        <v>2236</v>
      </c>
      <c r="I661" s="28" t="s">
        <v>996</v>
      </c>
      <c r="J661" s="28" t="s">
        <v>5447</v>
      </c>
      <c r="K661" s="28" t="s">
        <v>5466</v>
      </c>
      <c r="L661" s="28" t="s">
        <v>5468</v>
      </c>
    </row>
    <row r="662" spans="1:12">
      <c r="A662" s="10" t="s">
        <v>996</v>
      </c>
      <c r="B662" s="10" t="s">
        <v>997</v>
      </c>
      <c r="C662" s="10" t="s">
        <v>270</v>
      </c>
      <c r="D662" s="10" t="s">
        <v>614</v>
      </c>
      <c r="E662" s="10" t="s">
        <v>2237</v>
      </c>
      <c r="F662" s="10" t="s">
        <v>2238</v>
      </c>
      <c r="G662" s="10" t="s">
        <v>2239</v>
      </c>
      <c r="H662" s="10" t="s">
        <v>2240</v>
      </c>
      <c r="I662" s="28" t="s">
        <v>996</v>
      </c>
      <c r="J662" s="28" t="s">
        <v>5447</v>
      </c>
      <c r="K662" s="28" t="s">
        <v>5469</v>
      </c>
      <c r="L662" s="28" t="s">
        <v>5470</v>
      </c>
    </row>
    <row r="663" spans="1:12">
      <c r="A663" s="10" t="s">
        <v>996</v>
      </c>
      <c r="B663" s="10" t="s">
        <v>997</v>
      </c>
      <c r="C663" s="10" t="s">
        <v>270</v>
      </c>
      <c r="D663" s="10" t="s">
        <v>614</v>
      </c>
      <c r="E663" s="10" t="s">
        <v>2237</v>
      </c>
      <c r="F663" s="10" t="s">
        <v>2238</v>
      </c>
      <c r="G663" s="10" t="s">
        <v>2241</v>
      </c>
      <c r="H663" s="10" t="s">
        <v>2242</v>
      </c>
      <c r="I663" s="28" t="s">
        <v>996</v>
      </c>
      <c r="J663" s="28" t="s">
        <v>5447</v>
      </c>
      <c r="K663" s="28" t="s">
        <v>5469</v>
      </c>
      <c r="L663" s="28" t="s">
        <v>5471</v>
      </c>
    </row>
    <row r="664" spans="1:12">
      <c r="A664" s="10" t="s">
        <v>996</v>
      </c>
      <c r="B664" s="10" t="s">
        <v>997</v>
      </c>
      <c r="C664" s="10" t="s">
        <v>270</v>
      </c>
      <c r="D664" s="10" t="s">
        <v>614</v>
      </c>
      <c r="E664" s="10" t="s">
        <v>2243</v>
      </c>
      <c r="F664" s="10" t="s">
        <v>2244</v>
      </c>
      <c r="G664" s="10" t="s">
        <v>2245</v>
      </c>
      <c r="H664" s="10" t="s">
        <v>2246</v>
      </c>
      <c r="I664" s="28" t="s">
        <v>996</v>
      </c>
      <c r="J664" s="28" t="s">
        <v>5447</v>
      </c>
      <c r="K664" s="28" t="s">
        <v>5472</v>
      </c>
      <c r="L664" s="28" t="s">
        <v>5473</v>
      </c>
    </row>
    <row r="665" spans="1:12">
      <c r="A665" s="10" t="s">
        <v>996</v>
      </c>
      <c r="B665" s="10" t="s">
        <v>997</v>
      </c>
      <c r="C665" s="10" t="s">
        <v>270</v>
      </c>
      <c r="D665" s="10" t="s">
        <v>614</v>
      </c>
      <c r="E665" s="10" t="s">
        <v>2243</v>
      </c>
      <c r="F665" s="10" t="s">
        <v>2244</v>
      </c>
      <c r="G665" s="10" t="s">
        <v>2247</v>
      </c>
      <c r="H665" s="10" t="s">
        <v>2248</v>
      </c>
      <c r="I665" s="28" t="s">
        <v>996</v>
      </c>
      <c r="J665" s="28" t="s">
        <v>5447</v>
      </c>
      <c r="K665" s="28" t="s">
        <v>5472</v>
      </c>
      <c r="L665" s="28" t="s">
        <v>5474</v>
      </c>
    </row>
    <row r="666" spans="1:12">
      <c r="A666" s="10" t="s">
        <v>996</v>
      </c>
      <c r="B666" s="10" t="s">
        <v>997</v>
      </c>
      <c r="C666" s="10" t="s">
        <v>270</v>
      </c>
      <c r="D666" s="10" t="s">
        <v>614</v>
      </c>
      <c r="E666" s="10" t="s">
        <v>2243</v>
      </c>
      <c r="F666" s="10" t="s">
        <v>2244</v>
      </c>
      <c r="G666" s="10" t="s">
        <v>2249</v>
      </c>
      <c r="H666" s="10" t="s">
        <v>2250</v>
      </c>
      <c r="I666" s="28" t="s">
        <v>996</v>
      </c>
      <c r="J666" s="28" t="s">
        <v>5447</v>
      </c>
      <c r="K666" s="28" t="s">
        <v>5472</v>
      </c>
      <c r="L666" s="28" t="s">
        <v>5475</v>
      </c>
    </row>
    <row r="667" spans="1:12">
      <c r="A667" s="10" t="s">
        <v>996</v>
      </c>
      <c r="B667" s="10" t="s">
        <v>997</v>
      </c>
      <c r="C667" s="10" t="s">
        <v>270</v>
      </c>
      <c r="D667" s="10" t="s">
        <v>614</v>
      </c>
      <c r="E667" s="10" t="s">
        <v>2251</v>
      </c>
      <c r="F667" s="10" t="s">
        <v>2252</v>
      </c>
      <c r="G667" s="10" t="s">
        <v>2253</v>
      </c>
      <c r="H667" s="10" t="s">
        <v>2254</v>
      </c>
      <c r="I667" s="28" t="s">
        <v>996</v>
      </c>
      <c r="J667" s="28" t="s">
        <v>5447</v>
      </c>
      <c r="K667" s="28" t="s">
        <v>5476</v>
      </c>
      <c r="L667" s="28" t="s">
        <v>5477</v>
      </c>
    </row>
    <row r="668" spans="1:12">
      <c r="A668" s="10" t="s">
        <v>996</v>
      </c>
      <c r="B668" s="10" t="s">
        <v>997</v>
      </c>
      <c r="C668" s="10" t="s">
        <v>270</v>
      </c>
      <c r="D668" s="10" t="s">
        <v>614</v>
      </c>
      <c r="E668" s="10" t="s">
        <v>2251</v>
      </c>
      <c r="F668" s="10" t="s">
        <v>2252</v>
      </c>
      <c r="G668" s="10" t="s">
        <v>2255</v>
      </c>
      <c r="H668" s="10" t="s">
        <v>2256</v>
      </c>
      <c r="I668" s="28" t="s">
        <v>996</v>
      </c>
      <c r="J668" s="28" t="s">
        <v>5447</v>
      </c>
      <c r="K668" s="28" t="s">
        <v>5476</v>
      </c>
      <c r="L668" s="28" t="s">
        <v>5478</v>
      </c>
    </row>
    <row r="669" spans="1:12">
      <c r="A669" s="10" t="s">
        <v>996</v>
      </c>
      <c r="B669" s="10" t="s">
        <v>997</v>
      </c>
      <c r="C669" s="10" t="s">
        <v>270</v>
      </c>
      <c r="D669" s="10" t="s">
        <v>614</v>
      </c>
      <c r="E669" s="10" t="s">
        <v>2251</v>
      </c>
      <c r="F669" s="10" t="s">
        <v>2252</v>
      </c>
      <c r="G669" s="10" t="s">
        <v>2257</v>
      </c>
      <c r="H669" s="10" t="s">
        <v>2258</v>
      </c>
      <c r="I669" s="28" t="s">
        <v>996</v>
      </c>
      <c r="J669" s="28" t="s">
        <v>5447</v>
      </c>
      <c r="K669" s="28" t="s">
        <v>5476</v>
      </c>
      <c r="L669" s="28" t="s">
        <v>5479</v>
      </c>
    </row>
    <row r="670" spans="1:12">
      <c r="A670" s="10" t="s">
        <v>996</v>
      </c>
      <c r="B670" s="10" t="s">
        <v>997</v>
      </c>
      <c r="C670" s="10" t="s">
        <v>270</v>
      </c>
      <c r="D670" s="10" t="s">
        <v>614</v>
      </c>
      <c r="E670" s="10" t="s">
        <v>2259</v>
      </c>
      <c r="F670" s="10" t="s">
        <v>2260</v>
      </c>
      <c r="G670" s="10" t="s">
        <v>2261</v>
      </c>
      <c r="H670" s="10" t="s">
        <v>2260</v>
      </c>
      <c r="I670" s="28" t="s">
        <v>996</v>
      </c>
      <c r="J670" s="28" t="s">
        <v>5447</v>
      </c>
      <c r="K670" s="28" t="s">
        <v>5480</v>
      </c>
      <c r="L670" s="28" t="s">
        <v>5481</v>
      </c>
    </row>
    <row r="671" spans="1:12">
      <c r="A671" s="10" t="s">
        <v>996</v>
      </c>
      <c r="B671" s="10" t="s">
        <v>997</v>
      </c>
      <c r="C671" s="10" t="s">
        <v>271</v>
      </c>
      <c r="D671" s="10" t="s">
        <v>615</v>
      </c>
      <c r="E671" s="10" t="s">
        <v>2262</v>
      </c>
      <c r="F671" s="10" t="s">
        <v>2263</v>
      </c>
      <c r="G671" s="10" t="s">
        <v>2264</v>
      </c>
      <c r="H671" s="10" t="s">
        <v>703</v>
      </c>
      <c r="I671" s="28" t="s">
        <v>996</v>
      </c>
      <c r="J671" s="28" t="s">
        <v>5482</v>
      </c>
      <c r="K671" s="28" t="s">
        <v>5483</v>
      </c>
      <c r="L671" s="28" t="s">
        <v>5484</v>
      </c>
    </row>
    <row r="672" spans="1:12">
      <c r="A672" s="10" t="s">
        <v>996</v>
      </c>
      <c r="B672" s="10" t="s">
        <v>997</v>
      </c>
      <c r="C672" s="10" t="s">
        <v>271</v>
      </c>
      <c r="D672" s="10" t="s">
        <v>615</v>
      </c>
      <c r="E672" s="10" t="s">
        <v>2262</v>
      </c>
      <c r="F672" s="10" t="s">
        <v>2263</v>
      </c>
      <c r="G672" s="10" t="s">
        <v>2265</v>
      </c>
      <c r="H672" s="10" t="s">
        <v>705</v>
      </c>
      <c r="I672" s="28" t="s">
        <v>996</v>
      </c>
      <c r="J672" s="28" t="s">
        <v>5482</v>
      </c>
      <c r="K672" s="28" t="s">
        <v>5483</v>
      </c>
      <c r="L672" s="28" t="s">
        <v>5485</v>
      </c>
    </row>
    <row r="673" spans="1:12">
      <c r="A673" s="10" t="s">
        <v>996</v>
      </c>
      <c r="B673" s="10" t="s">
        <v>997</v>
      </c>
      <c r="C673" s="10" t="s">
        <v>271</v>
      </c>
      <c r="D673" s="10" t="s">
        <v>615</v>
      </c>
      <c r="E673" s="10" t="s">
        <v>2266</v>
      </c>
      <c r="F673" s="10" t="s">
        <v>2267</v>
      </c>
      <c r="G673" s="10" t="s">
        <v>2268</v>
      </c>
      <c r="H673" s="10" t="s">
        <v>2269</v>
      </c>
      <c r="I673" s="28" t="s">
        <v>996</v>
      </c>
      <c r="J673" s="28" t="s">
        <v>5482</v>
      </c>
      <c r="K673" s="28" t="s">
        <v>5486</v>
      </c>
      <c r="L673" s="28" t="s">
        <v>5487</v>
      </c>
    </row>
    <row r="674" spans="1:12">
      <c r="A674" s="10" t="s">
        <v>996</v>
      </c>
      <c r="B674" s="10" t="s">
        <v>997</v>
      </c>
      <c r="C674" s="10" t="s">
        <v>271</v>
      </c>
      <c r="D674" s="10" t="s">
        <v>615</v>
      </c>
      <c r="E674" s="10" t="s">
        <v>2266</v>
      </c>
      <c r="F674" s="10" t="s">
        <v>2267</v>
      </c>
      <c r="G674" s="10" t="s">
        <v>2270</v>
      </c>
      <c r="H674" s="10" t="s">
        <v>2271</v>
      </c>
      <c r="I674" s="28" t="s">
        <v>996</v>
      </c>
      <c r="J674" s="28" t="s">
        <v>5482</v>
      </c>
      <c r="K674" s="28" t="s">
        <v>5486</v>
      </c>
      <c r="L674" s="28" t="s">
        <v>5488</v>
      </c>
    </row>
    <row r="675" spans="1:12">
      <c r="A675" s="10" t="s">
        <v>996</v>
      </c>
      <c r="B675" s="10" t="s">
        <v>997</v>
      </c>
      <c r="C675" s="10" t="s">
        <v>271</v>
      </c>
      <c r="D675" s="10" t="s">
        <v>615</v>
      </c>
      <c r="E675" s="10" t="s">
        <v>2266</v>
      </c>
      <c r="F675" s="10" t="s">
        <v>2267</v>
      </c>
      <c r="G675" s="10" t="s">
        <v>2272</v>
      </c>
      <c r="H675" s="10" t="s">
        <v>2273</v>
      </c>
      <c r="I675" s="28" t="s">
        <v>996</v>
      </c>
      <c r="J675" s="28" t="s">
        <v>5482</v>
      </c>
      <c r="K675" s="28" t="s">
        <v>5486</v>
      </c>
      <c r="L675" s="28" t="s">
        <v>5489</v>
      </c>
    </row>
    <row r="676" spans="1:12">
      <c r="A676" s="10" t="s">
        <v>996</v>
      </c>
      <c r="B676" s="10" t="s">
        <v>997</v>
      </c>
      <c r="C676" s="10" t="s">
        <v>271</v>
      </c>
      <c r="D676" s="10" t="s">
        <v>615</v>
      </c>
      <c r="E676" s="10" t="s">
        <v>2266</v>
      </c>
      <c r="F676" s="10" t="s">
        <v>2267</v>
      </c>
      <c r="G676" s="10" t="s">
        <v>2274</v>
      </c>
      <c r="H676" s="10" t="s">
        <v>2275</v>
      </c>
      <c r="I676" s="28" t="s">
        <v>996</v>
      </c>
      <c r="J676" s="28" t="s">
        <v>5482</v>
      </c>
      <c r="K676" s="28" t="s">
        <v>5486</v>
      </c>
      <c r="L676" s="28" t="s">
        <v>5490</v>
      </c>
    </row>
    <row r="677" spans="1:12">
      <c r="A677" s="10" t="s">
        <v>996</v>
      </c>
      <c r="B677" s="10" t="s">
        <v>997</v>
      </c>
      <c r="C677" s="10" t="s">
        <v>271</v>
      </c>
      <c r="D677" s="10" t="s">
        <v>615</v>
      </c>
      <c r="E677" s="10" t="s">
        <v>2266</v>
      </c>
      <c r="F677" s="10" t="s">
        <v>2267</v>
      </c>
      <c r="G677" s="10" t="s">
        <v>2276</v>
      </c>
      <c r="H677" s="10" t="s">
        <v>2277</v>
      </c>
      <c r="I677" s="28" t="s">
        <v>996</v>
      </c>
      <c r="J677" s="28" t="s">
        <v>5482</v>
      </c>
      <c r="K677" s="28" t="s">
        <v>5486</v>
      </c>
      <c r="L677" s="28" t="s">
        <v>5491</v>
      </c>
    </row>
    <row r="678" spans="1:12">
      <c r="A678" s="10" t="s">
        <v>996</v>
      </c>
      <c r="B678" s="10" t="s">
        <v>997</v>
      </c>
      <c r="C678" s="10" t="s">
        <v>271</v>
      </c>
      <c r="D678" s="10" t="s">
        <v>615</v>
      </c>
      <c r="E678" s="10" t="s">
        <v>2266</v>
      </c>
      <c r="F678" s="10" t="s">
        <v>2267</v>
      </c>
      <c r="G678" s="10" t="s">
        <v>2278</v>
      </c>
      <c r="H678" s="10" t="s">
        <v>2279</v>
      </c>
      <c r="I678" s="28" t="s">
        <v>996</v>
      </c>
      <c r="J678" s="28" t="s">
        <v>5482</v>
      </c>
      <c r="K678" s="28" t="s">
        <v>5486</v>
      </c>
      <c r="L678" s="28" t="s">
        <v>5492</v>
      </c>
    </row>
    <row r="679" spans="1:12">
      <c r="A679" s="10" t="s">
        <v>996</v>
      </c>
      <c r="B679" s="10" t="s">
        <v>997</v>
      </c>
      <c r="C679" s="10" t="s">
        <v>271</v>
      </c>
      <c r="D679" s="10" t="s">
        <v>615</v>
      </c>
      <c r="E679" s="10" t="s">
        <v>2280</v>
      </c>
      <c r="F679" s="10" t="s">
        <v>2281</v>
      </c>
      <c r="G679" s="10" t="s">
        <v>2282</v>
      </c>
      <c r="H679" s="10" t="s">
        <v>2283</v>
      </c>
      <c r="I679" s="28" t="s">
        <v>996</v>
      </c>
      <c r="J679" s="28" t="s">
        <v>5482</v>
      </c>
      <c r="K679" s="28" t="s">
        <v>5493</v>
      </c>
      <c r="L679" s="28" t="s">
        <v>5494</v>
      </c>
    </row>
    <row r="680" spans="1:12">
      <c r="A680" s="10" t="s">
        <v>996</v>
      </c>
      <c r="B680" s="10" t="s">
        <v>997</v>
      </c>
      <c r="C680" s="10" t="s">
        <v>271</v>
      </c>
      <c r="D680" s="10" t="s">
        <v>615</v>
      </c>
      <c r="E680" s="10" t="s">
        <v>2280</v>
      </c>
      <c r="F680" s="10" t="s">
        <v>2281</v>
      </c>
      <c r="G680" s="10" t="s">
        <v>2284</v>
      </c>
      <c r="H680" s="10" t="s">
        <v>2285</v>
      </c>
      <c r="I680" s="28" t="s">
        <v>996</v>
      </c>
      <c r="J680" s="28" t="s">
        <v>5482</v>
      </c>
      <c r="K680" s="28" t="s">
        <v>5493</v>
      </c>
      <c r="L680" s="28" t="s">
        <v>5495</v>
      </c>
    </row>
    <row r="681" spans="1:12">
      <c r="A681" s="10" t="s">
        <v>996</v>
      </c>
      <c r="B681" s="10" t="s">
        <v>997</v>
      </c>
      <c r="C681" s="10" t="s">
        <v>271</v>
      </c>
      <c r="D681" s="10" t="s">
        <v>615</v>
      </c>
      <c r="E681" s="10" t="s">
        <v>2280</v>
      </c>
      <c r="F681" s="10" t="s">
        <v>2281</v>
      </c>
      <c r="G681" s="10" t="s">
        <v>2286</v>
      </c>
      <c r="H681" s="10" t="s">
        <v>2287</v>
      </c>
      <c r="I681" s="28" t="s">
        <v>996</v>
      </c>
      <c r="J681" s="28" t="s">
        <v>5482</v>
      </c>
      <c r="K681" s="28" t="s">
        <v>5493</v>
      </c>
      <c r="L681" s="28" t="s">
        <v>5496</v>
      </c>
    </row>
    <row r="682" spans="1:12">
      <c r="A682" s="10" t="s">
        <v>996</v>
      </c>
      <c r="B682" s="10" t="s">
        <v>997</v>
      </c>
      <c r="C682" s="10" t="s">
        <v>271</v>
      </c>
      <c r="D682" s="10" t="s">
        <v>615</v>
      </c>
      <c r="E682" s="10" t="s">
        <v>2288</v>
      </c>
      <c r="F682" s="10" t="s">
        <v>2289</v>
      </c>
      <c r="G682" s="10" t="s">
        <v>2290</v>
      </c>
      <c r="H682" s="10" t="s">
        <v>2291</v>
      </c>
      <c r="I682" s="28" t="s">
        <v>996</v>
      </c>
      <c r="J682" s="28" t="s">
        <v>5482</v>
      </c>
      <c r="K682" s="28" t="s">
        <v>5497</v>
      </c>
      <c r="L682" s="28" t="s">
        <v>5498</v>
      </c>
    </row>
    <row r="683" spans="1:12">
      <c r="A683" s="10" t="s">
        <v>996</v>
      </c>
      <c r="B683" s="10" t="s">
        <v>997</v>
      </c>
      <c r="C683" s="10" t="s">
        <v>271</v>
      </c>
      <c r="D683" s="10" t="s">
        <v>615</v>
      </c>
      <c r="E683" s="10" t="s">
        <v>2288</v>
      </c>
      <c r="F683" s="10" t="s">
        <v>2289</v>
      </c>
      <c r="G683" s="10" t="s">
        <v>2292</v>
      </c>
      <c r="H683" s="10" t="s">
        <v>2293</v>
      </c>
      <c r="I683" s="28" t="s">
        <v>996</v>
      </c>
      <c r="J683" s="28" t="s">
        <v>5482</v>
      </c>
      <c r="K683" s="28" t="s">
        <v>5497</v>
      </c>
      <c r="L683" s="28" t="s">
        <v>5499</v>
      </c>
    </row>
    <row r="684" spans="1:12">
      <c r="A684" s="10" t="s">
        <v>996</v>
      </c>
      <c r="B684" s="10" t="s">
        <v>997</v>
      </c>
      <c r="C684" s="10" t="s">
        <v>271</v>
      </c>
      <c r="D684" s="10" t="s">
        <v>615</v>
      </c>
      <c r="E684" s="10" t="s">
        <v>2288</v>
      </c>
      <c r="F684" s="10" t="s">
        <v>2289</v>
      </c>
      <c r="G684" s="10" t="s">
        <v>2294</v>
      </c>
      <c r="H684" s="10" t="s">
        <v>2295</v>
      </c>
      <c r="I684" s="28" t="s">
        <v>996</v>
      </c>
      <c r="J684" s="28" t="s">
        <v>5482</v>
      </c>
      <c r="K684" s="28" t="s">
        <v>5497</v>
      </c>
      <c r="L684" s="28" t="s">
        <v>5500</v>
      </c>
    </row>
    <row r="685" spans="1:12">
      <c r="A685" s="10" t="s">
        <v>996</v>
      </c>
      <c r="B685" s="10" t="s">
        <v>997</v>
      </c>
      <c r="C685" s="10" t="s">
        <v>271</v>
      </c>
      <c r="D685" s="10" t="s">
        <v>615</v>
      </c>
      <c r="E685" s="10" t="s">
        <v>2288</v>
      </c>
      <c r="F685" s="10" t="s">
        <v>2289</v>
      </c>
      <c r="G685" s="10" t="s">
        <v>2296</v>
      </c>
      <c r="H685" s="10" t="s">
        <v>2297</v>
      </c>
      <c r="I685" s="28" t="s">
        <v>996</v>
      </c>
      <c r="J685" s="28" t="s">
        <v>5482</v>
      </c>
      <c r="K685" s="28" t="s">
        <v>5497</v>
      </c>
      <c r="L685" s="28" t="s">
        <v>5501</v>
      </c>
    </row>
    <row r="686" spans="1:12">
      <c r="A686" s="10" t="s">
        <v>996</v>
      </c>
      <c r="B686" s="10" t="s">
        <v>997</v>
      </c>
      <c r="C686" s="10" t="s">
        <v>271</v>
      </c>
      <c r="D686" s="10" t="s">
        <v>615</v>
      </c>
      <c r="E686" s="10" t="s">
        <v>2288</v>
      </c>
      <c r="F686" s="10" t="s">
        <v>2289</v>
      </c>
      <c r="G686" s="10" t="s">
        <v>2298</v>
      </c>
      <c r="H686" s="10" t="s">
        <v>2299</v>
      </c>
      <c r="I686" s="28" t="s">
        <v>996</v>
      </c>
      <c r="J686" s="28" t="s">
        <v>5482</v>
      </c>
      <c r="K686" s="28" t="s">
        <v>5497</v>
      </c>
      <c r="L686" s="28" t="s">
        <v>5502</v>
      </c>
    </row>
    <row r="687" spans="1:12">
      <c r="A687" s="10" t="s">
        <v>996</v>
      </c>
      <c r="B687" s="10" t="s">
        <v>997</v>
      </c>
      <c r="C687" s="10" t="s">
        <v>271</v>
      </c>
      <c r="D687" s="10" t="s">
        <v>615</v>
      </c>
      <c r="E687" s="10" t="s">
        <v>2288</v>
      </c>
      <c r="F687" s="10" t="s">
        <v>2289</v>
      </c>
      <c r="G687" s="10" t="s">
        <v>2300</v>
      </c>
      <c r="H687" s="10" t="s">
        <v>2301</v>
      </c>
      <c r="I687" s="28" t="s">
        <v>996</v>
      </c>
      <c r="J687" s="28" t="s">
        <v>5482</v>
      </c>
      <c r="K687" s="28" t="s">
        <v>5497</v>
      </c>
      <c r="L687" s="28" t="s">
        <v>5503</v>
      </c>
    </row>
    <row r="688" spans="1:12">
      <c r="A688" s="10" t="s">
        <v>996</v>
      </c>
      <c r="B688" s="10" t="s">
        <v>997</v>
      </c>
      <c r="C688" s="10" t="s">
        <v>272</v>
      </c>
      <c r="D688" s="10" t="s">
        <v>617</v>
      </c>
      <c r="E688" s="10" t="s">
        <v>2302</v>
      </c>
      <c r="F688" s="10" t="s">
        <v>2303</v>
      </c>
      <c r="G688" s="10" t="s">
        <v>2304</v>
      </c>
      <c r="H688" s="10" t="s">
        <v>703</v>
      </c>
      <c r="I688" s="28" t="s">
        <v>996</v>
      </c>
      <c r="J688" s="28" t="s">
        <v>5504</v>
      </c>
      <c r="K688" s="28" t="s">
        <v>5505</v>
      </c>
      <c r="L688" s="28" t="s">
        <v>5506</v>
      </c>
    </row>
    <row r="689" spans="1:12">
      <c r="A689" s="10" t="s">
        <v>996</v>
      </c>
      <c r="B689" s="10" t="s">
        <v>997</v>
      </c>
      <c r="C689" s="10" t="s">
        <v>272</v>
      </c>
      <c r="D689" s="10" t="s">
        <v>617</v>
      </c>
      <c r="E689" s="10" t="s">
        <v>2302</v>
      </c>
      <c r="F689" s="10" t="s">
        <v>2303</v>
      </c>
      <c r="G689" s="10" t="s">
        <v>2305</v>
      </c>
      <c r="H689" s="10" t="s">
        <v>705</v>
      </c>
      <c r="I689" s="28" t="s">
        <v>996</v>
      </c>
      <c r="J689" s="28" t="s">
        <v>5504</v>
      </c>
      <c r="K689" s="28" t="s">
        <v>5505</v>
      </c>
      <c r="L689" s="28" t="s">
        <v>5507</v>
      </c>
    </row>
    <row r="690" spans="1:12">
      <c r="A690" s="10" t="s">
        <v>996</v>
      </c>
      <c r="B690" s="10" t="s">
        <v>997</v>
      </c>
      <c r="C690" s="10" t="s">
        <v>272</v>
      </c>
      <c r="D690" s="10" t="s">
        <v>617</v>
      </c>
      <c r="E690" s="10" t="s">
        <v>2306</v>
      </c>
      <c r="F690" s="10" t="s">
        <v>2307</v>
      </c>
      <c r="G690" s="10" t="s">
        <v>2308</v>
      </c>
      <c r="H690" s="10" t="s">
        <v>2309</v>
      </c>
      <c r="I690" s="28" t="s">
        <v>996</v>
      </c>
      <c r="J690" s="28" t="s">
        <v>5504</v>
      </c>
      <c r="K690" s="28" t="s">
        <v>5508</v>
      </c>
      <c r="L690" s="28" t="s">
        <v>5509</v>
      </c>
    </row>
    <row r="691" spans="1:12">
      <c r="A691" s="10" t="s">
        <v>996</v>
      </c>
      <c r="B691" s="10" t="s">
        <v>997</v>
      </c>
      <c r="C691" s="10" t="s">
        <v>272</v>
      </c>
      <c r="D691" s="10" t="s">
        <v>617</v>
      </c>
      <c r="E691" s="10" t="s">
        <v>2306</v>
      </c>
      <c r="F691" s="10" t="s">
        <v>2307</v>
      </c>
      <c r="G691" s="10" t="s">
        <v>2310</v>
      </c>
      <c r="H691" s="10" t="s">
        <v>2311</v>
      </c>
      <c r="I691" s="28" t="s">
        <v>996</v>
      </c>
      <c r="J691" s="28" t="s">
        <v>5504</v>
      </c>
      <c r="K691" s="28" t="s">
        <v>5508</v>
      </c>
      <c r="L691" s="28" t="s">
        <v>5510</v>
      </c>
    </row>
    <row r="692" spans="1:12">
      <c r="A692" s="10" t="s">
        <v>996</v>
      </c>
      <c r="B692" s="10" t="s">
        <v>997</v>
      </c>
      <c r="C692" s="10" t="s">
        <v>272</v>
      </c>
      <c r="D692" s="10" t="s">
        <v>617</v>
      </c>
      <c r="E692" s="10" t="s">
        <v>2306</v>
      </c>
      <c r="F692" s="10" t="s">
        <v>2307</v>
      </c>
      <c r="G692" s="10" t="s">
        <v>2312</v>
      </c>
      <c r="H692" s="10" t="s">
        <v>2313</v>
      </c>
      <c r="I692" s="28" t="s">
        <v>996</v>
      </c>
      <c r="J692" s="28" t="s">
        <v>5504</v>
      </c>
      <c r="K692" s="28" t="s">
        <v>5508</v>
      </c>
      <c r="L692" s="28" t="s">
        <v>5511</v>
      </c>
    </row>
    <row r="693" spans="1:12">
      <c r="A693" s="10" t="s">
        <v>996</v>
      </c>
      <c r="B693" s="10" t="s">
        <v>997</v>
      </c>
      <c r="C693" s="10" t="s">
        <v>272</v>
      </c>
      <c r="D693" s="10" t="s">
        <v>617</v>
      </c>
      <c r="E693" s="10" t="s">
        <v>2314</v>
      </c>
      <c r="F693" s="10" t="s">
        <v>2315</v>
      </c>
      <c r="G693" s="10" t="s">
        <v>2316</v>
      </c>
      <c r="H693" s="10" t="s">
        <v>2317</v>
      </c>
      <c r="I693" s="28" t="s">
        <v>996</v>
      </c>
      <c r="J693" s="28" t="s">
        <v>5504</v>
      </c>
      <c r="K693" s="28" t="s">
        <v>5512</v>
      </c>
      <c r="L693" s="28" t="s">
        <v>5513</v>
      </c>
    </row>
    <row r="694" spans="1:12">
      <c r="A694" s="10" t="s">
        <v>996</v>
      </c>
      <c r="B694" s="10" t="s">
        <v>997</v>
      </c>
      <c r="C694" s="10" t="s">
        <v>272</v>
      </c>
      <c r="D694" s="10" t="s">
        <v>617</v>
      </c>
      <c r="E694" s="10" t="s">
        <v>2314</v>
      </c>
      <c r="F694" s="10" t="s">
        <v>2315</v>
      </c>
      <c r="G694" s="10" t="s">
        <v>2318</v>
      </c>
      <c r="H694" s="10" t="s">
        <v>2319</v>
      </c>
      <c r="I694" s="28" t="s">
        <v>996</v>
      </c>
      <c r="J694" s="28" t="s">
        <v>5504</v>
      </c>
      <c r="K694" s="28" t="s">
        <v>5512</v>
      </c>
      <c r="L694" s="28" t="s">
        <v>5514</v>
      </c>
    </row>
    <row r="695" spans="1:12">
      <c r="A695" s="10" t="s">
        <v>996</v>
      </c>
      <c r="B695" s="10" t="s">
        <v>997</v>
      </c>
      <c r="C695" s="10" t="s">
        <v>272</v>
      </c>
      <c r="D695" s="10" t="s">
        <v>617</v>
      </c>
      <c r="E695" s="10" t="s">
        <v>2320</v>
      </c>
      <c r="F695" s="10" t="s">
        <v>2321</v>
      </c>
      <c r="G695" s="10" t="s">
        <v>2322</v>
      </c>
      <c r="H695" s="10" t="s">
        <v>2323</v>
      </c>
      <c r="I695" s="28" t="s">
        <v>996</v>
      </c>
      <c r="J695" s="28" t="s">
        <v>5504</v>
      </c>
      <c r="K695" s="28" t="s">
        <v>5515</v>
      </c>
      <c r="L695" s="28" t="s">
        <v>5516</v>
      </c>
    </row>
    <row r="696" spans="1:12">
      <c r="A696" s="10" t="s">
        <v>996</v>
      </c>
      <c r="B696" s="10" t="s">
        <v>997</v>
      </c>
      <c r="C696" s="10" t="s">
        <v>272</v>
      </c>
      <c r="D696" s="10" t="s">
        <v>617</v>
      </c>
      <c r="E696" s="10" t="s">
        <v>2320</v>
      </c>
      <c r="F696" s="10" t="s">
        <v>2321</v>
      </c>
      <c r="G696" s="10" t="s">
        <v>2324</v>
      </c>
      <c r="H696" s="10" t="s">
        <v>2325</v>
      </c>
      <c r="I696" s="28" t="s">
        <v>996</v>
      </c>
      <c r="J696" s="28" t="s">
        <v>5504</v>
      </c>
      <c r="K696" s="28" t="s">
        <v>5515</v>
      </c>
      <c r="L696" s="28" t="s">
        <v>5517</v>
      </c>
    </row>
    <row r="697" spans="1:12">
      <c r="A697" s="10" t="s">
        <v>996</v>
      </c>
      <c r="B697" s="10" t="s">
        <v>997</v>
      </c>
      <c r="C697" s="10" t="s">
        <v>272</v>
      </c>
      <c r="D697" s="10" t="s">
        <v>617</v>
      </c>
      <c r="E697" s="10" t="s">
        <v>2320</v>
      </c>
      <c r="F697" s="10" t="s">
        <v>2321</v>
      </c>
      <c r="G697" s="10" t="s">
        <v>2326</v>
      </c>
      <c r="H697" s="10" t="s">
        <v>2327</v>
      </c>
      <c r="I697" s="28" t="s">
        <v>996</v>
      </c>
      <c r="J697" s="28" t="s">
        <v>5504</v>
      </c>
      <c r="K697" s="28" t="s">
        <v>5515</v>
      </c>
      <c r="L697" s="28" t="s">
        <v>5518</v>
      </c>
    </row>
    <row r="698" spans="1:12">
      <c r="A698" s="10" t="s">
        <v>996</v>
      </c>
      <c r="B698" s="10" t="s">
        <v>997</v>
      </c>
      <c r="C698" s="10" t="s">
        <v>272</v>
      </c>
      <c r="D698" s="10" t="s">
        <v>617</v>
      </c>
      <c r="E698" s="10" t="s">
        <v>2320</v>
      </c>
      <c r="F698" s="10" t="s">
        <v>2321</v>
      </c>
      <c r="G698" s="10" t="s">
        <v>2328</v>
      </c>
      <c r="H698" s="10" t="s">
        <v>2329</v>
      </c>
      <c r="I698" s="28" t="s">
        <v>996</v>
      </c>
      <c r="J698" s="28" t="s">
        <v>5504</v>
      </c>
      <c r="K698" s="28" t="s">
        <v>5515</v>
      </c>
      <c r="L698" s="28" t="s">
        <v>5519</v>
      </c>
    </row>
    <row r="699" spans="1:12">
      <c r="A699" s="10" t="s">
        <v>996</v>
      </c>
      <c r="B699" s="10" t="s">
        <v>997</v>
      </c>
      <c r="C699" s="10" t="s">
        <v>272</v>
      </c>
      <c r="D699" s="10" t="s">
        <v>617</v>
      </c>
      <c r="E699" s="10" t="s">
        <v>2330</v>
      </c>
      <c r="F699" s="10" t="s">
        <v>2331</v>
      </c>
      <c r="G699" s="10" t="s">
        <v>2332</v>
      </c>
      <c r="H699" s="10" t="s">
        <v>2333</v>
      </c>
      <c r="I699" s="28" t="s">
        <v>996</v>
      </c>
      <c r="J699" s="28" t="s">
        <v>5504</v>
      </c>
      <c r="K699" s="28" t="s">
        <v>5520</v>
      </c>
      <c r="L699" s="28" t="s">
        <v>5521</v>
      </c>
    </row>
    <row r="700" spans="1:12">
      <c r="A700" s="10" t="s">
        <v>996</v>
      </c>
      <c r="B700" s="10" t="s">
        <v>997</v>
      </c>
      <c r="C700" s="10" t="s">
        <v>272</v>
      </c>
      <c r="D700" s="10" t="s">
        <v>617</v>
      </c>
      <c r="E700" s="10" t="s">
        <v>2330</v>
      </c>
      <c r="F700" s="10" t="s">
        <v>2331</v>
      </c>
      <c r="G700" s="10" t="s">
        <v>2334</v>
      </c>
      <c r="H700" s="10" t="s">
        <v>2335</v>
      </c>
      <c r="I700" s="28" t="s">
        <v>996</v>
      </c>
      <c r="J700" s="28" t="s">
        <v>5504</v>
      </c>
      <c r="K700" s="28" t="s">
        <v>5520</v>
      </c>
      <c r="L700" s="28" t="s">
        <v>5522</v>
      </c>
    </row>
    <row r="701" spans="1:12">
      <c r="A701" s="10" t="s">
        <v>996</v>
      </c>
      <c r="B701" s="10" t="s">
        <v>997</v>
      </c>
      <c r="C701" s="10" t="s">
        <v>272</v>
      </c>
      <c r="D701" s="10" t="s">
        <v>617</v>
      </c>
      <c r="E701" s="10" t="s">
        <v>2330</v>
      </c>
      <c r="F701" s="10" t="s">
        <v>2331</v>
      </c>
      <c r="G701" s="10" t="s">
        <v>2336</v>
      </c>
      <c r="H701" s="10" t="s">
        <v>2337</v>
      </c>
      <c r="I701" s="28" t="s">
        <v>996</v>
      </c>
      <c r="J701" s="28" t="s">
        <v>5504</v>
      </c>
      <c r="K701" s="28" t="s">
        <v>5520</v>
      </c>
      <c r="L701" s="28" t="s">
        <v>5523</v>
      </c>
    </row>
    <row r="702" spans="1:12">
      <c r="A702" s="10" t="s">
        <v>996</v>
      </c>
      <c r="B702" s="10" t="s">
        <v>997</v>
      </c>
      <c r="C702" s="10" t="s">
        <v>272</v>
      </c>
      <c r="D702" s="10" t="s">
        <v>617</v>
      </c>
      <c r="E702" s="10" t="s">
        <v>2338</v>
      </c>
      <c r="F702" s="10" t="s">
        <v>2339</v>
      </c>
      <c r="G702" s="10" t="s">
        <v>2340</v>
      </c>
      <c r="H702" s="10" t="s">
        <v>2341</v>
      </c>
      <c r="I702" s="28" t="s">
        <v>996</v>
      </c>
      <c r="J702" s="28" t="s">
        <v>5504</v>
      </c>
      <c r="K702" s="28" t="s">
        <v>5524</v>
      </c>
      <c r="L702" s="28" t="s">
        <v>5525</v>
      </c>
    </row>
    <row r="703" spans="1:12">
      <c r="A703" s="10" t="s">
        <v>996</v>
      </c>
      <c r="B703" s="10" t="s">
        <v>997</v>
      </c>
      <c r="C703" s="10" t="s">
        <v>272</v>
      </c>
      <c r="D703" s="10" t="s">
        <v>617</v>
      </c>
      <c r="E703" s="10" t="s">
        <v>2338</v>
      </c>
      <c r="F703" s="10" t="s">
        <v>2339</v>
      </c>
      <c r="G703" s="10" t="s">
        <v>2342</v>
      </c>
      <c r="H703" s="10" t="s">
        <v>2343</v>
      </c>
      <c r="I703" s="28" t="s">
        <v>996</v>
      </c>
      <c r="J703" s="28" t="s">
        <v>5504</v>
      </c>
      <c r="K703" s="28" t="s">
        <v>5524</v>
      </c>
      <c r="L703" s="28" t="s">
        <v>5526</v>
      </c>
    </row>
    <row r="704" spans="1:12">
      <c r="A704" s="10" t="s">
        <v>996</v>
      </c>
      <c r="B704" s="10" t="s">
        <v>997</v>
      </c>
      <c r="C704" s="10" t="s">
        <v>272</v>
      </c>
      <c r="D704" s="10" t="s">
        <v>617</v>
      </c>
      <c r="E704" s="10" t="s">
        <v>2344</v>
      </c>
      <c r="F704" s="10" t="s">
        <v>2345</v>
      </c>
      <c r="G704" s="10" t="s">
        <v>2346</v>
      </c>
      <c r="H704" s="10" t="s">
        <v>2347</v>
      </c>
      <c r="I704" s="28" t="s">
        <v>996</v>
      </c>
      <c r="J704" s="28" t="s">
        <v>5504</v>
      </c>
      <c r="K704" s="28" t="s">
        <v>5527</v>
      </c>
      <c r="L704" s="28" t="s">
        <v>5528</v>
      </c>
    </row>
    <row r="705" spans="1:12">
      <c r="A705" s="10" t="s">
        <v>996</v>
      </c>
      <c r="B705" s="10" t="s">
        <v>997</v>
      </c>
      <c r="C705" s="10" t="s">
        <v>272</v>
      </c>
      <c r="D705" s="10" t="s">
        <v>617</v>
      </c>
      <c r="E705" s="10" t="s">
        <v>2344</v>
      </c>
      <c r="F705" s="10" t="s">
        <v>2345</v>
      </c>
      <c r="G705" s="10" t="s">
        <v>2348</v>
      </c>
      <c r="H705" s="10" t="s">
        <v>2349</v>
      </c>
      <c r="I705" s="28" t="s">
        <v>996</v>
      </c>
      <c r="J705" s="28" t="s">
        <v>5504</v>
      </c>
      <c r="K705" s="28" t="s">
        <v>5527</v>
      </c>
      <c r="L705" s="28" t="s">
        <v>5529</v>
      </c>
    </row>
    <row r="706" spans="1:12">
      <c r="A706" s="10" t="s">
        <v>996</v>
      </c>
      <c r="B706" s="10" t="s">
        <v>997</v>
      </c>
      <c r="C706" s="10" t="s">
        <v>273</v>
      </c>
      <c r="D706" s="10" t="s">
        <v>618</v>
      </c>
      <c r="E706" s="10" t="s">
        <v>2350</v>
      </c>
      <c r="F706" s="10" t="s">
        <v>2351</v>
      </c>
      <c r="G706" s="10" t="s">
        <v>2352</v>
      </c>
      <c r="H706" s="10" t="s">
        <v>703</v>
      </c>
      <c r="I706" s="28" t="s">
        <v>996</v>
      </c>
      <c r="J706" s="28" t="s">
        <v>5530</v>
      </c>
      <c r="K706" s="28" t="s">
        <v>5531</v>
      </c>
      <c r="L706" s="28" t="s">
        <v>5532</v>
      </c>
    </row>
    <row r="707" spans="1:12">
      <c r="A707" s="10" t="s">
        <v>996</v>
      </c>
      <c r="B707" s="10" t="s">
        <v>997</v>
      </c>
      <c r="C707" s="10" t="s">
        <v>273</v>
      </c>
      <c r="D707" s="10" t="s">
        <v>618</v>
      </c>
      <c r="E707" s="10" t="s">
        <v>2350</v>
      </c>
      <c r="F707" s="10" t="s">
        <v>2351</v>
      </c>
      <c r="G707" s="10" t="s">
        <v>2353</v>
      </c>
      <c r="H707" s="10" t="s">
        <v>705</v>
      </c>
      <c r="I707" s="28" t="s">
        <v>996</v>
      </c>
      <c r="J707" s="28" t="s">
        <v>5530</v>
      </c>
      <c r="K707" s="28" t="s">
        <v>5531</v>
      </c>
      <c r="L707" s="28" t="s">
        <v>5533</v>
      </c>
    </row>
    <row r="708" spans="1:12">
      <c r="A708" s="10" t="s">
        <v>996</v>
      </c>
      <c r="B708" s="10" t="s">
        <v>997</v>
      </c>
      <c r="C708" s="10" t="s">
        <v>273</v>
      </c>
      <c r="D708" s="10" t="s">
        <v>618</v>
      </c>
      <c r="E708" s="10" t="s">
        <v>2354</v>
      </c>
      <c r="F708" s="10" t="s">
        <v>2355</v>
      </c>
      <c r="G708" s="10" t="s">
        <v>2356</v>
      </c>
      <c r="H708" s="10" t="s">
        <v>2357</v>
      </c>
      <c r="I708" s="28" t="s">
        <v>996</v>
      </c>
      <c r="J708" s="28" t="s">
        <v>5530</v>
      </c>
      <c r="K708" s="28" t="s">
        <v>5534</v>
      </c>
      <c r="L708" s="28" t="s">
        <v>5535</v>
      </c>
    </row>
    <row r="709" spans="1:12">
      <c r="A709" s="10" t="s">
        <v>996</v>
      </c>
      <c r="B709" s="10" t="s">
        <v>997</v>
      </c>
      <c r="C709" s="10" t="s">
        <v>273</v>
      </c>
      <c r="D709" s="10" t="s">
        <v>618</v>
      </c>
      <c r="E709" s="10" t="s">
        <v>2354</v>
      </c>
      <c r="F709" s="10" t="s">
        <v>2355</v>
      </c>
      <c r="G709" s="10" t="s">
        <v>2358</v>
      </c>
      <c r="H709" s="10" t="s">
        <v>2359</v>
      </c>
      <c r="I709" s="28" t="s">
        <v>996</v>
      </c>
      <c r="J709" s="28" t="s">
        <v>5530</v>
      </c>
      <c r="K709" s="28" t="s">
        <v>5534</v>
      </c>
      <c r="L709" s="28" t="s">
        <v>5536</v>
      </c>
    </row>
    <row r="710" spans="1:12">
      <c r="A710" s="10" t="s">
        <v>996</v>
      </c>
      <c r="B710" s="10" t="s">
        <v>997</v>
      </c>
      <c r="C710" s="10" t="s">
        <v>273</v>
      </c>
      <c r="D710" s="10" t="s">
        <v>618</v>
      </c>
      <c r="E710" s="10" t="s">
        <v>2354</v>
      </c>
      <c r="F710" s="10" t="s">
        <v>2355</v>
      </c>
      <c r="G710" s="10" t="s">
        <v>2360</v>
      </c>
      <c r="H710" s="10" t="s">
        <v>2361</v>
      </c>
      <c r="I710" s="28" t="s">
        <v>996</v>
      </c>
      <c r="J710" s="28" t="s">
        <v>5530</v>
      </c>
      <c r="K710" s="28" t="s">
        <v>5534</v>
      </c>
      <c r="L710" s="28" t="s">
        <v>5537</v>
      </c>
    </row>
    <row r="711" spans="1:12">
      <c r="A711" s="10" t="s">
        <v>996</v>
      </c>
      <c r="B711" s="10" t="s">
        <v>997</v>
      </c>
      <c r="C711" s="10" t="s">
        <v>273</v>
      </c>
      <c r="D711" s="10" t="s">
        <v>618</v>
      </c>
      <c r="E711" s="10" t="s">
        <v>2362</v>
      </c>
      <c r="F711" s="10" t="s">
        <v>2363</v>
      </c>
      <c r="G711" s="10" t="s">
        <v>2364</v>
      </c>
      <c r="H711" s="10" t="s">
        <v>2365</v>
      </c>
      <c r="I711" s="28" t="s">
        <v>996</v>
      </c>
      <c r="J711" s="28" t="s">
        <v>5530</v>
      </c>
      <c r="K711" s="28" t="s">
        <v>5538</v>
      </c>
      <c r="L711" s="28" t="s">
        <v>5539</v>
      </c>
    </row>
    <row r="712" spans="1:12">
      <c r="A712" s="10" t="s">
        <v>996</v>
      </c>
      <c r="B712" s="10" t="s">
        <v>997</v>
      </c>
      <c r="C712" s="10" t="s">
        <v>273</v>
      </c>
      <c r="D712" s="10" t="s">
        <v>618</v>
      </c>
      <c r="E712" s="10" t="s">
        <v>2362</v>
      </c>
      <c r="F712" s="10" t="s">
        <v>2363</v>
      </c>
      <c r="G712" s="10" t="s">
        <v>2366</v>
      </c>
      <c r="H712" s="10" t="s">
        <v>2367</v>
      </c>
      <c r="I712" s="28" t="s">
        <v>996</v>
      </c>
      <c r="J712" s="28" t="s">
        <v>5530</v>
      </c>
      <c r="K712" s="28" t="s">
        <v>5538</v>
      </c>
      <c r="L712" s="28" t="s">
        <v>5540</v>
      </c>
    </row>
    <row r="713" spans="1:12">
      <c r="A713" s="10" t="s">
        <v>996</v>
      </c>
      <c r="B713" s="10" t="s">
        <v>997</v>
      </c>
      <c r="C713" s="10" t="s">
        <v>273</v>
      </c>
      <c r="D713" s="10" t="s">
        <v>618</v>
      </c>
      <c r="E713" s="10" t="s">
        <v>2362</v>
      </c>
      <c r="F713" s="10" t="s">
        <v>2363</v>
      </c>
      <c r="G713" s="10" t="s">
        <v>2368</v>
      </c>
      <c r="H713" s="10" t="s">
        <v>2369</v>
      </c>
      <c r="I713" s="28" t="s">
        <v>996</v>
      </c>
      <c r="J713" s="28" t="s">
        <v>5530</v>
      </c>
      <c r="K713" s="28" t="s">
        <v>5538</v>
      </c>
      <c r="L713" s="28" t="s">
        <v>5541</v>
      </c>
    </row>
    <row r="714" spans="1:12">
      <c r="A714" s="10" t="s">
        <v>996</v>
      </c>
      <c r="B714" s="10" t="s">
        <v>997</v>
      </c>
      <c r="C714" s="10" t="s">
        <v>273</v>
      </c>
      <c r="D714" s="10" t="s">
        <v>618</v>
      </c>
      <c r="E714" s="10" t="s">
        <v>2362</v>
      </c>
      <c r="F714" s="10" t="s">
        <v>2363</v>
      </c>
      <c r="G714" s="10" t="s">
        <v>2370</v>
      </c>
      <c r="H714" s="10" t="s">
        <v>2371</v>
      </c>
      <c r="I714" s="28" t="s">
        <v>996</v>
      </c>
      <c r="J714" s="28" t="s">
        <v>5530</v>
      </c>
      <c r="K714" s="28" t="s">
        <v>5538</v>
      </c>
      <c r="L714" s="28" t="s">
        <v>5542</v>
      </c>
    </row>
    <row r="715" spans="1:12">
      <c r="A715" s="10" t="s">
        <v>996</v>
      </c>
      <c r="B715" s="10" t="s">
        <v>997</v>
      </c>
      <c r="C715" s="10" t="s">
        <v>273</v>
      </c>
      <c r="D715" s="10" t="s">
        <v>618</v>
      </c>
      <c r="E715" s="10" t="s">
        <v>2362</v>
      </c>
      <c r="F715" s="10" t="s">
        <v>2363</v>
      </c>
      <c r="G715" s="10" t="s">
        <v>2372</v>
      </c>
      <c r="H715" s="10" t="s">
        <v>2373</v>
      </c>
      <c r="I715" s="28" t="s">
        <v>996</v>
      </c>
      <c r="J715" s="28" t="s">
        <v>5530</v>
      </c>
      <c r="K715" s="28" t="s">
        <v>5538</v>
      </c>
      <c r="L715" s="28" t="s">
        <v>5543</v>
      </c>
    </row>
    <row r="716" spans="1:12">
      <c r="A716" s="10" t="s">
        <v>996</v>
      </c>
      <c r="B716" s="10" t="s">
        <v>997</v>
      </c>
      <c r="C716" s="10" t="s">
        <v>273</v>
      </c>
      <c r="D716" s="10" t="s">
        <v>618</v>
      </c>
      <c r="E716" s="10" t="s">
        <v>2374</v>
      </c>
      <c r="F716" s="10" t="s">
        <v>2375</v>
      </c>
      <c r="G716" s="10" t="s">
        <v>2376</v>
      </c>
      <c r="H716" s="10" t="s">
        <v>2375</v>
      </c>
      <c r="I716" s="28" t="s">
        <v>996</v>
      </c>
      <c r="J716" s="28" t="s">
        <v>5530</v>
      </c>
      <c r="K716" s="28" t="s">
        <v>5544</v>
      </c>
      <c r="L716" s="28" t="s">
        <v>5545</v>
      </c>
    </row>
    <row r="717" spans="1:12">
      <c r="A717" s="10" t="s">
        <v>996</v>
      </c>
      <c r="B717" s="10" t="s">
        <v>997</v>
      </c>
      <c r="C717" s="10" t="s">
        <v>273</v>
      </c>
      <c r="D717" s="10" t="s">
        <v>618</v>
      </c>
      <c r="E717" s="10" t="s">
        <v>2377</v>
      </c>
      <c r="F717" s="10" t="s">
        <v>2378</v>
      </c>
      <c r="G717" s="10" t="s">
        <v>2379</v>
      </c>
      <c r="H717" s="10" t="s">
        <v>2380</v>
      </c>
      <c r="I717" s="28" t="s">
        <v>996</v>
      </c>
      <c r="J717" s="28" t="s">
        <v>5530</v>
      </c>
      <c r="K717" s="28" t="s">
        <v>5546</v>
      </c>
      <c r="L717" s="28" t="s">
        <v>5547</v>
      </c>
    </row>
    <row r="718" spans="1:12">
      <c r="A718" s="10" t="s">
        <v>996</v>
      </c>
      <c r="B718" s="10" t="s">
        <v>997</v>
      </c>
      <c r="C718" s="10" t="s">
        <v>273</v>
      </c>
      <c r="D718" s="10" t="s">
        <v>618</v>
      </c>
      <c r="E718" s="10" t="s">
        <v>2377</v>
      </c>
      <c r="F718" s="10" t="s">
        <v>2378</v>
      </c>
      <c r="G718" s="10" t="s">
        <v>2381</v>
      </c>
      <c r="H718" s="10" t="s">
        <v>2382</v>
      </c>
      <c r="I718" s="28" t="s">
        <v>996</v>
      </c>
      <c r="J718" s="28" t="s">
        <v>5530</v>
      </c>
      <c r="K718" s="28" t="s">
        <v>5546</v>
      </c>
      <c r="L718" s="28" t="s">
        <v>5548</v>
      </c>
    </row>
    <row r="719" spans="1:12">
      <c r="A719" s="10" t="s">
        <v>996</v>
      </c>
      <c r="B719" s="10" t="s">
        <v>997</v>
      </c>
      <c r="C719" s="10" t="s">
        <v>273</v>
      </c>
      <c r="D719" s="10" t="s">
        <v>618</v>
      </c>
      <c r="E719" s="10" t="s">
        <v>2383</v>
      </c>
      <c r="F719" s="10" t="s">
        <v>2384</v>
      </c>
      <c r="G719" s="10" t="s">
        <v>2385</v>
      </c>
      <c r="H719" s="10" t="s">
        <v>2386</v>
      </c>
      <c r="I719" s="28" t="s">
        <v>996</v>
      </c>
      <c r="J719" s="28" t="s">
        <v>5530</v>
      </c>
      <c r="K719" s="28" t="s">
        <v>5549</v>
      </c>
      <c r="L719" s="28" t="s">
        <v>5550</v>
      </c>
    </row>
    <row r="720" spans="1:12">
      <c r="A720" s="10" t="s">
        <v>996</v>
      </c>
      <c r="B720" s="10" t="s">
        <v>997</v>
      </c>
      <c r="C720" s="10" t="s">
        <v>273</v>
      </c>
      <c r="D720" s="10" t="s">
        <v>618</v>
      </c>
      <c r="E720" s="10" t="s">
        <v>2383</v>
      </c>
      <c r="F720" s="10" t="s">
        <v>2384</v>
      </c>
      <c r="G720" s="10" t="s">
        <v>2387</v>
      </c>
      <c r="H720" s="10" t="s">
        <v>2388</v>
      </c>
      <c r="I720" s="28" t="s">
        <v>996</v>
      </c>
      <c r="J720" s="28" t="s">
        <v>5530</v>
      </c>
      <c r="K720" s="28" t="s">
        <v>5549</v>
      </c>
      <c r="L720" s="28" t="s">
        <v>5551</v>
      </c>
    </row>
    <row r="721" spans="1:12">
      <c r="A721" s="10" t="s">
        <v>996</v>
      </c>
      <c r="B721" s="10" t="s">
        <v>997</v>
      </c>
      <c r="C721" s="10" t="s">
        <v>273</v>
      </c>
      <c r="D721" s="10" t="s">
        <v>618</v>
      </c>
      <c r="E721" s="10" t="s">
        <v>2383</v>
      </c>
      <c r="F721" s="10" t="s">
        <v>2384</v>
      </c>
      <c r="G721" s="10" t="s">
        <v>2389</v>
      </c>
      <c r="H721" s="10" t="s">
        <v>2390</v>
      </c>
      <c r="I721" s="28" t="s">
        <v>996</v>
      </c>
      <c r="J721" s="28" t="s">
        <v>5530</v>
      </c>
      <c r="K721" s="28" t="s">
        <v>5549</v>
      </c>
      <c r="L721" s="28" t="s">
        <v>5552</v>
      </c>
    </row>
    <row r="722" spans="1:12">
      <c r="A722" s="10" t="s">
        <v>996</v>
      </c>
      <c r="B722" s="10" t="s">
        <v>997</v>
      </c>
      <c r="C722" s="10" t="s">
        <v>273</v>
      </c>
      <c r="D722" s="10" t="s">
        <v>618</v>
      </c>
      <c r="E722" s="10" t="s">
        <v>2391</v>
      </c>
      <c r="F722" s="10" t="s">
        <v>2392</v>
      </c>
      <c r="G722" s="10" t="s">
        <v>2393</v>
      </c>
      <c r="H722" s="10" t="s">
        <v>2394</v>
      </c>
      <c r="I722" s="28" t="s">
        <v>996</v>
      </c>
      <c r="J722" s="28" t="s">
        <v>5530</v>
      </c>
      <c r="K722" s="28" t="s">
        <v>5553</v>
      </c>
      <c r="L722" s="28" t="s">
        <v>5554</v>
      </c>
    </row>
    <row r="723" spans="1:12">
      <c r="A723" s="10" t="s">
        <v>996</v>
      </c>
      <c r="B723" s="10" t="s">
        <v>997</v>
      </c>
      <c r="C723" s="10" t="s">
        <v>273</v>
      </c>
      <c r="D723" s="10" t="s">
        <v>618</v>
      </c>
      <c r="E723" s="10" t="s">
        <v>2391</v>
      </c>
      <c r="F723" s="10" t="s">
        <v>2392</v>
      </c>
      <c r="G723" s="10" t="s">
        <v>2395</v>
      </c>
      <c r="H723" s="10" t="s">
        <v>2396</v>
      </c>
      <c r="I723" s="28" t="s">
        <v>996</v>
      </c>
      <c r="J723" s="28" t="s">
        <v>5530</v>
      </c>
      <c r="K723" s="28" t="s">
        <v>5553</v>
      </c>
      <c r="L723" s="28" t="s">
        <v>5555</v>
      </c>
    </row>
    <row r="724" spans="1:12">
      <c r="A724" s="10" t="s">
        <v>996</v>
      </c>
      <c r="B724" s="10" t="s">
        <v>997</v>
      </c>
      <c r="C724" s="10" t="s">
        <v>273</v>
      </c>
      <c r="D724" s="10" t="s">
        <v>618</v>
      </c>
      <c r="E724" s="10" t="s">
        <v>2391</v>
      </c>
      <c r="F724" s="10" t="s">
        <v>2392</v>
      </c>
      <c r="G724" s="10" t="s">
        <v>2397</v>
      </c>
      <c r="H724" s="10" t="s">
        <v>2398</v>
      </c>
      <c r="I724" s="28" t="s">
        <v>996</v>
      </c>
      <c r="J724" s="28" t="s">
        <v>5530</v>
      </c>
      <c r="K724" s="28" t="s">
        <v>5553</v>
      </c>
      <c r="L724" s="28" t="s">
        <v>5556</v>
      </c>
    </row>
    <row r="725" spans="1:12">
      <c r="A725" s="10" t="s">
        <v>996</v>
      </c>
      <c r="B725" s="10" t="s">
        <v>997</v>
      </c>
      <c r="C725" s="10" t="s">
        <v>273</v>
      </c>
      <c r="D725" s="10" t="s">
        <v>618</v>
      </c>
      <c r="E725" s="10" t="s">
        <v>2399</v>
      </c>
      <c r="F725" s="10" t="s">
        <v>2400</v>
      </c>
      <c r="G725" s="10" t="s">
        <v>2401</v>
      </c>
      <c r="H725" s="10" t="s">
        <v>2400</v>
      </c>
      <c r="I725" s="28" t="s">
        <v>996</v>
      </c>
      <c r="J725" s="28" t="s">
        <v>5530</v>
      </c>
      <c r="K725" s="28" t="s">
        <v>5557</v>
      </c>
      <c r="L725" s="28" t="s">
        <v>5558</v>
      </c>
    </row>
    <row r="726" spans="1:12">
      <c r="A726" s="10" t="s">
        <v>996</v>
      </c>
      <c r="B726" s="10" t="s">
        <v>997</v>
      </c>
      <c r="C726" s="10" t="s">
        <v>273</v>
      </c>
      <c r="D726" s="10" t="s">
        <v>618</v>
      </c>
      <c r="E726" s="10" t="s">
        <v>2402</v>
      </c>
      <c r="F726" s="10" t="s">
        <v>2403</v>
      </c>
      <c r="G726" s="10" t="s">
        <v>2404</v>
      </c>
      <c r="H726" s="10" t="s">
        <v>2405</v>
      </c>
      <c r="I726" s="28" t="s">
        <v>996</v>
      </c>
      <c r="J726" s="28" t="s">
        <v>5530</v>
      </c>
      <c r="K726" s="28" t="s">
        <v>5559</v>
      </c>
      <c r="L726" s="28" t="s">
        <v>5560</v>
      </c>
    </row>
    <row r="727" spans="1:12">
      <c r="A727" s="10" t="s">
        <v>996</v>
      </c>
      <c r="B727" s="10" t="s">
        <v>997</v>
      </c>
      <c r="C727" s="10" t="s">
        <v>273</v>
      </c>
      <c r="D727" s="10" t="s">
        <v>618</v>
      </c>
      <c r="E727" s="10" t="s">
        <v>2402</v>
      </c>
      <c r="F727" s="10" t="s">
        <v>2403</v>
      </c>
      <c r="G727" s="10" t="s">
        <v>2406</v>
      </c>
      <c r="H727" s="10" t="s">
        <v>2407</v>
      </c>
      <c r="I727" s="28" t="s">
        <v>996</v>
      </c>
      <c r="J727" s="28" t="s">
        <v>5530</v>
      </c>
      <c r="K727" s="28" t="s">
        <v>5559</v>
      </c>
      <c r="L727" s="28" t="s">
        <v>5561</v>
      </c>
    </row>
    <row r="728" spans="1:12">
      <c r="A728" s="10" t="s">
        <v>996</v>
      </c>
      <c r="B728" s="10" t="s">
        <v>997</v>
      </c>
      <c r="C728" s="10" t="s">
        <v>273</v>
      </c>
      <c r="D728" s="10" t="s">
        <v>618</v>
      </c>
      <c r="E728" s="10" t="s">
        <v>2402</v>
      </c>
      <c r="F728" s="10" t="s">
        <v>2403</v>
      </c>
      <c r="G728" s="10" t="s">
        <v>2408</v>
      </c>
      <c r="H728" s="10" t="s">
        <v>2409</v>
      </c>
      <c r="I728" s="28" t="s">
        <v>996</v>
      </c>
      <c r="J728" s="28" t="s">
        <v>5530</v>
      </c>
      <c r="K728" s="28" t="s">
        <v>5559</v>
      </c>
      <c r="L728" s="28" t="s">
        <v>5562</v>
      </c>
    </row>
    <row r="729" spans="1:12">
      <c r="A729" s="10" t="s">
        <v>996</v>
      </c>
      <c r="B729" s="10" t="s">
        <v>997</v>
      </c>
      <c r="C729" s="10" t="s">
        <v>273</v>
      </c>
      <c r="D729" s="10" t="s">
        <v>618</v>
      </c>
      <c r="E729" s="10" t="s">
        <v>2402</v>
      </c>
      <c r="F729" s="10" t="s">
        <v>2403</v>
      </c>
      <c r="G729" s="10" t="s">
        <v>2410</v>
      </c>
      <c r="H729" s="10" t="s">
        <v>2411</v>
      </c>
      <c r="I729" s="28" t="s">
        <v>996</v>
      </c>
      <c r="J729" s="28" t="s">
        <v>5530</v>
      </c>
      <c r="K729" s="28" t="s">
        <v>5559</v>
      </c>
      <c r="L729" s="28" t="s">
        <v>5563</v>
      </c>
    </row>
    <row r="730" spans="1:12">
      <c r="A730" s="10" t="s">
        <v>996</v>
      </c>
      <c r="B730" s="10" t="s">
        <v>997</v>
      </c>
      <c r="C730" s="10" t="s">
        <v>273</v>
      </c>
      <c r="D730" s="10" t="s">
        <v>618</v>
      </c>
      <c r="E730" s="10" t="s">
        <v>2402</v>
      </c>
      <c r="F730" s="10" t="s">
        <v>2403</v>
      </c>
      <c r="G730" s="10" t="s">
        <v>2412</v>
      </c>
      <c r="H730" s="10" t="s">
        <v>2413</v>
      </c>
      <c r="I730" s="28" t="s">
        <v>996</v>
      </c>
      <c r="J730" s="28" t="s">
        <v>5530</v>
      </c>
      <c r="K730" s="28" t="s">
        <v>5559</v>
      </c>
      <c r="L730" s="28" t="s">
        <v>5564</v>
      </c>
    </row>
    <row r="731" spans="1:12">
      <c r="A731" s="10" t="s">
        <v>996</v>
      </c>
      <c r="B731" s="10" t="s">
        <v>997</v>
      </c>
      <c r="C731" s="10" t="s">
        <v>273</v>
      </c>
      <c r="D731" s="10" t="s">
        <v>618</v>
      </c>
      <c r="E731" s="10" t="s">
        <v>2402</v>
      </c>
      <c r="F731" s="10" t="s">
        <v>2403</v>
      </c>
      <c r="G731" s="10" t="s">
        <v>2414</v>
      </c>
      <c r="H731" s="10" t="s">
        <v>2415</v>
      </c>
      <c r="I731" s="28" t="s">
        <v>996</v>
      </c>
      <c r="J731" s="28" t="s">
        <v>5530</v>
      </c>
      <c r="K731" s="28" t="s">
        <v>5559</v>
      </c>
      <c r="L731" s="28" t="s">
        <v>5565</v>
      </c>
    </row>
    <row r="732" spans="1:12">
      <c r="A732" s="10" t="s">
        <v>996</v>
      </c>
      <c r="B732" s="10" t="s">
        <v>997</v>
      </c>
      <c r="C732" s="10" t="s">
        <v>273</v>
      </c>
      <c r="D732" s="10" t="s">
        <v>618</v>
      </c>
      <c r="E732" s="10" t="s">
        <v>2416</v>
      </c>
      <c r="F732" s="10" t="s">
        <v>2417</v>
      </c>
      <c r="G732" s="10" t="s">
        <v>2418</v>
      </c>
      <c r="H732" s="10" t="s">
        <v>2419</v>
      </c>
      <c r="I732" s="28" t="s">
        <v>996</v>
      </c>
      <c r="J732" s="28" t="s">
        <v>5530</v>
      </c>
      <c r="K732" s="28" t="s">
        <v>5566</v>
      </c>
      <c r="L732" s="28" t="s">
        <v>5567</v>
      </c>
    </row>
    <row r="733" spans="1:12">
      <c r="A733" s="10" t="s">
        <v>996</v>
      </c>
      <c r="B733" s="10" t="s">
        <v>997</v>
      </c>
      <c r="C733" s="10" t="s">
        <v>273</v>
      </c>
      <c r="D733" s="10" t="s">
        <v>618</v>
      </c>
      <c r="E733" s="10" t="s">
        <v>2416</v>
      </c>
      <c r="F733" s="10" t="s">
        <v>2417</v>
      </c>
      <c r="G733" s="10" t="s">
        <v>2420</v>
      </c>
      <c r="H733" s="10" t="s">
        <v>2421</v>
      </c>
      <c r="I733" s="28" t="s">
        <v>996</v>
      </c>
      <c r="J733" s="28" t="s">
        <v>5530</v>
      </c>
      <c r="K733" s="28" t="s">
        <v>5566</v>
      </c>
      <c r="L733" s="28" t="s">
        <v>5568</v>
      </c>
    </row>
    <row r="734" spans="1:12">
      <c r="A734" s="10" t="s">
        <v>996</v>
      </c>
      <c r="B734" s="10" t="s">
        <v>997</v>
      </c>
      <c r="C734" s="10" t="s">
        <v>273</v>
      </c>
      <c r="D734" s="10" t="s">
        <v>618</v>
      </c>
      <c r="E734" s="10" t="s">
        <v>2416</v>
      </c>
      <c r="F734" s="10" t="s">
        <v>2417</v>
      </c>
      <c r="G734" s="10" t="s">
        <v>2422</v>
      </c>
      <c r="H734" s="10" t="s">
        <v>2423</v>
      </c>
      <c r="I734" s="28" t="s">
        <v>996</v>
      </c>
      <c r="J734" s="28" t="s">
        <v>5530</v>
      </c>
      <c r="K734" s="28" t="s">
        <v>5566</v>
      </c>
      <c r="L734" s="28" t="s">
        <v>5569</v>
      </c>
    </row>
    <row r="735" spans="1:12">
      <c r="A735" s="10" t="s">
        <v>996</v>
      </c>
      <c r="B735" s="10" t="s">
        <v>997</v>
      </c>
      <c r="C735" s="10" t="s">
        <v>273</v>
      </c>
      <c r="D735" s="10" t="s">
        <v>618</v>
      </c>
      <c r="E735" s="10" t="s">
        <v>2416</v>
      </c>
      <c r="F735" s="10" t="s">
        <v>2417</v>
      </c>
      <c r="G735" s="10" t="s">
        <v>2424</v>
      </c>
      <c r="H735" s="10" t="s">
        <v>2425</v>
      </c>
      <c r="I735" s="28" t="s">
        <v>996</v>
      </c>
      <c r="J735" s="28" t="s">
        <v>5530</v>
      </c>
      <c r="K735" s="28" t="s">
        <v>5566</v>
      </c>
      <c r="L735" s="28" t="s">
        <v>5570</v>
      </c>
    </row>
    <row r="736" spans="1:12">
      <c r="A736" s="10" t="s">
        <v>996</v>
      </c>
      <c r="B736" s="10" t="s">
        <v>997</v>
      </c>
      <c r="C736" s="10" t="s">
        <v>273</v>
      </c>
      <c r="D736" s="10" t="s">
        <v>618</v>
      </c>
      <c r="E736" s="10" t="s">
        <v>2416</v>
      </c>
      <c r="F736" s="10" t="s">
        <v>2417</v>
      </c>
      <c r="G736" s="10" t="s">
        <v>2426</v>
      </c>
      <c r="H736" s="10" t="s">
        <v>2427</v>
      </c>
      <c r="I736" s="28" t="s">
        <v>996</v>
      </c>
      <c r="J736" s="28" t="s">
        <v>5530</v>
      </c>
      <c r="K736" s="28" t="s">
        <v>5566</v>
      </c>
      <c r="L736" s="28" t="s">
        <v>5571</v>
      </c>
    </row>
    <row r="737" spans="1:12">
      <c r="A737" s="10" t="s">
        <v>996</v>
      </c>
      <c r="B737" s="10" t="s">
        <v>997</v>
      </c>
      <c r="C737" s="10" t="s">
        <v>273</v>
      </c>
      <c r="D737" s="10" t="s">
        <v>618</v>
      </c>
      <c r="E737" s="10" t="s">
        <v>2416</v>
      </c>
      <c r="F737" s="10" t="s">
        <v>2417</v>
      </c>
      <c r="G737" s="10" t="s">
        <v>2428</v>
      </c>
      <c r="H737" s="10" t="s">
        <v>2429</v>
      </c>
      <c r="I737" s="28" t="s">
        <v>996</v>
      </c>
      <c r="J737" s="28" t="s">
        <v>5530</v>
      </c>
      <c r="K737" s="28" t="s">
        <v>5566</v>
      </c>
      <c r="L737" s="28" t="s">
        <v>5572</v>
      </c>
    </row>
    <row r="738" spans="1:12">
      <c r="A738" s="10" t="s">
        <v>996</v>
      </c>
      <c r="B738" s="10" t="s">
        <v>997</v>
      </c>
      <c r="C738" s="10" t="s">
        <v>273</v>
      </c>
      <c r="D738" s="10" t="s">
        <v>618</v>
      </c>
      <c r="E738" s="10" t="s">
        <v>2416</v>
      </c>
      <c r="F738" s="10" t="s">
        <v>2417</v>
      </c>
      <c r="G738" s="10" t="s">
        <v>2430</v>
      </c>
      <c r="H738" s="10" t="s">
        <v>2431</v>
      </c>
      <c r="I738" s="28" t="s">
        <v>996</v>
      </c>
      <c r="J738" s="28" t="s">
        <v>5530</v>
      </c>
      <c r="K738" s="28" t="s">
        <v>5566</v>
      </c>
      <c r="L738" s="28" t="s">
        <v>5573</v>
      </c>
    </row>
    <row r="739" spans="1:12">
      <c r="A739" s="10" t="s">
        <v>996</v>
      </c>
      <c r="B739" s="10" t="s">
        <v>997</v>
      </c>
      <c r="C739" s="10" t="s">
        <v>273</v>
      </c>
      <c r="D739" s="10" t="s">
        <v>618</v>
      </c>
      <c r="E739" s="10" t="s">
        <v>2416</v>
      </c>
      <c r="F739" s="10" t="s">
        <v>2417</v>
      </c>
      <c r="G739" s="10" t="s">
        <v>2432</v>
      </c>
      <c r="H739" s="10" t="s">
        <v>2433</v>
      </c>
      <c r="I739" s="28" t="s">
        <v>996</v>
      </c>
      <c r="J739" s="28" t="s">
        <v>5530</v>
      </c>
      <c r="K739" s="28" t="s">
        <v>5566</v>
      </c>
      <c r="L739" s="28" t="s">
        <v>5574</v>
      </c>
    </row>
    <row r="740" spans="1:12">
      <c r="A740" s="10" t="s">
        <v>2434</v>
      </c>
      <c r="B740" s="10" t="s">
        <v>2435</v>
      </c>
      <c r="C740" s="10" t="s">
        <v>274</v>
      </c>
      <c r="D740" s="10" t="s">
        <v>619</v>
      </c>
      <c r="E740" s="10" t="s">
        <v>2436</v>
      </c>
      <c r="F740" s="10" t="s">
        <v>2437</v>
      </c>
      <c r="G740" s="10" t="s">
        <v>2438</v>
      </c>
      <c r="H740" s="10" t="s">
        <v>703</v>
      </c>
      <c r="I740" s="28" t="s">
        <v>2434</v>
      </c>
      <c r="J740" s="28" t="s">
        <v>5575</v>
      </c>
      <c r="K740" s="28" t="s">
        <v>5576</v>
      </c>
      <c r="L740" s="28" t="s">
        <v>5577</v>
      </c>
    </row>
    <row r="741" spans="1:12">
      <c r="A741" s="10" t="s">
        <v>2434</v>
      </c>
      <c r="B741" s="10" t="s">
        <v>2435</v>
      </c>
      <c r="C741" s="10" t="s">
        <v>274</v>
      </c>
      <c r="D741" s="10" t="s">
        <v>619</v>
      </c>
      <c r="E741" s="10" t="s">
        <v>2436</v>
      </c>
      <c r="F741" s="10" t="s">
        <v>2437</v>
      </c>
      <c r="G741" s="10" t="s">
        <v>2439</v>
      </c>
      <c r="H741" s="10" t="s">
        <v>705</v>
      </c>
      <c r="I741" s="28" t="s">
        <v>2434</v>
      </c>
      <c r="J741" s="28" t="s">
        <v>5575</v>
      </c>
      <c r="K741" s="28" t="s">
        <v>5576</v>
      </c>
      <c r="L741" s="28" t="s">
        <v>5578</v>
      </c>
    </row>
    <row r="742" spans="1:12">
      <c r="A742" s="10" t="s">
        <v>2434</v>
      </c>
      <c r="B742" s="10" t="s">
        <v>2435</v>
      </c>
      <c r="C742" s="10" t="s">
        <v>274</v>
      </c>
      <c r="D742" s="10" t="s">
        <v>619</v>
      </c>
      <c r="E742" s="10" t="s">
        <v>2440</v>
      </c>
      <c r="F742" s="10" t="s">
        <v>619</v>
      </c>
      <c r="G742" s="10" t="s">
        <v>2441</v>
      </c>
      <c r="H742" s="10" t="s">
        <v>2442</v>
      </c>
      <c r="I742" s="28" t="s">
        <v>2434</v>
      </c>
      <c r="J742" s="28" t="s">
        <v>5575</v>
      </c>
      <c r="K742" s="28" t="s">
        <v>5579</v>
      </c>
      <c r="L742" s="28" t="s">
        <v>5580</v>
      </c>
    </row>
    <row r="743" spans="1:12">
      <c r="A743" s="10" t="s">
        <v>2434</v>
      </c>
      <c r="B743" s="10" t="s">
        <v>2435</v>
      </c>
      <c r="C743" s="10" t="s">
        <v>274</v>
      </c>
      <c r="D743" s="10" t="s">
        <v>619</v>
      </c>
      <c r="E743" s="10" t="s">
        <v>2440</v>
      </c>
      <c r="F743" s="10" t="s">
        <v>619</v>
      </c>
      <c r="G743" s="10" t="s">
        <v>2443</v>
      </c>
      <c r="H743" s="10" t="s">
        <v>2444</v>
      </c>
      <c r="I743" s="28" t="s">
        <v>2434</v>
      </c>
      <c r="J743" s="28" t="s">
        <v>5575</v>
      </c>
      <c r="K743" s="28" t="s">
        <v>5579</v>
      </c>
      <c r="L743" s="28" t="s">
        <v>5581</v>
      </c>
    </row>
    <row r="744" spans="1:12">
      <c r="A744" s="10" t="s">
        <v>2434</v>
      </c>
      <c r="B744" s="10" t="s">
        <v>2435</v>
      </c>
      <c r="C744" s="10" t="s">
        <v>275</v>
      </c>
      <c r="D744" s="10" t="s">
        <v>620</v>
      </c>
      <c r="E744" s="10" t="s">
        <v>2445</v>
      </c>
      <c r="F744" s="10" t="s">
        <v>2446</v>
      </c>
      <c r="G744" s="10" t="s">
        <v>2447</v>
      </c>
      <c r="H744" s="10" t="s">
        <v>703</v>
      </c>
      <c r="I744" s="28" t="s">
        <v>2434</v>
      </c>
      <c r="J744" s="28" t="s">
        <v>5582</v>
      </c>
      <c r="K744" s="28" t="s">
        <v>5583</v>
      </c>
      <c r="L744" s="28" t="s">
        <v>5584</v>
      </c>
    </row>
    <row r="745" spans="1:12">
      <c r="A745" s="10" t="s">
        <v>2434</v>
      </c>
      <c r="B745" s="10" t="s">
        <v>2435</v>
      </c>
      <c r="C745" s="10" t="s">
        <v>275</v>
      </c>
      <c r="D745" s="10" t="s">
        <v>620</v>
      </c>
      <c r="E745" s="10" t="s">
        <v>2445</v>
      </c>
      <c r="F745" s="10" t="s">
        <v>2446</v>
      </c>
      <c r="G745" s="10" t="s">
        <v>2448</v>
      </c>
      <c r="H745" s="10" t="s">
        <v>705</v>
      </c>
      <c r="I745" s="28" t="s">
        <v>2434</v>
      </c>
      <c r="J745" s="28" t="s">
        <v>5582</v>
      </c>
      <c r="K745" s="28" t="s">
        <v>5583</v>
      </c>
      <c r="L745" s="28" t="s">
        <v>5585</v>
      </c>
    </row>
    <row r="746" spans="1:12">
      <c r="A746" s="10" t="s">
        <v>2434</v>
      </c>
      <c r="B746" s="10" t="s">
        <v>2435</v>
      </c>
      <c r="C746" s="10" t="s">
        <v>275</v>
      </c>
      <c r="D746" s="10" t="s">
        <v>620</v>
      </c>
      <c r="E746" s="10" t="s">
        <v>2449</v>
      </c>
      <c r="F746" s="10" t="s">
        <v>620</v>
      </c>
      <c r="G746" s="10" t="s">
        <v>2450</v>
      </c>
      <c r="H746" s="10" t="s">
        <v>2451</v>
      </c>
      <c r="I746" s="28" t="s">
        <v>2434</v>
      </c>
      <c r="J746" s="28" t="s">
        <v>5582</v>
      </c>
      <c r="K746" s="28" t="s">
        <v>5586</v>
      </c>
      <c r="L746" s="28" t="s">
        <v>5587</v>
      </c>
    </row>
    <row r="747" spans="1:12">
      <c r="A747" s="10" t="s">
        <v>2434</v>
      </c>
      <c r="B747" s="10" t="s">
        <v>2435</v>
      </c>
      <c r="C747" s="10" t="s">
        <v>275</v>
      </c>
      <c r="D747" s="10" t="s">
        <v>620</v>
      </c>
      <c r="E747" s="10" t="s">
        <v>2449</v>
      </c>
      <c r="F747" s="10" t="s">
        <v>620</v>
      </c>
      <c r="G747" s="10" t="s">
        <v>2452</v>
      </c>
      <c r="H747" s="10" t="s">
        <v>2453</v>
      </c>
      <c r="I747" s="28" t="s">
        <v>2434</v>
      </c>
      <c r="J747" s="28" t="s">
        <v>5582</v>
      </c>
      <c r="K747" s="28" t="s">
        <v>5586</v>
      </c>
      <c r="L747" s="28" t="s">
        <v>5588</v>
      </c>
    </row>
    <row r="748" spans="1:12">
      <c r="A748" s="10" t="s">
        <v>2434</v>
      </c>
      <c r="B748" s="10" t="s">
        <v>2435</v>
      </c>
      <c r="C748" s="10" t="s">
        <v>276</v>
      </c>
      <c r="D748" s="10" t="s">
        <v>621</v>
      </c>
      <c r="E748" s="10" t="s">
        <v>2454</v>
      </c>
      <c r="F748" s="10" t="s">
        <v>2455</v>
      </c>
      <c r="G748" s="10" t="s">
        <v>2456</v>
      </c>
      <c r="H748" s="10" t="s">
        <v>703</v>
      </c>
      <c r="I748" s="28" t="s">
        <v>2434</v>
      </c>
      <c r="J748" s="28" t="s">
        <v>5589</v>
      </c>
      <c r="K748" s="28" t="s">
        <v>5590</v>
      </c>
      <c r="L748" s="28" t="s">
        <v>5591</v>
      </c>
    </row>
    <row r="749" spans="1:12">
      <c r="A749" s="10" t="s">
        <v>2434</v>
      </c>
      <c r="B749" s="10" t="s">
        <v>2435</v>
      </c>
      <c r="C749" s="10" t="s">
        <v>276</v>
      </c>
      <c r="D749" s="10" t="s">
        <v>621</v>
      </c>
      <c r="E749" s="10" t="s">
        <v>2454</v>
      </c>
      <c r="F749" s="10" t="s">
        <v>2455</v>
      </c>
      <c r="G749" s="10" t="s">
        <v>2457</v>
      </c>
      <c r="H749" s="10" t="s">
        <v>705</v>
      </c>
      <c r="I749" s="28" t="s">
        <v>2434</v>
      </c>
      <c r="J749" s="28" t="s">
        <v>5589</v>
      </c>
      <c r="K749" s="28" t="s">
        <v>5590</v>
      </c>
      <c r="L749" s="28" t="s">
        <v>5592</v>
      </c>
    </row>
    <row r="750" spans="1:12">
      <c r="A750" s="10" t="s">
        <v>2434</v>
      </c>
      <c r="B750" s="10" t="s">
        <v>2435</v>
      </c>
      <c r="C750" s="10" t="s">
        <v>276</v>
      </c>
      <c r="D750" s="10" t="s">
        <v>621</v>
      </c>
      <c r="E750" s="10" t="s">
        <v>2458</v>
      </c>
      <c r="F750" s="10" t="s">
        <v>621</v>
      </c>
      <c r="G750" s="10" t="s">
        <v>2459</v>
      </c>
      <c r="H750" s="10" t="s">
        <v>621</v>
      </c>
      <c r="I750" s="28" t="s">
        <v>2434</v>
      </c>
      <c r="J750" s="28" t="s">
        <v>5589</v>
      </c>
      <c r="K750" s="28" t="s">
        <v>5593</v>
      </c>
      <c r="L750" s="28" t="s">
        <v>5594</v>
      </c>
    </row>
    <row r="751" spans="1:12">
      <c r="A751" s="10" t="s">
        <v>2434</v>
      </c>
      <c r="B751" s="10" t="s">
        <v>2435</v>
      </c>
      <c r="C751" s="10" t="s">
        <v>277</v>
      </c>
      <c r="D751" s="10" t="s">
        <v>622</v>
      </c>
      <c r="E751" s="10" t="s">
        <v>2460</v>
      </c>
      <c r="F751" s="10" t="s">
        <v>2461</v>
      </c>
      <c r="G751" s="10" t="s">
        <v>2462</v>
      </c>
      <c r="H751" s="10" t="s">
        <v>703</v>
      </c>
      <c r="I751" s="28" t="s">
        <v>2434</v>
      </c>
      <c r="J751" s="28" t="s">
        <v>5595</v>
      </c>
      <c r="K751" s="28" t="s">
        <v>5596</v>
      </c>
      <c r="L751" s="28" t="s">
        <v>5597</v>
      </c>
    </row>
    <row r="752" spans="1:12">
      <c r="A752" s="10" t="s">
        <v>2434</v>
      </c>
      <c r="B752" s="10" t="s">
        <v>2435</v>
      </c>
      <c r="C752" s="10" t="s">
        <v>277</v>
      </c>
      <c r="D752" s="10" t="s">
        <v>622</v>
      </c>
      <c r="E752" s="10" t="s">
        <v>2460</v>
      </c>
      <c r="F752" s="10" t="s">
        <v>2461</v>
      </c>
      <c r="G752" s="10" t="s">
        <v>2463</v>
      </c>
      <c r="H752" s="10" t="s">
        <v>705</v>
      </c>
      <c r="I752" s="28" t="s">
        <v>2434</v>
      </c>
      <c r="J752" s="28" t="s">
        <v>5595</v>
      </c>
      <c r="K752" s="28" t="s">
        <v>5596</v>
      </c>
      <c r="L752" s="28" t="s">
        <v>5598</v>
      </c>
    </row>
    <row r="753" spans="1:12">
      <c r="A753" s="10" t="s">
        <v>2434</v>
      </c>
      <c r="B753" s="10" t="s">
        <v>2435</v>
      </c>
      <c r="C753" s="10" t="s">
        <v>277</v>
      </c>
      <c r="D753" s="10" t="s">
        <v>622</v>
      </c>
      <c r="E753" s="10" t="s">
        <v>2464</v>
      </c>
      <c r="F753" s="10" t="s">
        <v>2465</v>
      </c>
      <c r="G753" s="10" t="s">
        <v>2466</v>
      </c>
      <c r="H753" s="10" t="s">
        <v>2465</v>
      </c>
      <c r="I753" s="28" t="s">
        <v>2434</v>
      </c>
      <c r="J753" s="28" t="s">
        <v>5595</v>
      </c>
      <c r="K753" s="28" t="s">
        <v>5599</v>
      </c>
      <c r="L753" s="28" t="s">
        <v>5600</v>
      </c>
    </row>
    <row r="754" spans="1:12">
      <c r="A754" s="10" t="s">
        <v>2434</v>
      </c>
      <c r="B754" s="10" t="s">
        <v>2435</v>
      </c>
      <c r="C754" s="10" t="s">
        <v>277</v>
      </c>
      <c r="D754" s="10" t="s">
        <v>622</v>
      </c>
      <c r="E754" s="10" t="s">
        <v>2467</v>
      </c>
      <c r="F754" s="10" t="s">
        <v>2468</v>
      </c>
      <c r="G754" s="10" t="s">
        <v>2469</v>
      </c>
      <c r="H754" s="10" t="s">
        <v>2468</v>
      </c>
      <c r="I754" s="28" t="s">
        <v>2434</v>
      </c>
      <c r="J754" s="28" t="s">
        <v>5595</v>
      </c>
      <c r="K754" s="28" t="s">
        <v>5601</v>
      </c>
      <c r="L754" s="28" t="s">
        <v>5602</v>
      </c>
    </row>
    <row r="755" spans="1:12">
      <c r="A755" s="10" t="s">
        <v>2434</v>
      </c>
      <c r="B755" s="10" t="s">
        <v>2435</v>
      </c>
      <c r="C755" s="10" t="s">
        <v>277</v>
      </c>
      <c r="D755" s="10" t="s">
        <v>622</v>
      </c>
      <c r="E755" s="10" t="s">
        <v>2470</v>
      </c>
      <c r="F755" s="10" t="s">
        <v>2471</v>
      </c>
      <c r="G755" s="10" t="s">
        <v>2472</v>
      </c>
      <c r="H755" s="10" t="s">
        <v>2473</v>
      </c>
      <c r="I755" s="28" t="s">
        <v>2434</v>
      </c>
      <c r="J755" s="28" t="s">
        <v>5595</v>
      </c>
      <c r="K755" s="28" t="s">
        <v>5603</v>
      </c>
      <c r="L755" s="28" t="s">
        <v>5604</v>
      </c>
    </row>
    <row r="756" spans="1:12">
      <c r="A756" s="10" t="s">
        <v>2434</v>
      </c>
      <c r="B756" s="10" t="s">
        <v>2435</v>
      </c>
      <c r="C756" s="10" t="s">
        <v>277</v>
      </c>
      <c r="D756" s="10" t="s">
        <v>622</v>
      </c>
      <c r="E756" s="10" t="s">
        <v>2470</v>
      </c>
      <c r="F756" s="10" t="s">
        <v>2471</v>
      </c>
      <c r="G756" s="10" t="s">
        <v>2474</v>
      </c>
      <c r="H756" s="10" t="s">
        <v>2475</v>
      </c>
      <c r="I756" s="28" t="s">
        <v>2434</v>
      </c>
      <c r="J756" s="28" t="s">
        <v>5595</v>
      </c>
      <c r="K756" s="28" t="s">
        <v>5603</v>
      </c>
      <c r="L756" s="28" t="s">
        <v>5605</v>
      </c>
    </row>
    <row r="757" spans="1:12">
      <c r="A757" s="10" t="s">
        <v>2476</v>
      </c>
      <c r="B757" s="10" t="s">
        <v>2477</v>
      </c>
      <c r="C757" s="10" t="s">
        <v>278</v>
      </c>
      <c r="D757" s="10" t="s">
        <v>623</v>
      </c>
      <c r="E757" s="10" t="s">
        <v>2478</v>
      </c>
      <c r="F757" s="10" t="s">
        <v>2479</v>
      </c>
      <c r="G757" s="10" t="s">
        <v>2480</v>
      </c>
      <c r="H757" s="10" t="s">
        <v>703</v>
      </c>
      <c r="I757" s="28" t="s">
        <v>2476</v>
      </c>
      <c r="J757" s="28" t="s">
        <v>5606</v>
      </c>
      <c r="K757" s="28" t="s">
        <v>5607</v>
      </c>
      <c r="L757" s="28" t="s">
        <v>5608</v>
      </c>
    </row>
    <row r="758" spans="1:12">
      <c r="A758" s="10" t="s">
        <v>2476</v>
      </c>
      <c r="B758" s="10" t="s">
        <v>2477</v>
      </c>
      <c r="C758" s="10" t="s">
        <v>278</v>
      </c>
      <c r="D758" s="10" t="s">
        <v>623</v>
      </c>
      <c r="E758" s="10" t="s">
        <v>2478</v>
      </c>
      <c r="F758" s="10" t="s">
        <v>2479</v>
      </c>
      <c r="G758" s="10" t="s">
        <v>2481</v>
      </c>
      <c r="H758" s="10" t="s">
        <v>705</v>
      </c>
      <c r="I758" s="28" t="s">
        <v>2476</v>
      </c>
      <c r="J758" s="28" t="s">
        <v>5606</v>
      </c>
      <c r="K758" s="28" t="s">
        <v>5607</v>
      </c>
      <c r="L758" s="28" t="s">
        <v>5609</v>
      </c>
    </row>
    <row r="759" spans="1:12">
      <c r="A759" s="10" t="s">
        <v>2476</v>
      </c>
      <c r="B759" s="10" t="s">
        <v>2477</v>
      </c>
      <c r="C759" s="10" t="s">
        <v>278</v>
      </c>
      <c r="D759" s="10" t="s">
        <v>623</v>
      </c>
      <c r="E759" s="10" t="s">
        <v>2482</v>
      </c>
      <c r="F759" s="10" t="s">
        <v>2483</v>
      </c>
      <c r="G759" s="10" t="s">
        <v>2484</v>
      </c>
      <c r="H759" s="10" t="s">
        <v>2485</v>
      </c>
      <c r="I759" s="28" t="s">
        <v>2476</v>
      </c>
      <c r="J759" s="28" t="s">
        <v>5606</v>
      </c>
      <c r="K759" s="28" t="s">
        <v>5610</v>
      </c>
      <c r="L759" s="28" t="s">
        <v>5611</v>
      </c>
    </row>
    <row r="760" spans="1:12">
      <c r="A760" s="10" t="s">
        <v>2476</v>
      </c>
      <c r="B760" s="10" t="s">
        <v>2477</v>
      </c>
      <c r="C760" s="10" t="s">
        <v>278</v>
      </c>
      <c r="D760" s="10" t="s">
        <v>623</v>
      </c>
      <c r="E760" s="10" t="s">
        <v>2482</v>
      </c>
      <c r="F760" s="10" t="s">
        <v>2483</v>
      </c>
      <c r="G760" s="10" t="s">
        <v>2486</v>
      </c>
      <c r="H760" s="10" t="s">
        <v>2487</v>
      </c>
      <c r="I760" s="28" t="s">
        <v>2476</v>
      </c>
      <c r="J760" s="28" t="s">
        <v>5606</v>
      </c>
      <c r="K760" s="28" t="s">
        <v>5610</v>
      </c>
      <c r="L760" s="28" t="s">
        <v>5612</v>
      </c>
    </row>
    <row r="761" spans="1:12">
      <c r="A761" s="10" t="s">
        <v>2476</v>
      </c>
      <c r="B761" s="10" t="s">
        <v>2477</v>
      </c>
      <c r="C761" s="10" t="s">
        <v>278</v>
      </c>
      <c r="D761" s="10" t="s">
        <v>623</v>
      </c>
      <c r="E761" s="10" t="s">
        <v>2482</v>
      </c>
      <c r="F761" s="10" t="s">
        <v>2483</v>
      </c>
      <c r="G761" s="10" t="s">
        <v>2488</v>
      </c>
      <c r="H761" s="10" t="s">
        <v>2489</v>
      </c>
      <c r="I761" s="28" t="s">
        <v>2476</v>
      </c>
      <c r="J761" s="28" t="s">
        <v>5606</v>
      </c>
      <c r="K761" s="28" t="s">
        <v>5610</v>
      </c>
      <c r="L761" s="28" t="s">
        <v>5613</v>
      </c>
    </row>
    <row r="762" spans="1:12">
      <c r="A762" s="10" t="s">
        <v>2476</v>
      </c>
      <c r="B762" s="10" t="s">
        <v>2477</v>
      </c>
      <c r="C762" s="10" t="s">
        <v>278</v>
      </c>
      <c r="D762" s="10" t="s">
        <v>623</v>
      </c>
      <c r="E762" s="10" t="s">
        <v>2482</v>
      </c>
      <c r="F762" s="10" t="s">
        <v>2483</v>
      </c>
      <c r="G762" s="10" t="s">
        <v>2490</v>
      </c>
      <c r="H762" s="10" t="s">
        <v>2491</v>
      </c>
      <c r="I762" s="28" t="s">
        <v>2476</v>
      </c>
      <c r="J762" s="28" t="s">
        <v>5606</v>
      </c>
      <c r="K762" s="28" t="s">
        <v>5610</v>
      </c>
      <c r="L762" s="28" t="s">
        <v>5614</v>
      </c>
    </row>
    <row r="763" spans="1:12">
      <c r="A763" s="10" t="s">
        <v>2476</v>
      </c>
      <c r="B763" s="10" t="s">
        <v>2477</v>
      </c>
      <c r="C763" s="10" t="s">
        <v>278</v>
      </c>
      <c r="D763" s="10" t="s">
        <v>623</v>
      </c>
      <c r="E763" s="10" t="s">
        <v>2492</v>
      </c>
      <c r="F763" s="10" t="s">
        <v>2493</v>
      </c>
      <c r="G763" s="10" t="s">
        <v>2494</v>
      </c>
      <c r="H763" s="10" t="s">
        <v>2493</v>
      </c>
      <c r="I763" s="28" t="s">
        <v>2476</v>
      </c>
      <c r="J763" s="28" t="s">
        <v>5606</v>
      </c>
      <c r="K763" s="28" t="s">
        <v>5615</v>
      </c>
      <c r="L763" s="28" t="s">
        <v>5616</v>
      </c>
    </row>
    <row r="764" spans="1:12">
      <c r="A764" s="10" t="s">
        <v>2476</v>
      </c>
      <c r="B764" s="10" t="s">
        <v>2477</v>
      </c>
      <c r="C764" s="10" t="s">
        <v>278</v>
      </c>
      <c r="D764" s="10" t="s">
        <v>623</v>
      </c>
      <c r="E764" s="10" t="s">
        <v>2495</v>
      </c>
      <c r="F764" s="10" t="s">
        <v>2496</v>
      </c>
      <c r="G764" s="10" t="s">
        <v>2497</v>
      </c>
      <c r="H764" s="10" t="s">
        <v>2496</v>
      </c>
      <c r="I764" s="28" t="s">
        <v>2476</v>
      </c>
      <c r="J764" s="28" t="s">
        <v>5606</v>
      </c>
      <c r="K764" s="28" t="s">
        <v>5617</v>
      </c>
      <c r="L764" s="28" t="s">
        <v>5618</v>
      </c>
    </row>
    <row r="765" spans="1:12">
      <c r="A765" s="10" t="s">
        <v>2476</v>
      </c>
      <c r="B765" s="10" t="s">
        <v>2477</v>
      </c>
      <c r="C765" s="10" t="s">
        <v>279</v>
      </c>
      <c r="D765" s="10" t="s">
        <v>624</v>
      </c>
      <c r="E765" s="10" t="s">
        <v>2498</v>
      </c>
      <c r="F765" s="10" t="s">
        <v>2499</v>
      </c>
      <c r="G765" s="10" t="s">
        <v>2500</v>
      </c>
      <c r="H765" s="10" t="s">
        <v>703</v>
      </c>
      <c r="I765" s="28" t="s">
        <v>2476</v>
      </c>
      <c r="J765" s="28" t="s">
        <v>5619</v>
      </c>
      <c r="K765" s="28" t="s">
        <v>5620</v>
      </c>
      <c r="L765" s="28" t="s">
        <v>5621</v>
      </c>
    </row>
    <row r="766" spans="1:12">
      <c r="A766" s="10" t="s">
        <v>2476</v>
      </c>
      <c r="B766" s="10" t="s">
        <v>2477</v>
      </c>
      <c r="C766" s="10" t="s">
        <v>279</v>
      </c>
      <c r="D766" s="10" t="s">
        <v>624</v>
      </c>
      <c r="E766" s="10" t="s">
        <v>2498</v>
      </c>
      <c r="F766" s="10" t="s">
        <v>2499</v>
      </c>
      <c r="G766" s="10" t="s">
        <v>2501</v>
      </c>
      <c r="H766" s="10" t="s">
        <v>705</v>
      </c>
      <c r="I766" s="28" t="s">
        <v>2476</v>
      </c>
      <c r="J766" s="28" t="s">
        <v>5619</v>
      </c>
      <c r="K766" s="28" t="s">
        <v>5620</v>
      </c>
      <c r="L766" s="28" t="s">
        <v>5622</v>
      </c>
    </row>
    <row r="767" spans="1:12">
      <c r="A767" s="10" t="s">
        <v>2476</v>
      </c>
      <c r="B767" s="10" t="s">
        <v>2477</v>
      </c>
      <c r="C767" s="10" t="s">
        <v>279</v>
      </c>
      <c r="D767" s="10" t="s">
        <v>624</v>
      </c>
      <c r="E767" s="10" t="s">
        <v>2502</v>
      </c>
      <c r="F767" s="10" t="s">
        <v>2503</v>
      </c>
      <c r="G767" s="10" t="s">
        <v>2504</v>
      </c>
      <c r="H767" s="10" t="s">
        <v>2503</v>
      </c>
      <c r="I767" s="28" t="s">
        <v>2476</v>
      </c>
      <c r="J767" s="28" t="s">
        <v>5619</v>
      </c>
      <c r="K767" s="28" t="s">
        <v>5623</v>
      </c>
      <c r="L767" s="28" t="s">
        <v>5624</v>
      </c>
    </row>
    <row r="768" spans="1:12">
      <c r="A768" s="10" t="s">
        <v>2476</v>
      </c>
      <c r="B768" s="10" t="s">
        <v>2477</v>
      </c>
      <c r="C768" s="10" t="s">
        <v>279</v>
      </c>
      <c r="D768" s="10" t="s">
        <v>624</v>
      </c>
      <c r="E768" s="10" t="s">
        <v>2505</v>
      </c>
      <c r="F768" s="10" t="s">
        <v>2506</v>
      </c>
      <c r="G768" s="10" t="s">
        <v>2507</v>
      </c>
      <c r="H768" s="10" t="s">
        <v>2508</v>
      </c>
      <c r="I768" s="28" t="s">
        <v>2476</v>
      </c>
      <c r="J768" s="28" t="s">
        <v>5619</v>
      </c>
      <c r="K768" s="28" t="s">
        <v>5625</v>
      </c>
      <c r="L768" s="28" t="s">
        <v>5626</v>
      </c>
    </row>
    <row r="769" spans="1:12">
      <c r="A769" s="10" t="s">
        <v>2476</v>
      </c>
      <c r="B769" s="10" t="s">
        <v>2477</v>
      </c>
      <c r="C769" s="10" t="s">
        <v>279</v>
      </c>
      <c r="D769" s="10" t="s">
        <v>624</v>
      </c>
      <c r="E769" s="10" t="s">
        <v>2505</v>
      </c>
      <c r="F769" s="10" t="s">
        <v>2506</v>
      </c>
      <c r="G769" s="10" t="s">
        <v>2509</v>
      </c>
      <c r="H769" s="10" t="s">
        <v>2510</v>
      </c>
      <c r="I769" s="28" t="s">
        <v>2476</v>
      </c>
      <c r="J769" s="28" t="s">
        <v>5619</v>
      </c>
      <c r="K769" s="28" t="s">
        <v>5625</v>
      </c>
      <c r="L769" s="28" t="s">
        <v>5627</v>
      </c>
    </row>
    <row r="770" spans="1:12">
      <c r="A770" s="10" t="s">
        <v>2476</v>
      </c>
      <c r="B770" s="10" t="s">
        <v>2477</v>
      </c>
      <c r="C770" s="10" t="s">
        <v>279</v>
      </c>
      <c r="D770" s="10" t="s">
        <v>624</v>
      </c>
      <c r="E770" s="10" t="s">
        <v>2505</v>
      </c>
      <c r="F770" s="10" t="s">
        <v>2506</v>
      </c>
      <c r="G770" s="10" t="s">
        <v>2511</v>
      </c>
      <c r="H770" s="10" t="s">
        <v>2512</v>
      </c>
      <c r="I770" s="28" t="s">
        <v>2476</v>
      </c>
      <c r="J770" s="28" t="s">
        <v>5619</v>
      </c>
      <c r="K770" s="28" t="s">
        <v>5625</v>
      </c>
      <c r="L770" s="28" t="s">
        <v>5628</v>
      </c>
    </row>
    <row r="771" spans="1:12">
      <c r="A771" s="10" t="s">
        <v>2476</v>
      </c>
      <c r="B771" s="10" t="s">
        <v>2477</v>
      </c>
      <c r="C771" s="10" t="s">
        <v>279</v>
      </c>
      <c r="D771" s="10" t="s">
        <v>624</v>
      </c>
      <c r="E771" s="10" t="s">
        <v>2505</v>
      </c>
      <c r="F771" s="10" t="s">
        <v>2506</v>
      </c>
      <c r="G771" s="10" t="s">
        <v>2513</v>
      </c>
      <c r="H771" s="10" t="s">
        <v>2514</v>
      </c>
      <c r="I771" s="28" t="s">
        <v>2476</v>
      </c>
      <c r="J771" s="28" t="s">
        <v>5619</v>
      </c>
      <c r="K771" s="28" t="s">
        <v>5625</v>
      </c>
      <c r="L771" s="28" t="s">
        <v>5629</v>
      </c>
    </row>
    <row r="772" spans="1:12">
      <c r="A772" s="10" t="s">
        <v>2476</v>
      </c>
      <c r="B772" s="10" t="s">
        <v>2477</v>
      </c>
      <c r="C772" s="10" t="s">
        <v>279</v>
      </c>
      <c r="D772" s="10" t="s">
        <v>624</v>
      </c>
      <c r="E772" s="10" t="s">
        <v>2515</v>
      </c>
      <c r="F772" s="10" t="s">
        <v>2516</v>
      </c>
      <c r="G772" s="10" t="s">
        <v>2517</v>
      </c>
      <c r="H772" s="10" t="s">
        <v>2518</v>
      </c>
      <c r="I772" s="28" t="s">
        <v>2476</v>
      </c>
      <c r="J772" s="28" t="s">
        <v>5619</v>
      </c>
      <c r="K772" s="28" t="s">
        <v>5630</v>
      </c>
      <c r="L772" s="28" t="s">
        <v>5631</v>
      </c>
    </row>
    <row r="773" spans="1:12">
      <c r="A773" s="10" t="s">
        <v>2476</v>
      </c>
      <c r="B773" s="10" t="s">
        <v>2477</v>
      </c>
      <c r="C773" s="10" t="s">
        <v>279</v>
      </c>
      <c r="D773" s="10" t="s">
        <v>624</v>
      </c>
      <c r="E773" s="10" t="s">
        <v>2515</v>
      </c>
      <c r="F773" s="10" t="s">
        <v>2516</v>
      </c>
      <c r="G773" s="10" t="s">
        <v>2519</v>
      </c>
      <c r="H773" s="10" t="s">
        <v>2520</v>
      </c>
      <c r="I773" s="28" t="s">
        <v>2476</v>
      </c>
      <c r="J773" s="28" t="s">
        <v>5619</v>
      </c>
      <c r="K773" s="28" t="s">
        <v>5630</v>
      </c>
      <c r="L773" s="28" t="s">
        <v>5632</v>
      </c>
    </row>
    <row r="774" spans="1:12">
      <c r="A774" s="10" t="s">
        <v>2476</v>
      </c>
      <c r="B774" s="10" t="s">
        <v>2477</v>
      </c>
      <c r="C774" s="10" t="s">
        <v>280</v>
      </c>
      <c r="D774" s="10" t="s">
        <v>625</v>
      </c>
      <c r="E774" s="10" t="s">
        <v>2521</v>
      </c>
      <c r="F774" s="10" t="s">
        <v>2522</v>
      </c>
      <c r="G774" s="10" t="s">
        <v>2523</v>
      </c>
      <c r="H774" s="10" t="s">
        <v>703</v>
      </c>
      <c r="I774" s="28" t="s">
        <v>2476</v>
      </c>
      <c r="J774" s="28" t="s">
        <v>5633</v>
      </c>
      <c r="K774" s="28" t="s">
        <v>5634</v>
      </c>
      <c r="L774" s="28" t="s">
        <v>5635</v>
      </c>
    </row>
    <row r="775" spans="1:12">
      <c r="A775" s="10" t="s">
        <v>2476</v>
      </c>
      <c r="B775" s="10" t="s">
        <v>2477</v>
      </c>
      <c r="C775" s="10" t="s">
        <v>280</v>
      </c>
      <c r="D775" s="10" t="s">
        <v>625</v>
      </c>
      <c r="E775" s="10" t="s">
        <v>2521</v>
      </c>
      <c r="F775" s="10" t="s">
        <v>2522</v>
      </c>
      <c r="G775" s="10" t="s">
        <v>2524</v>
      </c>
      <c r="H775" s="10" t="s">
        <v>705</v>
      </c>
      <c r="I775" s="28" t="s">
        <v>2476</v>
      </c>
      <c r="J775" s="28" t="s">
        <v>5633</v>
      </c>
      <c r="K775" s="28" t="s">
        <v>5634</v>
      </c>
      <c r="L775" s="28" t="s">
        <v>5636</v>
      </c>
    </row>
    <row r="776" spans="1:12">
      <c r="A776" s="10" t="s">
        <v>2476</v>
      </c>
      <c r="B776" s="10" t="s">
        <v>2477</v>
      </c>
      <c r="C776" s="10" t="s">
        <v>280</v>
      </c>
      <c r="D776" s="10" t="s">
        <v>625</v>
      </c>
      <c r="E776" s="10" t="s">
        <v>2525</v>
      </c>
      <c r="F776" s="10" t="s">
        <v>2526</v>
      </c>
      <c r="G776" s="10" t="s">
        <v>2527</v>
      </c>
      <c r="H776" s="10" t="s">
        <v>2528</v>
      </c>
      <c r="I776" s="28" t="s">
        <v>2476</v>
      </c>
      <c r="J776" s="28" t="s">
        <v>5633</v>
      </c>
      <c r="K776" s="28" t="s">
        <v>5637</v>
      </c>
      <c r="L776" s="28" t="s">
        <v>5638</v>
      </c>
    </row>
    <row r="777" spans="1:12">
      <c r="A777" s="10" t="s">
        <v>2476</v>
      </c>
      <c r="B777" s="10" t="s">
        <v>2477</v>
      </c>
      <c r="C777" s="10" t="s">
        <v>280</v>
      </c>
      <c r="D777" s="10" t="s">
        <v>625</v>
      </c>
      <c r="E777" s="10" t="s">
        <v>2525</v>
      </c>
      <c r="F777" s="10" t="s">
        <v>2526</v>
      </c>
      <c r="G777" s="10" t="s">
        <v>2529</v>
      </c>
      <c r="H777" s="10" t="s">
        <v>2530</v>
      </c>
      <c r="I777" s="28" t="s">
        <v>2476</v>
      </c>
      <c r="J777" s="28" t="s">
        <v>5633</v>
      </c>
      <c r="K777" s="28" t="s">
        <v>5637</v>
      </c>
      <c r="L777" s="28" t="s">
        <v>5639</v>
      </c>
    </row>
    <row r="778" spans="1:12">
      <c r="A778" s="10" t="s">
        <v>2476</v>
      </c>
      <c r="B778" s="10" t="s">
        <v>2477</v>
      </c>
      <c r="C778" s="10" t="s">
        <v>280</v>
      </c>
      <c r="D778" s="10" t="s">
        <v>625</v>
      </c>
      <c r="E778" s="10" t="s">
        <v>2525</v>
      </c>
      <c r="F778" s="10" t="s">
        <v>2526</v>
      </c>
      <c r="G778" s="10" t="s">
        <v>2531</v>
      </c>
      <c r="H778" s="10" t="s">
        <v>2532</v>
      </c>
      <c r="I778" s="28" t="s">
        <v>2476</v>
      </c>
      <c r="J778" s="28" t="s">
        <v>5633</v>
      </c>
      <c r="K778" s="28" t="s">
        <v>5637</v>
      </c>
      <c r="L778" s="28" t="s">
        <v>5640</v>
      </c>
    </row>
    <row r="779" spans="1:12">
      <c r="A779" s="10" t="s">
        <v>2476</v>
      </c>
      <c r="B779" s="10" t="s">
        <v>2477</v>
      </c>
      <c r="C779" s="10" t="s">
        <v>280</v>
      </c>
      <c r="D779" s="10" t="s">
        <v>625</v>
      </c>
      <c r="E779" s="10" t="s">
        <v>2525</v>
      </c>
      <c r="F779" s="10" t="s">
        <v>2526</v>
      </c>
      <c r="G779" s="10" t="s">
        <v>2533</v>
      </c>
      <c r="H779" s="10" t="s">
        <v>2534</v>
      </c>
      <c r="I779" s="28" t="s">
        <v>2476</v>
      </c>
      <c r="J779" s="28" t="s">
        <v>5633</v>
      </c>
      <c r="K779" s="28" t="s">
        <v>5637</v>
      </c>
      <c r="L779" s="28" t="s">
        <v>5641</v>
      </c>
    </row>
    <row r="780" spans="1:12">
      <c r="A780" s="10" t="s">
        <v>2476</v>
      </c>
      <c r="B780" s="10" t="s">
        <v>2477</v>
      </c>
      <c r="C780" s="10" t="s">
        <v>280</v>
      </c>
      <c r="D780" s="10" t="s">
        <v>625</v>
      </c>
      <c r="E780" s="10" t="s">
        <v>2535</v>
      </c>
      <c r="F780" s="10" t="s">
        <v>2536</v>
      </c>
      <c r="G780" s="10" t="s">
        <v>2537</v>
      </c>
      <c r="H780" s="10" t="s">
        <v>2538</v>
      </c>
      <c r="I780" s="28" t="s">
        <v>2476</v>
      </c>
      <c r="J780" s="28" t="s">
        <v>5633</v>
      </c>
      <c r="K780" s="28" t="s">
        <v>5642</v>
      </c>
      <c r="L780" s="28" t="s">
        <v>5643</v>
      </c>
    </row>
    <row r="781" spans="1:12">
      <c r="A781" s="10" t="s">
        <v>2476</v>
      </c>
      <c r="B781" s="10" t="s">
        <v>2477</v>
      </c>
      <c r="C781" s="10" t="s">
        <v>280</v>
      </c>
      <c r="D781" s="10" t="s">
        <v>625</v>
      </c>
      <c r="E781" s="10" t="s">
        <v>2535</v>
      </c>
      <c r="F781" s="10" t="s">
        <v>2536</v>
      </c>
      <c r="G781" s="10" t="s">
        <v>2539</v>
      </c>
      <c r="H781" s="10" t="s">
        <v>2540</v>
      </c>
      <c r="I781" s="28" t="s">
        <v>2476</v>
      </c>
      <c r="J781" s="28" t="s">
        <v>5633</v>
      </c>
      <c r="K781" s="28" t="s">
        <v>5642</v>
      </c>
      <c r="L781" s="28" t="s">
        <v>5644</v>
      </c>
    </row>
    <row r="782" spans="1:12">
      <c r="A782" s="10" t="s">
        <v>2476</v>
      </c>
      <c r="B782" s="10" t="s">
        <v>2477</v>
      </c>
      <c r="C782" s="10" t="s">
        <v>280</v>
      </c>
      <c r="D782" s="10" t="s">
        <v>625</v>
      </c>
      <c r="E782" s="10" t="s">
        <v>2535</v>
      </c>
      <c r="F782" s="10" t="s">
        <v>2536</v>
      </c>
      <c r="G782" s="10" t="s">
        <v>2541</v>
      </c>
      <c r="H782" s="10" t="s">
        <v>2542</v>
      </c>
      <c r="I782" s="28" t="s">
        <v>2476</v>
      </c>
      <c r="J782" s="28" t="s">
        <v>5633</v>
      </c>
      <c r="K782" s="28" t="s">
        <v>5642</v>
      </c>
      <c r="L782" s="28" t="s">
        <v>5645</v>
      </c>
    </row>
    <row r="783" spans="1:12">
      <c r="A783" s="10" t="s">
        <v>2476</v>
      </c>
      <c r="B783" s="10" t="s">
        <v>2477</v>
      </c>
      <c r="C783" s="10" t="s">
        <v>280</v>
      </c>
      <c r="D783" s="10" t="s">
        <v>625</v>
      </c>
      <c r="E783" s="10" t="s">
        <v>2535</v>
      </c>
      <c r="F783" s="10" t="s">
        <v>2536</v>
      </c>
      <c r="G783" s="10" t="s">
        <v>2543</v>
      </c>
      <c r="H783" s="10" t="s">
        <v>2544</v>
      </c>
      <c r="I783" s="28" t="s">
        <v>2476</v>
      </c>
      <c r="J783" s="28" t="s">
        <v>5633</v>
      </c>
      <c r="K783" s="28" t="s">
        <v>5642</v>
      </c>
      <c r="L783" s="28" t="s">
        <v>5646</v>
      </c>
    </row>
    <row r="784" spans="1:12">
      <c r="A784" s="10" t="s">
        <v>2476</v>
      </c>
      <c r="B784" s="10" t="s">
        <v>2477</v>
      </c>
      <c r="C784" s="10" t="s">
        <v>281</v>
      </c>
      <c r="D784" s="10" t="s">
        <v>626</v>
      </c>
      <c r="E784" s="10" t="s">
        <v>2545</v>
      </c>
      <c r="F784" s="10" t="s">
        <v>2546</v>
      </c>
      <c r="G784" s="10" t="s">
        <v>2547</v>
      </c>
      <c r="H784" s="10" t="s">
        <v>703</v>
      </c>
      <c r="I784" s="28" t="s">
        <v>2476</v>
      </c>
      <c r="J784" s="28" t="s">
        <v>5647</v>
      </c>
      <c r="K784" s="28" t="s">
        <v>5648</v>
      </c>
      <c r="L784" s="28" t="s">
        <v>5649</v>
      </c>
    </row>
    <row r="785" spans="1:12">
      <c r="A785" s="10" t="s">
        <v>2476</v>
      </c>
      <c r="B785" s="10" t="s">
        <v>2477</v>
      </c>
      <c r="C785" s="10" t="s">
        <v>281</v>
      </c>
      <c r="D785" s="10" t="s">
        <v>626</v>
      </c>
      <c r="E785" s="10" t="s">
        <v>2545</v>
      </c>
      <c r="F785" s="10" t="s">
        <v>2546</v>
      </c>
      <c r="G785" s="10" t="s">
        <v>2548</v>
      </c>
      <c r="H785" s="10" t="s">
        <v>705</v>
      </c>
      <c r="I785" s="28" t="s">
        <v>2476</v>
      </c>
      <c r="J785" s="28" t="s">
        <v>5647</v>
      </c>
      <c r="K785" s="28" t="s">
        <v>5648</v>
      </c>
      <c r="L785" s="28" t="s">
        <v>5650</v>
      </c>
    </row>
    <row r="786" spans="1:12">
      <c r="A786" s="10" t="s">
        <v>2476</v>
      </c>
      <c r="B786" s="10" t="s">
        <v>2477</v>
      </c>
      <c r="C786" s="10" t="s">
        <v>281</v>
      </c>
      <c r="D786" s="10" t="s">
        <v>626</v>
      </c>
      <c r="E786" s="10" t="s">
        <v>2549</v>
      </c>
      <c r="F786" s="10" t="s">
        <v>626</v>
      </c>
      <c r="G786" s="10" t="s">
        <v>2550</v>
      </c>
      <c r="H786" s="10" t="s">
        <v>2551</v>
      </c>
      <c r="I786" s="28" t="s">
        <v>2476</v>
      </c>
      <c r="J786" s="28" t="s">
        <v>5647</v>
      </c>
      <c r="K786" s="28" t="s">
        <v>5651</v>
      </c>
      <c r="L786" s="28" t="s">
        <v>5652</v>
      </c>
    </row>
    <row r="787" spans="1:12">
      <c r="A787" s="10" t="s">
        <v>2476</v>
      </c>
      <c r="B787" s="10" t="s">
        <v>2477</v>
      </c>
      <c r="C787" s="10" t="s">
        <v>281</v>
      </c>
      <c r="D787" s="10" t="s">
        <v>626</v>
      </c>
      <c r="E787" s="10" t="s">
        <v>2549</v>
      </c>
      <c r="F787" s="10" t="s">
        <v>626</v>
      </c>
      <c r="G787" s="10" t="s">
        <v>2552</v>
      </c>
      <c r="H787" s="10" t="s">
        <v>2553</v>
      </c>
      <c r="I787" s="28" t="s">
        <v>2476</v>
      </c>
      <c r="J787" s="28" t="s">
        <v>5647</v>
      </c>
      <c r="K787" s="28" t="s">
        <v>5651</v>
      </c>
      <c r="L787" s="28" t="s">
        <v>5653</v>
      </c>
    </row>
    <row r="788" spans="1:12">
      <c r="A788" s="10" t="s">
        <v>2476</v>
      </c>
      <c r="B788" s="10" t="s">
        <v>2477</v>
      </c>
      <c r="C788" s="10" t="s">
        <v>281</v>
      </c>
      <c r="D788" s="10" t="s">
        <v>626</v>
      </c>
      <c r="E788" s="10" t="s">
        <v>2549</v>
      </c>
      <c r="F788" s="10" t="s">
        <v>626</v>
      </c>
      <c r="G788" s="10" t="s">
        <v>2554</v>
      </c>
      <c r="H788" s="10" t="s">
        <v>2555</v>
      </c>
      <c r="I788" s="28" t="s">
        <v>2476</v>
      </c>
      <c r="J788" s="28" t="s">
        <v>5647</v>
      </c>
      <c r="K788" s="28" t="s">
        <v>5651</v>
      </c>
      <c r="L788" s="28" t="s">
        <v>5654</v>
      </c>
    </row>
    <row r="789" spans="1:12">
      <c r="A789" s="10" t="s">
        <v>2476</v>
      </c>
      <c r="B789" s="10" t="s">
        <v>2477</v>
      </c>
      <c r="C789" s="10" t="s">
        <v>282</v>
      </c>
      <c r="D789" s="10" t="s">
        <v>627</v>
      </c>
      <c r="E789" s="10" t="s">
        <v>2556</v>
      </c>
      <c r="F789" s="10" t="s">
        <v>2557</v>
      </c>
      <c r="G789" s="10" t="s">
        <v>2558</v>
      </c>
      <c r="H789" s="10" t="s">
        <v>703</v>
      </c>
      <c r="I789" s="28" t="s">
        <v>2476</v>
      </c>
      <c r="J789" s="28" t="s">
        <v>5655</v>
      </c>
      <c r="K789" s="28" t="s">
        <v>5656</v>
      </c>
      <c r="L789" s="28" t="s">
        <v>5657</v>
      </c>
    </row>
    <row r="790" spans="1:12">
      <c r="A790" s="10" t="s">
        <v>2476</v>
      </c>
      <c r="B790" s="10" t="s">
        <v>2477</v>
      </c>
      <c r="C790" s="10" t="s">
        <v>282</v>
      </c>
      <c r="D790" s="10" t="s">
        <v>627</v>
      </c>
      <c r="E790" s="10" t="s">
        <v>2556</v>
      </c>
      <c r="F790" s="10" t="s">
        <v>2557</v>
      </c>
      <c r="G790" s="10" t="s">
        <v>2559</v>
      </c>
      <c r="H790" s="10" t="s">
        <v>705</v>
      </c>
      <c r="I790" s="28" t="s">
        <v>2476</v>
      </c>
      <c r="J790" s="28" t="s">
        <v>5655</v>
      </c>
      <c r="K790" s="28" t="s">
        <v>5656</v>
      </c>
      <c r="L790" s="28" t="s">
        <v>5658</v>
      </c>
    </row>
    <row r="791" spans="1:12">
      <c r="A791" s="10" t="s">
        <v>2476</v>
      </c>
      <c r="B791" s="10" t="s">
        <v>2477</v>
      </c>
      <c r="C791" s="10" t="s">
        <v>282</v>
      </c>
      <c r="D791" s="10" t="s">
        <v>627</v>
      </c>
      <c r="E791" s="10" t="s">
        <v>2560</v>
      </c>
      <c r="F791" s="10" t="s">
        <v>2561</v>
      </c>
      <c r="G791" s="10" t="s">
        <v>2562</v>
      </c>
      <c r="H791" s="10" t="s">
        <v>2563</v>
      </c>
      <c r="I791" s="28" t="s">
        <v>2476</v>
      </c>
      <c r="J791" s="28" t="s">
        <v>5655</v>
      </c>
      <c r="K791" s="28" t="s">
        <v>5659</v>
      </c>
      <c r="L791" s="28" t="s">
        <v>5660</v>
      </c>
    </row>
    <row r="792" spans="1:12">
      <c r="A792" s="10" t="s">
        <v>2476</v>
      </c>
      <c r="B792" s="10" t="s">
        <v>2477</v>
      </c>
      <c r="C792" s="10" t="s">
        <v>282</v>
      </c>
      <c r="D792" s="10" t="s">
        <v>627</v>
      </c>
      <c r="E792" s="10" t="s">
        <v>2560</v>
      </c>
      <c r="F792" s="10" t="s">
        <v>2561</v>
      </c>
      <c r="G792" s="10" t="s">
        <v>2564</v>
      </c>
      <c r="H792" s="10" t="s">
        <v>2565</v>
      </c>
      <c r="I792" s="28" t="s">
        <v>2476</v>
      </c>
      <c r="J792" s="28" t="s">
        <v>5655</v>
      </c>
      <c r="K792" s="28" t="s">
        <v>5659</v>
      </c>
      <c r="L792" s="28" t="s">
        <v>5661</v>
      </c>
    </row>
    <row r="793" spans="1:12">
      <c r="A793" s="10" t="s">
        <v>2476</v>
      </c>
      <c r="B793" s="10" t="s">
        <v>2477</v>
      </c>
      <c r="C793" s="10" t="s">
        <v>282</v>
      </c>
      <c r="D793" s="10" t="s">
        <v>627</v>
      </c>
      <c r="E793" s="10" t="s">
        <v>2560</v>
      </c>
      <c r="F793" s="10" t="s">
        <v>2561</v>
      </c>
      <c r="G793" s="10" t="s">
        <v>2566</v>
      </c>
      <c r="H793" s="10" t="s">
        <v>2567</v>
      </c>
      <c r="I793" s="28" t="s">
        <v>2476</v>
      </c>
      <c r="J793" s="28" t="s">
        <v>5655</v>
      </c>
      <c r="K793" s="28" t="s">
        <v>5659</v>
      </c>
      <c r="L793" s="28" t="s">
        <v>5662</v>
      </c>
    </row>
    <row r="794" spans="1:12">
      <c r="A794" s="10" t="s">
        <v>2476</v>
      </c>
      <c r="B794" s="10" t="s">
        <v>2477</v>
      </c>
      <c r="C794" s="10" t="s">
        <v>282</v>
      </c>
      <c r="D794" s="10" t="s">
        <v>627</v>
      </c>
      <c r="E794" s="10" t="s">
        <v>2560</v>
      </c>
      <c r="F794" s="10" t="s">
        <v>2561</v>
      </c>
      <c r="G794" s="10" t="s">
        <v>2568</v>
      </c>
      <c r="H794" s="10" t="s">
        <v>2569</v>
      </c>
      <c r="I794" s="28" t="s">
        <v>2476</v>
      </c>
      <c r="J794" s="28" t="s">
        <v>5655</v>
      </c>
      <c r="K794" s="28" t="s">
        <v>5659</v>
      </c>
      <c r="L794" s="28" t="s">
        <v>5663</v>
      </c>
    </row>
    <row r="795" spans="1:12">
      <c r="A795" s="10" t="s">
        <v>2476</v>
      </c>
      <c r="B795" s="10" t="s">
        <v>2477</v>
      </c>
      <c r="C795" s="10" t="s">
        <v>282</v>
      </c>
      <c r="D795" s="10" t="s">
        <v>627</v>
      </c>
      <c r="E795" s="10" t="s">
        <v>2570</v>
      </c>
      <c r="F795" s="10" t="s">
        <v>2571</v>
      </c>
      <c r="G795" s="10" t="s">
        <v>2572</v>
      </c>
      <c r="H795" s="10" t="s">
        <v>2573</v>
      </c>
      <c r="I795" s="28" t="s">
        <v>2476</v>
      </c>
      <c r="J795" s="28" t="s">
        <v>5655</v>
      </c>
      <c r="K795" s="28" t="s">
        <v>5664</v>
      </c>
      <c r="L795" s="28" t="s">
        <v>5665</v>
      </c>
    </row>
    <row r="796" spans="1:12">
      <c r="A796" s="10" t="s">
        <v>2476</v>
      </c>
      <c r="B796" s="10" t="s">
        <v>2477</v>
      </c>
      <c r="C796" s="10" t="s">
        <v>282</v>
      </c>
      <c r="D796" s="10" t="s">
        <v>627</v>
      </c>
      <c r="E796" s="10" t="s">
        <v>2570</v>
      </c>
      <c r="F796" s="10" t="s">
        <v>2571</v>
      </c>
      <c r="G796" s="10" t="s">
        <v>2574</v>
      </c>
      <c r="H796" s="10" t="s">
        <v>2575</v>
      </c>
      <c r="I796" s="28" t="s">
        <v>2476</v>
      </c>
      <c r="J796" s="28" t="s">
        <v>5655</v>
      </c>
      <c r="K796" s="28" t="s">
        <v>5664</v>
      </c>
      <c r="L796" s="28" t="s">
        <v>5666</v>
      </c>
    </row>
    <row r="797" spans="1:12">
      <c r="A797" s="10" t="s">
        <v>2476</v>
      </c>
      <c r="B797" s="10" t="s">
        <v>2477</v>
      </c>
      <c r="C797" s="10" t="s">
        <v>282</v>
      </c>
      <c r="D797" s="10" t="s">
        <v>627</v>
      </c>
      <c r="E797" s="10" t="s">
        <v>2576</v>
      </c>
      <c r="F797" s="10" t="s">
        <v>2577</v>
      </c>
      <c r="G797" s="10" t="s">
        <v>2578</v>
      </c>
      <c r="H797" s="10" t="s">
        <v>2577</v>
      </c>
      <c r="I797" s="28" t="s">
        <v>2476</v>
      </c>
      <c r="J797" s="28" t="s">
        <v>5655</v>
      </c>
      <c r="K797" s="28" t="s">
        <v>5667</v>
      </c>
      <c r="L797" s="28" t="s">
        <v>5668</v>
      </c>
    </row>
    <row r="798" spans="1:12">
      <c r="A798" s="10" t="s">
        <v>2476</v>
      </c>
      <c r="B798" s="10" t="s">
        <v>2477</v>
      </c>
      <c r="C798" s="10" t="s">
        <v>282</v>
      </c>
      <c r="D798" s="10" t="s">
        <v>627</v>
      </c>
      <c r="E798" s="10" t="s">
        <v>2579</v>
      </c>
      <c r="F798" s="10" t="s">
        <v>2580</v>
      </c>
      <c r="G798" s="10" t="s">
        <v>2581</v>
      </c>
      <c r="H798" s="10" t="s">
        <v>2580</v>
      </c>
      <c r="I798" s="28" t="s">
        <v>2476</v>
      </c>
      <c r="J798" s="28" t="s">
        <v>5655</v>
      </c>
      <c r="K798" s="28" t="s">
        <v>5669</v>
      </c>
      <c r="L798" s="28" t="s">
        <v>5670</v>
      </c>
    </row>
    <row r="799" spans="1:12">
      <c r="A799" s="10" t="s">
        <v>2476</v>
      </c>
      <c r="B799" s="10" t="s">
        <v>2477</v>
      </c>
      <c r="C799" s="10" t="s">
        <v>282</v>
      </c>
      <c r="D799" s="10" t="s">
        <v>627</v>
      </c>
      <c r="E799" s="10" t="s">
        <v>2582</v>
      </c>
      <c r="F799" s="10" t="s">
        <v>2583</v>
      </c>
      <c r="G799" s="10" t="s">
        <v>2584</v>
      </c>
      <c r="H799" s="10" t="s">
        <v>2583</v>
      </c>
      <c r="I799" s="28" t="s">
        <v>2476</v>
      </c>
      <c r="J799" s="28" t="s">
        <v>5655</v>
      </c>
      <c r="K799" s="28" t="s">
        <v>5671</v>
      </c>
      <c r="L799" s="28" t="s">
        <v>5672</v>
      </c>
    </row>
    <row r="800" spans="1:12">
      <c r="A800" s="10" t="s">
        <v>2476</v>
      </c>
      <c r="B800" s="10" t="s">
        <v>2477</v>
      </c>
      <c r="C800" s="10" t="s">
        <v>282</v>
      </c>
      <c r="D800" s="10" t="s">
        <v>627</v>
      </c>
      <c r="E800" s="10" t="s">
        <v>2585</v>
      </c>
      <c r="F800" s="10" t="s">
        <v>2586</v>
      </c>
      <c r="G800" s="10" t="s">
        <v>2587</v>
      </c>
      <c r="H800" s="10" t="s">
        <v>2588</v>
      </c>
      <c r="I800" s="28" t="s">
        <v>2476</v>
      </c>
      <c r="J800" s="28" t="s">
        <v>5655</v>
      </c>
      <c r="K800" s="28" t="s">
        <v>5673</v>
      </c>
      <c r="L800" s="28" t="s">
        <v>5674</v>
      </c>
    </row>
    <row r="801" spans="1:12">
      <c r="A801" s="10" t="s">
        <v>2476</v>
      </c>
      <c r="B801" s="10" t="s">
        <v>2477</v>
      </c>
      <c r="C801" s="10" t="s">
        <v>282</v>
      </c>
      <c r="D801" s="10" t="s">
        <v>627</v>
      </c>
      <c r="E801" s="10" t="s">
        <v>2585</v>
      </c>
      <c r="F801" s="10" t="s">
        <v>2586</v>
      </c>
      <c r="G801" s="10" t="s">
        <v>2589</v>
      </c>
      <c r="H801" s="10" t="s">
        <v>2590</v>
      </c>
      <c r="I801" s="28" t="s">
        <v>2476</v>
      </c>
      <c r="J801" s="28" t="s">
        <v>5655</v>
      </c>
      <c r="K801" s="28" t="s">
        <v>5673</v>
      </c>
      <c r="L801" s="28" t="s">
        <v>5675</v>
      </c>
    </row>
    <row r="802" spans="1:12">
      <c r="A802" s="10" t="s">
        <v>2591</v>
      </c>
      <c r="B802" s="10" t="s">
        <v>2592</v>
      </c>
      <c r="C802" s="10" t="s">
        <v>283</v>
      </c>
      <c r="D802" s="10" t="s">
        <v>628</v>
      </c>
      <c r="E802" s="10" t="s">
        <v>2593</v>
      </c>
      <c r="F802" s="10" t="s">
        <v>2594</v>
      </c>
      <c r="G802" s="10" t="s">
        <v>2595</v>
      </c>
      <c r="H802" s="10" t="s">
        <v>703</v>
      </c>
      <c r="I802" s="28" t="s">
        <v>2591</v>
      </c>
      <c r="J802" s="28" t="s">
        <v>5676</v>
      </c>
      <c r="K802" s="28" t="s">
        <v>5677</v>
      </c>
      <c r="L802" s="28" t="s">
        <v>5678</v>
      </c>
    </row>
    <row r="803" spans="1:12">
      <c r="A803" s="10" t="s">
        <v>2591</v>
      </c>
      <c r="B803" s="10" t="s">
        <v>2592</v>
      </c>
      <c r="C803" s="10" t="s">
        <v>283</v>
      </c>
      <c r="D803" s="10" t="s">
        <v>628</v>
      </c>
      <c r="E803" s="10" t="s">
        <v>2593</v>
      </c>
      <c r="F803" s="10" t="s">
        <v>2594</v>
      </c>
      <c r="G803" s="10" t="s">
        <v>2596</v>
      </c>
      <c r="H803" s="10" t="s">
        <v>705</v>
      </c>
      <c r="I803" s="28" t="s">
        <v>2591</v>
      </c>
      <c r="J803" s="28" t="s">
        <v>5676</v>
      </c>
      <c r="K803" s="28" t="s">
        <v>5677</v>
      </c>
      <c r="L803" s="28" t="s">
        <v>5679</v>
      </c>
    </row>
    <row r="804" spans="1:12">
      <c r="A804" s="10" t="s">
        <v>2591</v>
      </c>
      <c r="B804" s="10" t="s">
        <v>2592</v>
      </c>
      <c r="C804" s="10" t="s">
        <v>283</v>
      </c>
      <c r="D804" s="10" t="s">
        <v>628</v>
      </c>
      <c r="E804" s="10" t="s">
        <v>2597</v>
      </c>
      <c r="F804" s="10" t="s">
        <v>628</v>
      </c>
      <c r="G804" s="10" t="s">
        <v>2598</v>
      </c>
      <c r="H804" s="10" t="s">
        <v>2599</v>
      </c>
      <c r="I804" s="28" t="s">
        <v>2591</v>
      </c>
      <c r="J804" s="28" t="s">
        <v>5676</v>
      </c>
      <c r="K804" s="28" t="s">
        <v>5680</v>
      </c>
      <c r="L804" s="28" t="s">
        <v>5681</v>
      </c>
    </row>
    <row r="805" spans="1:12">
      <c r="A805" s="10" t="s">
        <v>2591</v>
      </c>
      <c r="B805" s="10" t="s">
        <v>2592</v>
      </c>
      <c r="C805" s="10" t="s">
        <v>283</v>
      </c>
      <c r="D805" s="10" t="s">
        <v>628</v>
      </c>
      <c r="E805" s="10" t="s">
        <v>2597</v>
      </c>
      <c r="F805" s="10" t="s">
        <v>628</v>
      </c>
      <c r="G805" s="10" t="s">
        <v>2600</v>
      </c>
      <c r="H805" s="10" t="s">
        <v>2601</v>
      </c>
      <c r="I805" s="28" t="s">
        <v>2591</v>
      </c>
      <c r="J805" s="28" t="s">
        <v>5676</v>
      </c>
      <c r="K805" s="28" t="s">
        <v>5680</v>
      </c>
      <c r="L805" s="28" t="s">
        <v>5682</v>
      </c>
    </row>
    <row r="806" spans="1:12">
      <c r="A806" s="10" t="s">
        <v>2591</v>
      </c>
      <c r="B806" s="10" t="s">
        <v>2592</v>
      </c>
      <c r="C806" s="10" t="s">
        <v>283</v>
      </c>
      <c r="D806" s="10" t="s">
        <v>628</v>
      </c>
      <c r="E806" s="10" t="s">
        <v>2597</v>
      </c>
      <c r="F806" s="10" t="s">
        <v>628</v>
      </c>
      <c r="G806" s="10" t="s">
        <v>2602</v>
      </c>
      <c r="H806" s="10" t="s">
        <v>2603</v>
      </c>
      <c r="I806" s="28" t="s">
        <v>2591</v>
      </c>
      <c r="J806" s="28" t="s">
        <v>5676</v>
      </c>
      <c r="K806" s="28" t="s">
        <v>5680</v>
      </c>
      <c r="L806" s="28" t="s">
        <v>5683</v>
      </c>
    </row>
    <row r="807" spans="1:12">
      <c r="A807" s="10" t="s">
        <v>2591</v>
      </c>
      <c r="B807" s="10" t="s">
        <v>2592</v>
      </c>
      <c r="C807" s="10" t="s">
        <v>283</v>
      </c>
      <c r="D807" s="10" t="s">
        <v>628</v>
      </c>
      <c r="E807" s="10" t="s">
        <v>2597</v>
      </c>
      <c r="F807" s="10" t="s">
        <v>628</v>
      </c>
      <c r="G807" s="10" t="s">
        <v>2604</v>
      </c>
      <c r="H807" s="10" t="s">
        <v>2605</v>
      </c>
      <c r="I807" s="28" t="s">
        <v>2591</v>
      </c>
      <c r="J807" s="28" t="s">
        <v>5676</v>
      </c>
      <c r="K807" s="28" t="s">
        <v>5680</v>
      </c>
      <c r="L807" s="28" t="s">
        <v>5684</v>
      </c>
    </row>
    <row r="808" spans="1:12">
      <c r="A808" s="10" t="s">
        <v>2591</v>
      </c>
      <c r="B808" s="10" t="s">
        <v>2592</v>
      </c>
      <c r="C808" s="10" t="s">
        <v>283</v>
      </c>
      <c r="D808" s="10" t="s">
        <v>628</v>
      </c>
      <c r="E808" s="10" t="s">
        <v>2597</v>
      </c>
      <c r="F808" s="10" t="s">
        <v>628</v>
      </c>
      <c r="G808" s="10" t="s">
        <v>2606</v>
      </c>
      <c r="H808" s="10" t="s">
        <v>2607</v>
      </c>
      <c r="I808" s="28" t="s">
        <v>2591</v>
      </c>
      <c r="J808" s="28" t="s">
        <v>5676</v>
      </c>
      <c r="K808" s="28" t="s">
        <v>5680</v>
      </c>
      <c r="L808" s="28" t="s">
        <v>5685</v>
      </c>
    </row>
    <row r="809" spans="1:12">
      <c r="A809" s="10" t="s">
        <v>2591</v>
      </c>
      <c r="B809" s="10" t="s">
        <v>2592</v>
      </c>
      <c r="C809" s="10" t="s">
        <v>283</v>
      </c>
      <c r="D809" s="10" t="s">
        <v>628</v>
      </c>
      <c r="E809" s="10" t="s">
        <v>2597</v>
      </c>
      <c r="F809" s="10" t="s">
        <v>628</v>
      </c>
      <c r="G809" s="10" t="s">
        <v>2608</v>
      </c>
      <c r="H809" s="10" t="s">
        <v>2609</v>
      </c>
      <c r="I809" s="28" t="s">
        <v>2591</v>
      </c>
      <c r="J809" s="28" t="s">
        <v>5676</v>
      </c>
      <c r="K809" s="28" t="s">
        <v>5680</v>
      </c>
      <c r="L809" s="28" t="s">
        <v>5686</v>
      </c>
    </row>
    <row r="810" spans="1:12">
      <c r="A810" s="10" t="s">
        <v>2591</v>
      </c>
      <c r="B810" s="10" t="s">
        <v>2592</v>
      </c>
      <c r="C810" s="10" t="s">
        <v>283</v>
      </c>
      <c r="D810" s="10" t="s">
        <v>628</v>
      </c>
      <c r="E810" s="10" t="s">
        <v>2597</v>
      </c>
      <c r="F810" s="10" t="s">
        <v>628</v>
      </c>
      <c r="G810" s="10" t="s">
        <v>2610</v>
      </c>
      <c r="H810" s="10" t="s">
        <v>2611</v>
      </c>
      <c r="I810" s="28" t="s">
        <v>2591</v>
      </c>
      <c r="J810" s="28" t="s">
        <v>5676</v>
      </c>
      <c r="K810" s="28" t="s">
        <v>5680</v>
      </c>
      <c r="L810" s="28" t="s">
        <v>5687</v>
      </c>
    </row>
    <row r="811" spans="1:12">
      <c r="A811" s="10" t="s">
        <v>2591</v>
      </c>
      <c r="B811" s="10" t="s">
        <v>2592</v>
      </c>
      <c r="C811" s="10" t="s">
        <v>283</v>
      </c>
      <c r="D811" s="10" t="s">
        <v>628</v>
      </c>
      <c r="E811" s="10" t="s">
        <v>2597</v>
      </c>
      <c r="F811" s="10" t="s">
        <v>628</v>
      </c>
      <c r="G811" s="10" t="s">
        <v>2612</v>
      </c>
      <c r="H811" s="10" t="s">
        <v>2613</v>
      </c>
      <c r="I811" s="28" t="s">
        <v>2591</v>
      </c>
      <c r="J811" s="28" t="s">
        <v>5676</v>
      </c>
      <c r="K811" s="28" t="s">
        <v>5680</v>
      </c>
      <c r="L811" s="28" t="s">
        <v>5688</v>
      </c>
    </row>
    <row r="812" spans="1:12">
      <c r="A812" s="10" t="s">
        <v>2591</v>
      </c>
      <c r="B812" s="10" t="s">
        <v>2592</v>
      </c>
      <c r="C812" s="10" t="s">
        <v>284</v>
      </c>
      <c r="D812" s="10" t="s">
        <v>629</v>
      </c>
      <c r="E812" s="10" t="s">
        <v>2614</v>
      </c>
      <c r="F812" s="10" t="s">
        <v>2615</v>
      </c>
      <c r="G812" s="10" t="s">
        <v>2616</v>
      </c>
      <c r="H812" s="10" t="s">
        <v>703</v>
      </c>
      <c r="I812" s="28" t="s">
        <v>2591</v>
      </c>
      <c r="J812" s="28" t="s">
        <v>5689</v>
      </c>
      <c r="K812" s="28" t="s">
        <v>5690</v>
      </c>
      <c r="L812" s="28" t="s">
        <v>5691</v>
      </c>
    </row>
    <row r="813" spans="1:12">
      <c r="A813" s="10" t="s">
        <v>2591</v>
      </c>
      <c r="B813" s="10" t="s">
        <v>2592</v>
      </c>
      <c r="C813" s="10" t="s">
        <v>284</v>
      </c>
      <c r="D813" s="10" t="s">
        <v>629</v>
      </c>
      <c r="E813" s="10" t="s">
        <v>2614</v>
      </c>
      <c r="F813" s="10" t="s">
        <v>2615</v>
      </c>
      <c r="G813" s="10" t="s">
        <v>2617</v>
      </c>
      <c r="H813" s="10" t="s">
        <v>705</v>
      </c>
      <c r="I813" s="28" t="s">
        <v>2591</v>
      </c>
      <c r="J813" s="28" t="s">
        <v>5689</v>
      </c>
      <c r="K813" s="28" t="s">
        <v>5690</v>
      </c>
      <c r="L813" s="28" t="s">
        <v>5692</v>
      </c>
    </row>
    <row r="814" spans="1:12">
      <c r="A814" s="10" t="s">
        <v>2591</v>
      </c>
      <c r="B814" s="10" t="s">
        <v>2592</v>
      </c>
      <c r="C814" s="10" t="s">
        <v>284</v>
      </c>
      <c r="D814" s="10" t="s">
        <v>629</v>
      </c>
      <c r="E814" s="10" t="s">
        <v>2618</v>
      </c>
      <c r="F814" s="10" t="s">
        <v>2619</v>
      </c>
      <c r="G814" s="10" t="s">
        <v>2620</v>
      </c>
      <c r="H814" s="10" t="s">
        <v>2619</v>
      </c>
      <c r="I814" s="28" t="s">
        <v>2591</v>
      </c>
      <c r="J814" s="28" t="s">
        <v>5689</v>
      </c>
      <c r="K814" s="28" t="s">
        <v>5693</v>
      </c>
      <c r="L814" s="28" t="s">
        <v>5694</v>
      </c>
    </row>
    <row r="815" spans="1:12">
      <c r="A815" s="10" t="s">
        <v>2591</v>
      </c>
      <c r="B815" s="10" t="s">
        <v>2592</v>
      </c>
      <c r="C815" s="10" t="s">
        <v>284</v>
      </c>
      <c r="D815" s="10" t="s">
        <v>629</v>
      </c>
      <c r="E815" s="10" t="s">
        <v>2621</v>
      </c>
      <c r="F815" s="10" t="s">
        <v>2622</v>
      </c>
      <c r="G815" s="10" t="s">
        <v>2623</v>
      </c>
      <c r="H815" s="10" t="s">
        <v>2622</v>
      </c>
      <c r="I815" s="28" t="s">
        <v>2591</v>
      </c>
      <c r="J815" s="28" t="s">
        <v>5689</v>
      </c>
      <c r="K815" s="28" t="s">
        <v>5695</v>
      </c>
      <c r="L815" s="28" t="s">
        <v>5696</v>
      </c>
    </row>
    <row r="816" spans="1:12">
      <c r="A816" s="10" t="s">
        <v>2591</v>
      </c>
      <c r="B816" s="10" t="s">
        <v>2592</v>
      </c>
      <c r="C816" s="10" t="s">
        <v>284</v>
      </c>
      <c r="D816" s="10" t="s">
        <v>629</v>
      </c>
      <c r="E816" s="10" t="s">
        <v>2624</v>
      </c>
      <c r="F816" s="10" t="s">
        <v>2625</v>
      </c>
      <c r="G816" s="10" t="s">
        <v>2626</v>
      </c>
      <c r="H816" s="10" t="s">
        <v>2625</v>
      </c>
      <c r="I816" s="28" t="s">
        <v>2591</v>
      </c>
      <c r="J816" s="28" t="s">
        <v>5689</v>
      </c>
      <c r="K816" s="28" t="s">
        <v>5697</v>
      </c>
      <c r="L816" s="28" t="s">
        <v>5698</v>
      </c>
    </row>
    <row r="817" spans="1:12">
      <c r="A817" s="10" t="s">
        <v>2591</v>
      </c>
      <c r="B817" s="10" t="s">
        <v>2592</v>
      </c>
      <c r="C817" s="10" t="s">
        <v>284</v>
      </c>
      <c r="D817" s="10" t="s">
        <v>629</v>
      </c>
      <c r="E817" s="10" t="s">
        <v>2627</v>
      </c>
      <c r="F817" s="10" t="s">
        <v>2628</v>
      </c>
      <c r="G817" s="10" t="s">
        <v>2629</v>
      </c>
      <c r="H817" s="10" t="s">
        <v>2630</v>
      </c>
      <c r="I817" s="28" t="s">
        <v>2591</v>
      </c>
      <c r="J817" s="28" t="s">
        <v>5689</v>
      </c>
      <c r="K817" s="28" t="s">
        <v>5699</v>
      </c>
      <c r="L817" s="28" t="s">
        <v>5700</v>
      </c>
    </row>
    <row r="818" spans="1:12">
      <c r="A818" s="10" t="s">
        <v>2591</v>
      </c>
      <c r="B818" s="10" t="s">
        <v>2592</v>
      </c>
      <c r="C818" s="10" t="s">
        <v>284</v>
      </c>
      <c r="D818" s="10" t="s">
        <v>629</v>
      </c>
      <c r="E818" s="10" t="s">
        <v>2627</v>
      </c>
      <c r="F818" s="10" t="s">
        <v>2628</v>
      </c>
      <c r="G818" s="10" t="s">
        <v>2631</v>
      </c>
      <c r="H818" s="10" t="s">
        <v>2632</v>
      </c>
      <c r="I818" s="28" t="s">
        <v>2591</v>
      </c>
      <c r="J818" s="28" t="s">
        <v>5689</v>
      </c>
      <c r="K818" s="28" t="s">
        <v>5699</v>
      </c>
      <c r="L818" s="28" t="s">
        <v>5701</v>
      </c>
    </row>
    <row r="819" spans="1:12">
      <c r="A819" s="10" t="s">
        <v>2591</v>
      </c>
      <c r="B819" s="10" t="s">
        <v>2592</v>
      </c>
      <c r="C819" s="10" t="s">
        <v>285</v>
      </c>
      <c r="D819" s="10" t="s">
        <v>630</v>
      </c>
      <c r="E819" s="10" t="s">
        <v>2633</v>
      </c>
      <c r="F819" s="10" t="s">
        <v>2634</v>
      </c>
      <c r="G819" s="10" t="s">
        <v>2635</v>
      </c>
      <c r="H819" s="10" t="s">
        <v>703</v>
      </c>
      <c r="I819" s="28" t="s">
        <v>2591</v>
      </c>
      <c r="J819" s="28" t="s">
        <v>5702</v>
      </c>
      <c r="K819" s="28" t="s">
        <v>5703</v>
      </c>
      <c r="L819" s="28" t="s">
        <v>5704</v>
      </c>
    </row>
    <row r="820" spans="1:12">
      <c r="A820" s="10" t="s">
        <v>2591</v>
      </c>
      <c r="B820" s="10" t="s">
        <v>2592</v>
      </c>
      <c r="C820" s="10" t="s">
        <v>285</v>
      </c>
      <c r="D820" s="10" t="s">
        <v>630</v>
      </c>
      <c r="E820" s="10" t="s">
        <v>2633</v>
      </c>
      <c r="F820" s="10" t="s">
        <v>2634</v>
      </c>
      <c r="G820" s="10" t="s">
        <v>2636</v>
      </c>
      <c r="H820" s="10" t="s">
        <v>705</v>
      </c>
      <c r="I820" s="28" t="s">
        <v>2591</v>
      </c>
      <c r="J820" s="28" t="s">
        <v>5702</v>
      </c>
      <c r="K820" s="28" t="s">
        <v>5703</v>
      </c>
      <c r="L820" s="28" t="s">
        <v>5705</v>
      </c>
    </row>
    <row r="821" spans="1:12">
      <c r="A821" s="10" t="s">
        <v>2591</v>
      </c>
      <c r="B821" s="10" t="s">
        <v>2592</v>
      </c>
      <c r="C821" s="10" t="s">
        <v>285</v>
      </c>
      <c r="D821" s="10" t="s">
        <v>630</v>
      </c>
      <c r="E821" s="10" t="s">
        <v>2637</v>
      </c>
      <c r="F821" s="10" t="s">
        <v>2638</v>
      </c>
      <c r="G821" s="10" t="s">
        <v>2639</v>
      </c>
      <c r="H821" s="10" t="s">
        <v>2640</v>
      </c>
      <c r="I821" s="28" t="s">
        <v>2591</v>
      </c>
      <c r="J821" s="28" t="s">
        <v>5702</v>
      </c>
      <c r="K821" s="28" t="s">
        <v>5706</v>
      </c>
      <c r="L821" s="28" t="s">
        <v>5707</v>
      </c>
    </row>
    <row r="822" spans="1:12">
      <c r="A822" s="10" t="s">
        <v>2591</v>
      </c>
      <c r="B822" s="10" t="s">
        <v>2592</v>
      </c>
      <c r="C822" s="10" t="s">
        <v>285</v>
      </c>
      <c r="D822" s="10" t="s">
        <v>630</v>
      </c>
      <c r="E822" s="10" t="s">
        <v>2637</v>
      </c>
      <c r="F822" s="10" t="s">
        <v>2638</v>
      </c>
      <c r="G822" s="10" t="s">
        <v>2641</v>
      </c>
      <c r="H822" s="10" t="s">
        <v>2642</v>
      </c>
      <c r="I822" s="28" t="s">
        <v>2591</v>
      </c>
      <c r="J822" s="28" t="s">
        <v>5702</v>
      </c>
      <c r="K822" s="28" t="s">
        <v>5706</v>
      </c>
      <c r="L822" s="28" t="s">
        <v>5708</v>
      </c>
    </row>
    <row r="823" spans="1:12">
      <c r="A823" s="10" t="s">
        <v>2591</v>
      </c>
      <c r="B823" s="10" t="s">
        <v>2592</v>
      </c>
      <c r="C823" s="10" t="s">
        <v>285</v>
      </c>
      <c r="D823" s="10" t="s">
        <v>630</v>
      </c>
      <c r="E823" s="10" t="s">
        <v>2643</v>
      </c>
      <c r="F823" s="10" t="s">
        <v>2644</v>
      </c>
      <c r="G823" s="10" t="s">
        <v>2645</v>
      </c>
      <c r="H823" s="10" t="s">
        <v>2644</v>
      </c>
      <c r="I823" s="28" t="s">
        <v>2591</v>
      </c>
      <c r="J823" s="28" t="s">
        <v>5702</v>
      </c>
      <c r="K823" s="28" t="s">
        <v>5709</v>
      </c>
      <c r="L823" s="28" t="s">
        <v>5710</v>
      </c>
    </row>
    <row r="824" spans="1:12">
      <c r="A824" s="10" t="s">
        <v>2591</v>
      </c>
      <c r="B824" s="10" t="s">
        <v>2592</v>
      </c>
      <c r="C824" s="10" t="s">
        <v>285</v>
      </c>
      <c r="D824" s="10" t="s">
        <v>630</v>
      </c>
      <c r="E824" s="10" t="s">
        <v>2646</v>
      </c>
      <c r="F824" s="10" t="s">
        <v>2647</v>
      </c>
      <c r="G824" s="10" t="s">
        <v>2648</v>
      </c>
      <c r="H824" s="10" t="s">
        <v>2647</v>
      </c>
      <c r="I824" s="28" t="s">
        <v>2591</v>
      </c>
      <c r="J824" s="28" t="s">
        <v>5702</v>
      </c>
      <c r="K824" s="28" t="s">
        <v>5711</v>
      </c>
      <c r="L824" s="28" t="s">
        <v>5712</v>
      </c>
    </row>
    <row r="825" spans="1:12">
      <c r="A825" s="10" t="s">
        <v>2591</v>
      </c>
      <c r="B825" s="10" t="s">
        <v>2592</v>
      </c>
      <c r="C825" s="10" t="s">
        <v>285</v>
      </c>
      <c r="D825" s="10" t="s">
        <v>630</v>
      </c>
      <c r="E825" s="10" t="s">
        <v>2649</v>
      </c>
      <c r="F825" s="10" t="s">
        <v>2650</v>
      </c>
      <c r="G825" s="10" t="s">
        <v>2651</v>
      </c>
      <c r="H825" s="10" t="s">
        <v>2650</v>
      </c>
      <c r="I825" s="28" t="s">
        <v>2591</v>
      </c>
      <c r="J825" s="28" t="s">
        <v>5702</v>
      </c>
      <c r="K825" s="28" t="s">
        <v>5713</v>
      </c>
      <c r="L825" s="28" t="s">
        <v>5714</v>
      </c>
    </row>
    <row r="826" spans="1:12">
      <c r="A826" s="10" t="s">
        <v>2591</v>
      </c>
      <c r="B826" s="10" t="s">
        <v>2592</v>
      </c>
      <c r="C826" s="10" t="s">
        <v>285</v>
      </c>
      <c r="D826" s="10" t="s">
        <v>630</v>
      </c>
      <c r="E826" s="10" t="s">
        <v>2652</v>
      </c>
      <c r="F826" s="10" t="s">
        <v>2653</v>
      </c>
      <c r="G826" s="10" t="s">
        <v>2654</v>
      </c>
      <c r="H826" s="10" t="s">
        <v>2653</v>
      </c>
      <c r="I826" s="28" t="s">
        <v>2591</v>
      </c>
      <c r="J826" s="28" t="s">
        <v>5702</v>
      </c>
      <c r="K826" s="28" t="s">
        <v>5715</v>
      </c>
      <c r="L826" s="28" t="s">
        <v>5716</v>
      </c>
    </row>
    <row r="827" spans="1:12">
      <c r="A827" s="10" t="s">
        <v>2591</v>
      </c>
      <c r="B827" s="10" t="s">
        <v>2592</v>
      </c>
      <c r="C827" s="10" t="s">
        <v>286</v>
      </c>
      <c r="D827" s="10" t="s">
        <v>631</v>
      </c>
      <c r="E827" s="10" t="s">
        <v>2655</v>
      </c>
      <c r="F827" s="10" t="s">
        <v>2656</v>
      </c>
      <c r="G827" s="10" t="s">
        <v>2657</v>
      </c>
      <c r="H827" s="10" t="s">
        <v>703</v>
      </c>
      <c r="I827" s="28" t="s">
        <v>2591</v>
      </c>
      <c r="J827" s="28" t="s">
        <v>5717</v>
      </c>
      <c r="K827" s="28" t="s">
        <v>5718</v>
      </c>
      <c r="L827" s="28" t="s">
        <v>5719</v>
      </c>
    </row>
    <row r="828" spans="1:12">
      <c r="A828" s="10" t="s">
        <v>2591</v>
      </c>
      <c r="B828" s="10" t="s">
        <v>2592</v>
      </c>
      <c r="C828" s="10" t="s">
        <v>286</v>
      </c>
      <c r="D828" s="10" t="s">
        <v>631</v>
      </c>
      <c r="E828" s="10" t="s">
        <v>2655</v>
      </c>
      <c r="F828" s="10" t="s">
        <v>2656</v>
      </c>
      <c r="G828" s="10" t="s">
        <v>2658</v>
      </c>
      <c r="H828" s="10" t="s">
        <v>705</v>
      </c>
      <c r="I828" s="28" t="s">
        <v>2591</v>
      </c>
      <c r="J828" s="28" t="s">
        <v>5717</v>
      </c>
      <c r="K828" s="28" t="s">
        <v>5718</v>
      </c>
      <c r="L828" s="28" t="s">
        <v>5720</v>
      </c>
    </row>
    <row r="829" spans="1:12">
      <c r="A829" s="10" t="s">
        <v>2591</v>
      </c>
      <c r="B829" s="10" t="s">
        <v>2592</v>
      </c>
      <c r="C829" s="10" t="s">
        <v>286</v>
      </c>
      <c r="D829" s="10" t="s">
        <v>631</v>
      </c>
      <c r="E829" s="10" t="s">
        <v>2659</v>
      </c>
      <c r="F829" s="10" t="s">
        <v>2660</v>
      </c>
      <c r="G829" s="10" t="s">
        <v>2661</v>
      </c>
      <c r="H829" s="10" t="s">
        <v>2662</v>
      </c>
      <c r="I829" s="28" t="s">
        <v>2591</v>
      </c>
      <c r="J829" s="28" t="s">
        <v>5717</v>
      </c>
      <c r="K829" s="28" t="s">
        <v>5721</v>
      </c>
      <c r="L829" s="28" t="s">
        <v>5722</v>
      </c>
    </row>
    <row r="830" spans="1:12">
      <c r="A830" s="10" t="s">
        <v>2591</v>
      </c>
      <c r="B830" s="10" t="s">
        <v>2592</v>
      </c>
      <c r="C830" s="10" t="s">
        <v>286</v>
      </c>
      <c r="D830" s="10" t="s">
        <v>631</v>
      </c>
      <c r="E830" s="10" t="s">
        <v>2659</v>
      </c>
      <c r="F830" s="10" t="s">
        <v>2660</v>
      </c>
      <c r="G830" s="10" t="s">
        <v>2663</v>
      </c>
      <c r="H830" s="10" t="s">
        <v>2664</v>
      </c>
      <c r="I830" s="28" t="s">
        <v>2591</v>
      </c>
      <c r="J830" s="28" t="s">
        <v>5717</v>
      </c>
      <c r="K830" s="28" t="s">
        <v>5721</v>
      </c>
      <c r="L830" s="28" t="s">
        <v>5723</v>
      </c>
    </row>
    <row r="831" spans="1:12">
      <c r="A831" s="10" t="s">
        <v>2591</v>
      </c>
      <c r="B831" s="10" t="s">
        <v>2592</v>
      </c>
      <c r="C831" s="10" t="s">
        <v>286</v>
      </c>
      <c r="D831" s="10" t="s">
        <v>631</v>
      </c>
      <c r="E831" s="10" t="s">
        <v>2665</v>
      </c>
      <c r="F831" s="10" t="s">
        <v>2666</v>
      </c>
      <c r="G831" s="10" t="s">
        <v>2667</v>
      </c>
      <c r="H831" s="10" t="s">
        <v>2668</v>
      </c>
      <c r="I831" s="28" t="s">
        <v>2591</v>
      </c>
      <c r="J831" s="28" t="s">
        <v>5717</v>
      </c>
      <c r="K831" s="28" t="s">
        <v>5724</v>
      </c>
      <c r="L831" s="28" t="s">
        <v>5725</v>
      </c>
    </row>
    <row r="832" spans="1:12">
      <c r="A832" s="10" t="s">
        <v>2591</v>
      </c>
      <c r="B832" s="10" t="s">
        <v>2592</v>
      </c>
      <c r="C832" s="10" t="s">
        <v>286</v>
      </c>
      <c r="D832" s="10" t="s">
        <v>631</v>
      </c>
      <c r="E832" s="10" t="s">
        <v>2665</v>
      </c>
      <c r="F832" s="10" t="s">
        <v>2666</v>
      </c>
      <c r="G832" s="10" t="s">
        <v>2669</v>
      </c>
      <c r="H832" s="10" t="s">
        <v>2670</v>
      </c>
      <c r="I832" s="28" t="s">
        <v>2591</v>
      </c>
      <c r="J832" s="28" t="s">
        <v>5717</v>
      </c>
      <c r="K832" s="28" t="s">
        <v>5724</v>
      </c>
      <c r="L832" s="28" t="s">
        <v>5726</v>
      </c>
    </row>
    <row r="833" spans="1:12">
      <c r="A833" s="10" t="s">
        <v>2591</v>
      </c>
      <c r="B833" s="10" t="s">
        <v>2592</v>
      </c>
      <c r="C833" s="10" t="s">
        <v>286</v>
      </c>
      <c r="D833" s="10" t="s">
        <v>631</v>
      </c>
      <c r="E833" s="10" t="s">
        <v>2671</v>
      </c>
      <c r="F833" s="10" t="s">
        <v>2672</v>
      </c>
      <c r="G833" s="10" t="s">
        <v>2673</v>
      </c>
      <c r="H833" s="10" t="s">
        <v>2674</v>
      </c>
      <c r="I833" s="28" t="s">
        <v>2591</v>
      </c>
      <c r="J833" s="28" t="s">
        <v>5717</v>
      </c>
      <c r="K833" s="28" t="s">
        <v>5727</v>
      </c>
      <c r="L833" s="28" t="s">
        <v>5728</v>
      </c>
    </row>
    <row r="834" spans="1:12">
      <c r="A834" s="10" t="s">
        <v>2591</v>
      </c>
      <c r="B834" s="10" t="s">
        <v>2592</v>
      </c>
      <c r="C834" s="10" t="s">
        <v>286</v>
      </c>
      <c r="D834" s="10" t="s">
        <v>631</v>
      </c>
      <c r="E834" s="10" t="s">
        <v>2671</v>
      </c>
      <c r="F834" s="10" t="s">
        <v>2672</v>
      </c>
      <c r="G834" s="10" t="s">
        <v>2675</v>
      </c>
      <c r="H834" s="10" t="s">
        <v>2676</v>
      </c>
      <c r="I834" s="28" t="s">
        <v>2591</v>
      </c>
      <c r="J834" s="28" t="s">
        <v>5717</v>
      </c>
      <c r="K834" s="28" t="s">
        <v>5727</v>
      </c>
      <c r="L834" s="28" t="s">
        <v>5729</v>
      </c>
    </row>
    <row r="835" spans="1:12">
      <c r="A835" s="10" t="s">
        <v>2591</v>
      </c>
      <c r="B835" s="10" t="s">
        <v>2592</v>
      </c>
      <c r="C835" s="10" t="s">
        <v>286</v>
      </c>
      <c r="D835" s="10" t="s">
        <v>631</v>
      </c>
      <c r="E835" s="10" t="s">
        <v>2671</v>
      </c>
      <c r="F835" s="10" t="s">
        <v>2672</v>
      </c>
      <c r="G835" s="10" t="s">
        <v>2677</v>
      </c>
      <c r="H835" s="10" t="s">
        <v>2678</v>
      </c>
      <c r="I835" s="28" t="s">
        <v>2591</v>
      </c>
      <c r="J835" s="28" t="s">
        <v>5717</v>
      </c>
      <c r="K835" s="28" t="s">
        <v>5727</v>
      </c>
      <c r="L835" s="28" t="s">
        <v>5730</v>
      </c>
    </row>
    <row r="836" spans="1:12">
      <c r="A836" s="10" t="s">
        <v>2591</v>
      </c>
      <c r="B836" s="10" t="s">
        <v>2592</v>
      </c>
      <c r="C836" s="10" t="s">
        <v>286</v>
      </c>
      <c r="D836" s="10" t="s">
        <v>631</v>
      </c>
      <c r="E836" s="10" t="s">
        <v>2679</v>
      </c>
      <c r="F836" s="10" t="s">
        <v>2680</v>
      </c>
      <c r="G836" s="10" t="s">
        <v>2681</v>
      </c>
      <c r="H836" s="10" t="s">
        <v>2682</v>
      </c>
      <c r="I836" s="28" t="s">
        <v>2591</v>
      </c>
      <c r="J836" s="28" t="s">
        <v>5717</v>
      </c>
      <c r="K836" s="28" t="s">
        <v>5731</v>
      </c>
      <c r="L836" s="28" t="s">
        <v>5732</v>
      </c>
    </row>
    <row r="837" spans="1:12">
      <c r="A837" s="10" t="s">
        <v>2591</v>
      </c>
      <c r="B837" s="10" t="s">
        <v>2592</v>
      </c>
      <c r="C837" s="10" t="s">
        <v>286</v>
      </c>
      <c r="D837" s="10" t="s">
        <v>631</v>
      </c>
      <c r="E837" s="10" t="s">
        <v>2679</v>
      </c>
      <c r="F837" s="10" t="s">
        <v>2680</v>
      </c>
      <c r="G837" s="10" t="s">
        <v>2683</v>
      </c>
      <c r="H837" s="10" t="s">
        <v>2684</v>
      </c>
      <c r="I837" s="28" t="s">
        <v>2591</v>
      </c>
      <c r="J837" s="28" t="s">
        <v>5717</v>
      </c>
      <c r="K837" s="28" t="s">
        <v>5731</v>
      </c>
      <c r="L837" s="28" t="s">
        <v>5733</v>
      </c>
    </row>
    <row r="838" spans="1:12">
      <c r="A838" s="10" t="s">
        <v>2591</v>
      </c>
      <c r="B838" s="10" t="s">
        <v>2592</v>
      </c>
      <c r="C838" s="10" t="s">
        <v>287</v>
      </c>
      <c r="D838" s="10" t="s">
        <v>632</v>
      </c>
      <c r="E838" s="10" t="s">
        <v>2685</v>
      </c>
      <c r="F838" s="10" t="s">
        <v>2686</v>
      </c>
      <c r="G838" s="10" t="s">
        <v>2687</v>
      </c>
      <c r="H838" s="10" t="s">
        <v>703</v>
      </c>
      <c r="I838" s="28" t="s">
        <v>2591</v>
      </c>
      <c r="J838" s="28" t="s">
        <v>5734</v>
      </c>
      <c r="K838" s="28" t="s">
        <v>5735</v>
      </c>
      <c r="L838" s="28" t="s">
        <v>5736</v>
      </c>
    </row>
    <row r="839" spans="1:12">
      <c r="A839" s="10" t="s">
        <v>2591</v>
      </c>
      <c r="B839" s="10" t="s">
        <v>2592</v>
      </c>
      <c r="C839" s="10" t="s">
        <v>287</v>
      </c>
      <c r="D839" s="10" t="s">
        <v>632</v>
      </c>
      <c r="E839" s="10" t="s">
        <v>2685</v>
      </c>
      <c r="F839" s="10" t="s">
        <v>2686</v>
      </c>
      <c r="G839" s="10" t="s">
        <v>2688</v>
      </c>
      <c r="H839" s="10" t="s">
        <v>705</v>
      </c>
      <c r="I839" s="28" t="s">
        <v>2591</v>
      </c>
      <c r="J839" s="28" t="s">
        <v>5734</v>
      </c>
      <c r="K839" s="28" t="s">
        <v>5735</v>
      </c>
      <c r="L839" s="28" t="s">
        <v>5737</v>
      </c>
    </row>
    <row r="840" spans="1:12">
      <c r="A840" s="10" t="s">
        <v>2591</v>
      </c>
      <c r="B840" s="10" t="s">
        <v>2592</v>
      </c>
      <c r="C840" s="10" t="s">
        <v>287</v>
      </c>
      <c r="D840" s="10" t="s">
        <v>632</v>
      </c>
      <c r="E840" s="10" t="s">
        <v>2689</v>
      </c>
      <c r="F840" s="10" t="s">
        <v>2690</v>
      </c>
      <c r="G840" s="10" t="s">
        <v>2691</v>
      </c>
      <c r="H840" s="10" t="s">
        <v>2690</v>
      </c>
      <c r="I840" s="28" t="s">
        <v>2591</v>
      </c>
      <c r="J840" s="28" t="s">
        <v>5734</v>
      </c>
      <c r="K840" s="28" t="s">
        <v>5738</v>
      </c>
      <c r="L840" s="28" t="s">
        <v>5739</v>
      </c>
    </row>
    <row r="841" spans="1:12">
      <c r="A841" s="10" t="s">
        <v>2591</v>
      </c>
      <c r="B841" s="10" t="s">
        <v>2592</v>
      </c>
      <c r="C841" s="10" t="s">
        <v>287</v>
      </c>
      <c r="D841" s="10" t="s">
        <v>632</v>
      </c>
      <c r="E841" s="10" t="s">
        <v>2692</v>
      </c>
      <c r="F841" s="10" t="s">
        <v>2693</v>
      </c>
      <c r="G841" s="10" t="s">
        <v>2694</v>
      </c>
      <c r="H841" s="10" t="s">
        <v>2693</v>
      </c>
      <c r="I841" s="28" t="s">
        <v>2591</v>
      </c>
      <c r="J841" s="28" t="s">
        <v>5734</v>
      </c>
      <c r="K841" s="28" t="s">
        <v>5740</v>
      </c>
      <c r="L841" s="28" t="s">
        <v>5741</v>
      </c>
    </row>
    <row r="842" spans="1:12">
      <c r="A842" s="10" t="s">
        <v>2591</v>
      </c>
      <c r="B842" s="10" t="s">
        <v>2592</v>
      </c>
      <c r="C842" s="10" t="s">
        <v>288</v>
      </c>
      <c r="D842" s="10" t="s">
        <v>633</v>
      </c>
      <c r="E842" s="10" t="s">
        <v>2695</v>
      </c>
      <c r="F842" s="10" t="s">
        <v>2696</v>
      </c>
      <c r="G842" s="10" t="s">
        <v>2697</v>
      </c>
      <c r="H842" s="10" t="s">
        <v>703</v>
      </c>
      <c r="I842" s="28" t="s">
        <v>2591</v>
      </c>
      <c r="J842" s="28" t="s">
        <v>5742</v>
      </c>
      <c r="K842" s="28" t="s">
        <v>5743</v>
      </c>
      <c r="L842" s="28" t="s">
        <v>5744</v>
      </c>
    </row>
    <row r="843" spans="1:12">
      <c r="A843" s="10" t="s">
        <v>2591</v>
      </c>
      <c r="B843" s="10" t="s">
        <v>2592</v>
      </c>
      <c r="C843" s="10" t="s">
        <v>288</v>
      </c>
      <c r="D843" s="10" t="s">
        <v>633</v>
      </c>
      <c r="E843" s="10" t="s">
        <v>2695</v>
      </c>
      <c r="F843" s="10" t="s">
        <v>2696</v>
      </c>
      <c r="G843" s="10" t="s">
        <v>2698</v>
      </c>
      <c r="H843" s="10" t="s">
        <v>705</v>
      </c>
      <c r="I843" s="28" t="s">
        <v>2591</v>
      </c>
      <c r="J843" s="28" t="s">
        <v>5742</v>
      </c>
      <c r="K843" s="28" t="s">
        <v>5743</v>
      </c>
      <c r="L843" s="28" t="s">
        <v>5745</v>
      </c>
    </row>
    <row r="844" spans="1:12">
      <c r="A844" s="10" t="s">
        <v>2591</v>
      </c>
      <c r="B844" s="10" t="s">
        <v>2592</v>
      </c>
      <c r="C844" s="10" t="s">
        <v>288</v>
      </c>
      <c r="D844" s="10" t="s">
        <v>633</v>
      </c>
      <c r="E844" s="10" t="s">
        <v>2699</v>
      </c>
      <c r="F844" s="10" t="s">
        <v>2700</v>
      </c>
      <c r="G844" s="10" t="s">
        <v>2701</v>
      </c>
      <c r="H844" s="10" t="s">
        <v>2700</v>
      </c>
      <c r="I844" s="28" t="s">
        <v>2591</v>
      </c>
      <c r="J844" s="28" t="s">
        <v>5742</v>
      </c>
      <c r="K844" s="28" t="s">
        <v>5746</v>
      </c>
      <c r="L844" s="28" t="s">
        <v>5747</v>
      </c>
    </row>
    <row r="845" spans="1:12">
      <c r="A845" s="10" t="s">
        <v>2591</v>
      </c>
      <c r="B845" s="10" t="s">
        <v>2592</v>
      </c>
      <c r="C845" s="10" t="s">
        <v>288</v>
      </c>
      <c r="D845" s="10" t="s">
        <v>633</v>
      </c>
      <c r="E845" s="10" t="s">
        <v>2702</v>
      </c>
      <c r="F845" s="10" t="s">
        <v>2703</v>
      </c>
      <c r="G845" s="10" t="s">
        <v>2704</v>
      </c>
      <c r="H845" s="10" t="s">
        <v>2703</v>
      </c>
      <c r="I845" s="28" t="s">
        <v>2591</v>
      </c>
      <c r="J845" s="28" t="s">
        <v>5742</v>
      </c>
      <c r="K845" s="28" t="s">
        <v>5748</v>
      </c>
      <c r="L845" s="28" t="s">
        <v>5749</v>
      </c>
    </row>
    <row r="846" spans="1:12">
      <c r="A846" s="10" t="s">
        <v>2591</v>
      </c>
      <c r="B846" s="10" t="s">
        <v>2592</v>
      </c>
      <c r="C846" s="10" t="s">
        <v>289</v>
      </c>
      <c r="D846" s="10" t="s">
        <v>634</v>
      </c>
      <c r="E846" s="10" t="s">
        <v>2705</v>
      </c>
      <c r="F846" s="10" t="s">
        <v>2706</v>
      </c>
      <c r="G846" s="10" t="s">
        <v>2707</v>
      </c>
      <c r="H846" s="10" t="s">
        <v>703</v>
      </c>
      <c r="I846" s="28" t="s">
        <v>2591</v>
      </c>
      <c r="J846" s="28" t="s">
        <v>5750</v>
      </c>
      <c r="K846" s="28" t="s">
        <v>5751</v>
      </c>
      <c r="L846" s="28" t="s">
        <v>5752</v>
      </c>
    </row>
    <row r="847" spans="1:12">
      <c r="A847" s="10" t="s">
        <v>2591</v>
      </c>
      <c r="B847" s="10" t="s">
        <v>2592</v>
      </c>
      <c r="C847" s="10" t="s">
        <v>289</v>
      </c>
      <c r="D847" s="10" t="s">
        <v>634</v>
      </c>
      <c r="E847" s="10" t="s">
        <v>2705</v>
      </c>
      <c r="F847" s="10" t="s">
        <v>2706</v>
      </c>
      <c r="G847" s="10" t="s">
        <v>2708</v>
      </c>
      <c r="H847" s="10" t="s">
        <v>705</v>
      </c>
      <c r="I847" s="28" t="s">
        <v>2591</v>
      </c>
      <c r="J847" s="28" t="s">
        <v>5750</v>
      </c>
      <c r="K847" s="28" t="s">
        <v>5751</v>
      </c>
      <c r="L847" s="28" t="s">
        <v>5753</v>
      </c>
    </row>
    <row r="848" spans="1:12">
      <c r="A848" s="10" t="s">
        <v>2591</v>
      </c>
      <c r="B848" s="10" t="s">
        <v>2592</v>
      </c>
      <c r="C848" s="10" t="s">
        <v>289</v>
      </c>
      <c r="D848" s="10" t="s">
        <v>634</v>
      </c>
      <c r="E848" s="10" t="s">
        <v>2709</v>
      </c>
      <c r="F848" s="10" t="s">
        <v>2710</v>
      </c>
      <c r="G848" s="10" t="s">
        <v>2711</v>
      </c>
      <c r="H848" s="10" t="s">
        <v>2710</v>
      </c>
      <c r="I848" s="28" t="s">
        <v>2591</v>
      </c>
      <c r="J848" s="28" t="s">
        <v>5750</v>
      </c>
      <c r="K848" s="28" t="s">
        <v>5754</v>
      </c>
      <c r="L848" s="28" t="s">
        <v>5755</v>
      </c>
    </row>
    <row r="849" spans="1:12">
      <c r="A849" s="10" t="s">
        <v>2591</v>
      </c>
      <c r="B849" s="10" t="s">
        <v>2592</v>
      </c>
      <c r="C849" s="10" t="s">
        <v>289</v>
      </c>
      <c r="D849" s="10" t="s">
        <v>634</v>
      </c>
      <c r="E849" s="10" t="s">
        <v>2712</v>
      </c>
      <c r="F849" s="10" t="s">
        <v>2713</v>
      </c>
      <c r="G849" s="10" t="s">
        <v>2714</v>
      </c>
      <c r="H849" s="10" t="s">
        <v>2715</v>
      </c>
      <c r="I849" s="28" t="s">
        <v>2591</v>
      </c>
      <c r="J849" s="28" t="s">
        <v>5750</v>
      </c>
      <c r="K849" s="28" t="s">
        <v>5756</v>
      </c>
      <c r="L849" s="28" t="s">
        <v>5757</v>
      </c>
    </row>
    <row r="850" spans="1:12">
      <c r="A850" s="10" t="s">
        <v>2591</v>
      </c>
      <c r="B850" s="10" t="s">
        <v>2592</v>
      </c>
      <c r="C850" s="10" t="s">
        <v>289</v>
      </c>
      <c r="D850" s="10" t="s">
        <v>634</v>
      </c>
      <c r="E850" s="10" t="s">
        <v>2712</v>
      </c>
      <c r="F850" s="10" t="s">
        <v>2713</v>
      </c>
      <c r="G850" s="10" t="s">
        <v>2716</v>
      </c>
      <c r="H850" s="10" t="s">
        <v>2717</v>
      </c>
      <c r="I850" s="28" t="s">
        <v>2591</v>
      </c>
      <c r="J850" s="28" t="s">
        <v>5750</v>
      </c>
      <c r="K850" s="28" t="s">
        <v>5756</v>
      </c>
      <c r="L850" s="28" t="s">
        <v>5758</v>
      </c>
    </row>
    <row r="851" spans="1:12">
      <c r="A851" s="10" t="s">
        <v>2591</v>
      </c>
      <c r="B851" s="10" t="s">
        <v>2592</v>
      </c>
      <c r="C851" s="10" t="s">
        <v>289</v>
      </c>
      <c r="D851" s="10" t="s">
        <v>634</v>
      </c>
      <c r="E851" s="10" t="s">
        <v>2718</v>
      </c>
      <c r="F851" s="10" t="s">
        <v>2719</v>
      </c>
      <c r="G851" s="10" t="s">
        <v>2720</v>
      </c>
      <c r="H851" s="10" t="s">
        <v>2719</v>
      </c>
      <c r="I851" s="28" t="s">
        <v>2591</v>
      </c>
      <c r="J851" s="28" t="s">
        <v>5750</v>
      </c>
      <c r="K851" s="28" t="s">
        <v>5759</v>
      </c>
      <c r="L851" s="28" t="s">
        <v>5760</v>
      </c>
    </row>
    <row r="852" spans="1:12">
      <c r="A852" s="10" t="s">
        <v>2591</v>
      </c>
      <c r="B852" s="10" t="s">
        <v>2592</v>
      </c>
      <c r="C852" s="10" t="s">
        <v>289</v>
      </c>
      <c r="D852" s="10" t="s">
        <v>634</v>
      </c>
      <c r="E852" s="10" t="s">
        <v>2721</v>
      </c>
      <c r="F852" s="10" t="s">
        <v>2722</v>
      </c>
      <c r="G852" s="10" t="s">
        <v>2723</v>
      </c>
      <c r="H852" s="10" t="s">
        <v>2724</v>
      </c>
      <c r="I852" s="28" t="s">
        <v>2591</v>
      </c>
      <c r="J852" s="28" t="s">
        <v>5750</v>
      </c>
      <c r="K852" s="28" t="s">
        <v>5761</v>
      </c>
      <c r="L852" s="28" t="s">
        <v>5762</v>
      </c>
    </row>
    <row r="853" spans="1:12">
      <c r="A853" s="10" t="s">
        <v>2591</v>
      </c>
      <c r="B853" s="10" t="s">
        <v>2592</v>
      </c>
      <c r="C853" s="10" t="s">
        <v>289</v>
      </c>
      <c r="D853" s="10" t="s">
        <v>634</v>
      </c>
      <c r="E853" s="10" t="s">
        <v>2721</v>
      </c>
      <c r="F853" s="10" t="s">
        <v>2722</v>
      </c>
      <c r="G853" s="10" t="s">
        <v>2725</v>
      </c>
      <c r="H853" s="10" t="s">
        <v>2726</v>
      </c>
      <c r="I853" s="28" t="s">
        <v>2591</v>
      </c>
      <c r="J853" s="28" t="s">
        <v>5750</v>
      </c>
      <c r="K853" s="28" t="s">
        <v>5761</v>
      </c>
      <c r="L853" s="28" t="s">
        <v>5763</v>
      </c>
    </row>
    <row r="854" spans="1:12">
      <c r="A854" s="10" t="s">
        <v>2591</v>
      </c>
      <c r="B854" s="10" t="s">
        <v>2592</v>
      </c>
      <c r="C854" s="10" t="s">
        <v>289</v>
      </c>
      <c r="D854" s="10" t="s">
        <v>634</v>
      </c>
      <c r="E854" s="10" t="s">
        <v>2727</v>
      </c>
      <c r="F854" s="10" t="s">
        <v>2728</v>
      </c>
      <c r="G854" s="10" t="s">
        <v>2729</v>
      </c>
      <c r="H854" s="10" t="s">
        <v>2730</v>
      </c>
      <c r="I854" s="28" t="s">
        <v>2591</v>
      </c>
      <c r="J854" s="28" t="s">
        <v>5750</v>
      </c>
      <c r="K854" s="28" t="s">
        <v>5764</v>
      </c>
      <c r="L854" s="28" t="s">
        <v>5765</v>
      </c>
    </row>
    <row r="855" spans="1:12">
      <c r="A855" s="10" t="s">
        <v>2591</v>
      </c>
      <c r="B855" s="10" t="s">
        <v>2592</v>
      </c>
      <c r="C855" s="10" t="s">
        <v>289</v>
      </c>
      <c r="D855" s="10" t="s">
        <v>634</v>
      </c>
      <c r="E855" s="10" t="s">
        <v>2727</v>
      </c>
      <c r="F855" s="10" t="s">
        <v>2728</v>
      </c>
      <c r="G855" s="10" t="s">
        <v>2731</v>
      </c>
      <c r="H855" s="10" t="s">
        <v>2732</v>
      </c>
      <c r="I855" s="28" t="s">
        <v>2591</v>
      </c>
      <c r="J855" s="28" t="s">
        <v>5750</v>
      </c>
      <c r="K855" s="28" t="s">
        <v>5764</v>
      </c>
      <c r="L855" s="28" t="s">
        <v>5766</v>
      </c>
    </row>
    <row r="856" spans="1:12">
      <c r="A856" s="10" t="s">
        <v>2591</v>
      </c>
      <c r="B856" s="10" t="s">
        <v>2592</v>
      </c>
      <c r="C856" s="10" t="s">
        <v>289</v>
      </c>
      <c r="D856" s="10" t="s">
        <v>634</v>
      </c>
      <c r="E856" s="10" t="s">
        <v>2727</v>
      </c>
      <c r="F856" s="10" t="s">
        <v>2728</v>
      </c>
      <c r="G856" s="10" t="s">
        <v>2733</v>
      </c>
      <c r="H856" s="10" t="s">
        <v>2734</v>
      </c>
      <c r="I856" s="28" t="s">
        <v>2591</v>
      </c>
      <c r="J856" s="28" t="s">
        <v>5750</v>
      </c>
      <c r="K856" s="28" t="s">
        <v>5764</v>
      </c>
      <c r="L856" s="28" t="s">
        <v>5767</v>
      </c>
    </row>
    <row r="857" spans="1:12">
      <c r="A857" s="10" t="s">
        <v>2591</v>
      </c>
      <c r="B857" s="10" t="s">
        <v>2592</v>
      </c>
      <c r="C857" s="10" t="s">
        <v>289</v>
      </c>
      <c r="D857" s="10" t="s">
        <v>634</v>
      </c>
      <c r="E857" s="10" t="s">
        <v>2727</v>
      </c>
      <c r="F857" s="10" t="s">
        <v>2728</v>
      </c>
      <c r="G857" s="10" t="s">
        <v>2735</v>
      </c>
      <c r="H857" s="10" t="s">
        <v>2736</v>
      </c>
      <c r="I857" s="28" t="s">
        <v>2591</v>
      </c>
      <c r="J857" s="28" t="s">
        <v>5750</v>
      </c>
      <c r="K857" s="28" t="s">
        <v>5764</v>
      </c>
      <c r="L857" s="28" t="s">
        <v>5768</v>
      </c>
    </row>
    <row r="858" spans="1:12">
      <c r="A858" s="10" t="s">
        <v>2591</v>
      </c>
      <c r="B858" s="10" t="s">
        <v>2592</v>
      </c>
      <c r="C858" s="10" t="s">
        <v>289</v>
      </c>
      <c r="D858" s="10" t="s">
        <v>634</v>
      </c>
      <c r="E858" s="10" t="s">
        <v>2727</v>
      </c>
      <c r="F858" s="10" t="s">
        <v>2728</v>
      </c>
      <c r="G858" s="10" t="s">
        <v>2737</v>
      </c>
      <c r="H858" s="10" t="s">
        <v>2738</v>
      </c>
      <c r="I858" s="28" t="s">
        <v>2591</v>
      </c>
      <c r="J858" s="28" t="s">
        <v>5750</v>
      </c>
      <c r="K858" s="28" t="s">
        <v>5764</v>
      </c>
      <c r="L858" s="28" t="s">
        <v>5769</v>
      </c>
    </row>
    <row r="859" spans="1:12">
      <c r="A859" s="10" t="s">
        <v>2591</v>
      </c>
      <c r="B859" s="10" t="s">
        <v>2592</v>
      </c>
      <c r="C859" s="10" t="s">
        <v>289</v>
      </c>
      <c r="D859" s="10" t="s">
        <v>634</v>
      </c>
      <c r="E859" s="10" t="s">
        <v>2727</v>
      </c>
      <c r="F859" s="10" t="s">
        <v>2728</v>
      </c>
      <c r="G859" s="10" t="s">
        <v>2739</v>
      </c>
      <c r="H859" s="10" t="s">
        <v>2740</v>
      </c>
      <c r="I859" s="28" t="s">
        <v>2591</v>
      </c>
      <c r="J859" s="28" t="s">
        <v>5750</v>
      </c>
      <c r="K859" s="28" t="s">
        <v>5764</v>
      </c>
      <c r="L859" s="28" t="s">
        <v>5770</v>
      </c>
    </row>
    <row r="860" spans="1:12">
      <c r="A860" s="10" t="s">
        <v>2591</v>
      </c>
      <c r="B860" s="10" t="s">
        <v>2592</v>
      </c>
      <c r="C860" s="10" t="s">
        <v>289</v>
      </c>
      <c r="D860" s="10" t="s">
        <v>634</v>
      </c>
      <c r="E860" s="10" t="s">
        <v>2741</v>
      </c>
      <c r="F860" s="10" t="s">
        <v>2742</v>
      </c>
      <c r="G860" s="10" t="s">
        <v>2743</v>
      </c>
      <c r="H860" s="10" t="s">
        <v>2744</v>
      </c>
      <c r="I860" s="28" t="s">
        <v>2591</v>
      </c>
      <c r="J860" s="28" t="s">
        <v>5750</v>
      </c>
      <c r="K860" s="28" t="s">
        <v>5771</v>
      </c>
      <c r="L860" s="28" t="s">
        <v>5772</v>
      </c>
    </row>
    <row r="861" spans="1:12">
      <c r="A861" s="10" t="s">
        <v>2591</v>
      </c>
      <c r="B861" s="10" t="s">
        <v>2592</v>
      </c>
      <c r="C861" s="10" t="s">
        <v>289</v>
      </c>
      <c r="D861" s="10" t="s">
        <v>634</v>
      </c>
      <c r="E861" s="10" t="s">
        <v>2741</v>
      </c>
      <c r="F861" s="10" t="s">
        <v>2742</v>
      </c>
      <c r="G861" s="10" t="s">
        <v>2745</v>
      </c>
      <c r="H861" s="10" t="s">
        <v>2746</v>
      </c>
      <c r="I861" s="28" t="s">
        <v>2591</v>
      </c>
      <c r="J861" s="28" t="s">
        <v>5750</v>
      </c>
      <c r="K861" s="28" t="s">
        <v>5771</v>
      </c>
      <c r="L861" s="28" t="s">
        <v>5773</v>
      </c>
    </row>
    <row r="862" spans="1:12">
      <c r="A862" s="10" t="s">
        <v>2591</v>
      </c>
      <c r="B862" s="10" t="s">
        <v>2592</v>
      </c>
      <c r="C862" s="10" t="s">
        <v>290</v>
      </c>
      <c r="D862" s="10" t="s">
        <v>635</v>
      </c>
      <c r="E862" s="10" t="s">
        <v>2747</v>
      </c>
      <c r="F862" s="10" t="s">
        <v>2748</v>
      </c>
      <c r="G862" s="10" t="s">
        <v>2749</v>
      </c>
      <c r="H862" s="10" t="s">
        <v>2750</v>
      </c>
      <c r="I862" s="28" t="s">
        <v>2591</v>
      </c>
      <c r="J862" s="28" t="s">
        <v>5774</v>
      </c>
      <c r="K862" s="28" t="s">
        <v>5775</v>
      </c>
      <c r="L862" s="28" t="s">
        <v>5776</v>
      </c>
    </row>
    <row r="863" spans="1:12">
      <c r="A863" s="10" t="s">
        <v>2591</v>
      </c>
      <c r="B863" s="10" t="s">
        <v>2592</v>
      </c>
      <c r="C863" s="10" t="s">
        <v>290</v>
      </c>
      <c r="D863" s="10" t="s">
        <v>635</v>
      </c>
      <c r="E863" s="10" t="s">
        <v>2751</v>
      </c>
      <c r="F863" s="10" t="s">
        <v>635</v>
      </c>
      <c r="G863" s="10" t="s">
        <v>2752</v>
      </c>
      <c r="H863" s="10" t="s">
        <v>635</v>
      </c>
      <c r="I863" s="28" t="s">
        <v>2591</v>
      </c>
      <c r="J863" s="28" t="s">
        <v>5774</v>
      </c>
      <c r="K863" s="28" t="s">
        <v>5777</v>
      </c>
      <c r="L863" s="28" t="s">
        <v>5778</v>
      </c>
    </row>
    <row r="864" spans="1:12">
      <c r="A864" s="10" t="s">
        <v>2753</v>
      </c>
      <c r="B864" s="10" t="s">
        <v>2754</v>
      </c>
      <c r="C864" s="10" t="s">
        <v>291</v>
      </c>
      <c r="D864" s="10" t="s">
        <v>636</v>
      </c>
      <c r="E864" s="10" t="s">
        <v>2755</v>
      </c>
      <c r="F864" s="10" t="s">
        <v>2756</v>
      </c>
      <c r="G864" s="10" t="s">
        <v>2757</v>
      </c>
      <c r="H864" s="10" t="s">
        <v>703</v>
      </c>
      <c r="I864" s="28" t="s">
        <v>2753</v>
      </c>
      <c r="J864" s="28" t="s">
        <v>5779</v>
      </c>
      <c r="K864" s="28" t="s">
        <v>5780</v>
      </c>
      <c r="L864" s="28" t="s">
        <v>5781</v>
      </c>
    </row>
    <row r="865" spans="1:12">
      <c r="A865" s="10" t="s">
        <v>2753</v>
      </c>
      <c r="B865" s="10" t="s">
        <v>2754</v>
      </c>
      <c r="C865" s="10" t="s">
        <v>291</v>
      </c>
      <c r="D865" s="10" t="s">
        <v>636</v>
      </c>
      <c r="E865" s="10" t="s">
        <v>2755</v>
      </c>
      <c r="F865" s="10" t="s">
        <v>2756</v>
      </c>
      <c r="G865" s="10" t="s">
        <v>2758</v>
      </c>
      <c r="H865" s="10" t="s">
        <v>2759</v>
      </c>
      <c r="I865" s="28" t="s">
        <v>2753</v>
      </c>
      <c r="J865" s="28" t="s">
        <v>5779</v>
      </c>
      <c r="K865" s="28" t="s">
        <v>5780</v>
      </c>
      <c r="L865" s="28" t="s">
        <v>5782</v>
      </c>
    </row>
    <row r="866" spans="1:12">
      <c r="A866" s="10" t="s">
        <v>2753</v>
      </c>
      <c r="B866" s="10" t="s">
        <v>2754</v>
      </c>
      <c r="C866" s="10" t="s">
        <v>291</v>
      </c>
      <c r="D866" s="10" t="s">
        <v>636</v>
      </c>
      <c r="E866" s="10" t="s">
        <v>2755</v>
      </c>
      <c r="F866" s="10" t="s">
        <v>2756</v>
      </c>
      <c r="G866" s="10" t="s">
        <v>2760</v>
      </c>
      <c r="H866" s="10" t="s">
        <v>705</v>
      </c>
      <c r="I866" s="28" t="s">
        <v>2753</v>
      </c>
      <c r="J866" s="28" t="s">
        <v>5779</v>
      </c>
      <c r="K866" s="28" t="s">
        <v>5780</v>
      </c>
      <c r="L866" s="28" t="s">
        <v>5783</v>
      </c>
    </row>
    <row r="867" spans="1:12">
      <c r="A867" s="10" t="s">
        <v>2753</v>
      </c>
      <c r="B867" s="10" t="s">
        <v>2754</v>
      </c>
      <c r="C867" s="10" t="s">
        <v>291</v>
      </c>
      <c r="D867" s="10" t="s">
        <v>636</v>
      </c>
      <c r="E867" s="10" t="s">
        <v>2761</v>
      </c>
      <c r="F867" s="10" t="s">
        <v>636</v>
      </c>
      <c r="G867" s="10" t="s">
        <v>2762</v>
      </c>
      <c r="H867" s="10" t="s">
        <v>2763</v>
      </c>
      <c r="I867" s="28" t="s">
        <v>2753</v>
      </c>
      <c r="J867" s="28" t="s">
        <v>5779</v>
      </c>
      <c r="K867" s="28" t="s">
        <v>5784</v>
      </c>
      <c r="L867" s="28" t="s">
        <v>5785</v>
      </c>
    </row>
    <row r="868" spans="1:12">
      <c r="A868" s="10" t="s">
        <v>2753</v>
      </c>
      <c r="B868" s="10" t="s">
        <v>2754</v>
      </c>
      <c r="C868" s="10" t="s">
        <v>291</v>
      </c>
      <c r="D868" s="10" t="s">
        <v>636</v>
      </c>
      <c r="E868" s="10" t="s">
        <v>2761</v>
      </c>
      <c r="F868" s="10" t="s">
        <v>636</v>
      </c>
      <c r="G868" s="10" t="s">
        <v>2764</v>
      </c>
      <c r="H868" s="10" t="s">
        <v>2765</v>
      </c>
      <c r="I868" s="28" t="s">
        <v>2753</v>
      </c>
      <c r="J868" s="28" t="s">
        <v>5779</v>
      </c>
      <c r="K868" s="28" t="s">
        <v>5784</v>
      </c>
      <c r="L868" s="28" t="s">
        <v>5786</v>
      </c>
    </row>
    <row r="869" spans="1:12">
      <c r="A869" s="10" t="s">
        <v>2753</v>
      </c>
      <c r="B869" s="10" t="s">
        <v>2754</v>
      </c>
      <c r="C869" s="10" t="s">
        <v>292</v>
      </c>
      <c r="D869" s="10" t="s">
        <v>637</v>
      </c>
      <c r="E869" s="10" t="s">
        <v>2766</v>
      </c>
      <c r="F869" s="10" t="s">
        <v>2767</v>
      </c>
      <c r="G869" s="10" t="s">
        <v>2768</v>
      </c>
      <c r="H869" s="10" t="s">
        <v>703</v>
      </c>
      <c r="I869" s="28" t="s">
        <v>2753</v>
      </c>
      <c r="J869" s="28" t="s">
        <v>5787</v>
      </c>
      <c r="K869" s="28" t="s">
        <v>5788</v>
      </c>
      <c r="L869" s="28" t="s">
        <v>5789</v>
      </c>
    </row>
    <row r="870" spans="1:12">
      <c r="A870" s="10" t="s">
        <v>2753</v>
      </c>
      <c r="B870" s="10" t="s">
        <v>2754</v>
      </c>
      <c r="C870" s="10" t="s">
        <v>292</v>
      </c>
      <c r="D870" s="10" t="s">
        <v>637</v>
      </c>
      <c r="E870" s="10" t="s">
        <v>2766</v>
      </c>
      <c r="F870" s="10" t="s">
        <v>2767</v>
      </c>
      <c r="G870" s="10" t="s">
        <v>2769</v>
      </c>
      <c r="H870" s="10" t="s">
        <v>2759</v>
      </c>
      <c r="I870" s="28" t="s">
        <v>2753</v>
      </c>
      <c r="J870" s="28" t="s">
        <v>5787</v>
      </c>
      <c r="K870" s="28" t="s">
        <v>5788</v>
      </c>
      <c r="L870" s="28" t="s">
        <v>5790</v>
      </c>
    </row>
    <row r="871" spans="1:12">
      <c r="A871" s="10" t="s">
        <v>2753</v>
      </c>
      <c r="B871" s="10" t="s">
        <v>2754</v>
      </c>
      <c r="C871" s="10" t="s">
        <v>292</v>
      </c>
      <c r="D871" s="10" t="s">
        <v>637</v>
      </c>
      <c r="E871" s="10" t="s">
        <v>2766</v>
      </c>
      <c r="F871" s="10" t="s">
        <v>2767</v>
      </c>
      <c r="G871" s="10" t="s">
        <v>2770</v>
      </c>
      <c r="H871" s="10" t="s">
        <v>705</v>
      </c>
      <c r="I871" s="28" t="s">
        <v>2753</v>
      </c>
      <c r="J871" s="28" t="s">
        <v>5787</v>
      </c>
      <c r="K871" s="28" t="s">
        <v>5788</v>
      </c>
      <c r="L871" s="28" t="s">
        <v>5791</v>
      </c>
    </row>
    <row r="872" spans="1:12">
      <c r="A872" s="10" t="s">
        <v>2753</v>
      </c>
      <c r="B872" s="10" t="s">
        <v>2754</v>
      </c>
      <c r="C872" s="10" t="s">
        <v>292</v>
      </c>
      <c r="D872" s="10" t="s">
        <v>637</v>
      </c>
      <c r="E872" s="10" t="s">
        <v>2771</v>
      </c>
      <c r="F872" s="10" t="s">
        <v>2772</v>
      </c>
      <c r="G872" s="10" t="s">
        <v>2773</v>
      </c>
      <c r="H872" s="10" t="s">
        <v>2774</v>
      </c>
      <c r="I872" s="28" t="s">
        <v>2753</v>
      </c>
      <c r="J872" s="28" t="s">
        <v>5787</v>
      </c>
      <c r="K872" s="28" t="s">
        <v>5792</v>
      </c>
      <c r="L872" s="28" t="s">
        <v>5793</v>
      </c>
    </row>
    <row r="873" spans="1:12">
      <c r="A873" s="10" t="s">
        <v>2753</v>
      </c>
      <c r="B873" s="10" t="s">
        <v>2754</v>
      </c>
      <c r="C873" s="10" t="s">
        <v>292</v>
      </c>
      <c r="D873" s="10" t="s">
        <v>637</v>
      </c>
      <c r="E873" s="10" t="s">
        <v>2771</v>
      </c>
      <c r="F873" s="10" t="s">
        <v>2772</v>
      </c>
      <c r="G873" s="10" t="s">
        <v>2775</v>
      </c>
      <c r="H873" s="10" t="s">
        <v>2776</v>
      </c>
      <c r="I873" s="28" t="s">
        <v>2753</v>
      </c>
      <c r="J873" s="28" t="s">
        <v>5787</v>
      </c>
      <c r="K873" s="28" t="s">
        <v>5792</v>
      </c>
      <c r="L873" s="28" t="s">
        <v>5794</v>
      </c>
    </row>
    <row r="874" spans="1:12">
      <c r="A874" s="10" t="s">
        <v>2753</v>
      </c>
      <c r="B874" s="10" t="s">
        <v>2754</v>
      </c>
      <c r="C874" s="10" t="s">
        <v>292</v>
      </c>
      <c r="D874" s="10" t="s">
        <v>637</v>
      </c>
      <c r="E874" s="10" t="s">
        <v>2771</v>
      </c>
      <c r="F874" s="10" t="s">
        <v>2772</v>
      </c>
      <c r="G874" s="10" t="s">
        <v>2777</v>
      </c>
      <c r="H874" s="10" t="s">
        <v>2778</v>
      </c>
      <c r="I874" s="28" t="s">
        <v>2753</v>
      </c>
      <c r="J874" s="28" t="s">
        <v>5787</v>
      </c>
      <c r="K874" s="28" t="s">
        <v>5792</v>
      </c>
      <c r="L874" s="28" t="s">
        <v>5795</v>
      </c>
    </row>
    <row r="875" spans="1:12">
      <c r="A875" s="10" t="s">
        <v>2753</v>
      </c>
      <c r="B875" s="10" t="s">
        <v>2754</v>
      </c>
      <c r="C875" s="10" t="s">
        <v>292</v>
      </c>
      <c r="D875" s="10" t="s">
        <v>637</v>
      </c>
      <c r="E875" s="10" t="s">
        <v>2779</v>
      </c>
      <c r="F875" s="10" t="s">
        <v>2780</v>
      </c>
      <c r="G875" s="10" t="s">
        <v>2781</v>
      </c>
      <c r="H875" s="10" t="s">
        <v>2782</v>
      </c>
      <c r="I875" s="28" t="s">
        <v>2753</v>
      </c>
      <c r="J875" s="28" t="s">
        <v>5787</v>
      </c>
      <c r="K875" s="28" t="s">
        <v>5796</v>
      </c>
      <c r="L875" s="28" t="s">
        <v>5797</v>
      </c>
    </row>
    <row r="876" spans="1:12">
      <c r="A876" s="10" t="s">
        <v>2753</v>
      </c>
      <c r="B876" s="10" t="s">
        <v>2754</v>
      </c>
      <c r="C876" s="10" t="s">
        <v>292</v>
      </c>
      <c r="D876" s="10" t="s">
        <v>637</v>
      </c>
      <c r="E876" s="10" t="s">
        <v>2779</v>
      </c>
      <c r="F876" s="10" t="s">
        <v>2780</v>
      </c>
      <c r="G876" s="10" t="s">
        <v>2783</v>
      </c>
      <c r="H876" s="10" t="s">
        <v>2784</v>
      </c>
      <c r="I876" s="28" t="s">
        <v>2753</v>
      </c>
      <c r="J876" s="28" t="s">
        <v>5787</v>
      </c>
      <c r="K876" s="28" t="s">
        <v>5796</v>
      </c>
      <c r="L876" s="28" t="s">
        <v>5798</v>
      </c>
    </row>
    <row r="877" spans="1:12">
      <c r="A877" s="10" t="s">
        <v>2753</v>
      </c>
      <c r="B877" s="10" t="s">
        <v>2754</v>
      </c>
      <c r="C877" s="10" t="s">
        <v>292</v>
      </c>
      <c r="D877" s="10" t="s">
        <v>637</v>
      </c>
      <c r="E877" s="10" t="s">
        <v>2779</v>
      </c>
      <c r="F877" s="10" t="s">
        <v>2780</v>
      </c>
      <c r="G877" s="10" t="s">
        <v>2785</v>
      </c>
      <c r="H877" s="10" t="s">
        <v>2786</v>
      </c>
      <c r="I877" s="28" t="s">
        <v>2753</v>
      </c>
      <c r="J877" s="28" t="s">
        <v>5787</v>
      </c>
      <c r="K877" s="28" t="s">
        <v>5796</v>
      </c>
      <c r="L877" s="28" t="s">
        <v>5799</v>
      </c>
    </row>
    <row r="878" spans="1:12">
      <c r="A878" s="10" t="s">
        <v>2753</v>
      </c>
      <c r="B878" s="10" t="s">
        <v>2754</v>
      </c>
      <c r="C878" s="10" t="s">
        <v>292</v>
      </c>
      <c r="D878" s="10" t="s">
        <v>637</v>
      </c>
      <c r="E878" s="10" t="s">
        <v>2779</v>
      </c>
      <c r="F878" s="10" t="s">
        <v>2780</v>
      </c>
      <c r="G878" s="10" t="s">
        <v>2787</v>
      </c>
      <c r="H878" s="10" t="s">
        <v>2788</v>
      </c>
      <c r="I878" s="28" t="s">
        <v>2753</v>
      </c>
      <c r="J878" s="28" t="s">
        <v>5787</v>
      </c>
      <c r="K878" s="28" t="s">
        <v>5796</v>
      </c>
      <c r="L878" s="28" t="s">
        <v>5800</v>
      </c>
    </row>
    <row r="879" spans="1:12">
      <c r="A879" s="10" t="s">
        <v>2753</v>
      </c>
      <c r="B879" s="10" t="s">
        <v>2754</v>
      </c>
      <c r="C879" s="10" t="s">
        <v>292</v>
      </c>
      <c r="D879" s="10" t="s">
        <v>637</v>
      </c>
      <c r="E879" s="10" t="s">
        <v>2789</v>
      </c>
      <c r="F879" s="10" t="s">
        <v>2790</v>
      </c>
      <c r="G879" s="10" t="s">
        <v>2791</v>
      </c>
      <c r="H879" s="10" t="s">
        <v>2792</v>
      </c>
      <c r="I879" s="28" t="s">
        <v>2753</v>
      </c>
      <c r="J879" s="28" t="s">
        <v>5787</v>
      </c>
      <c r="K879" s="28" t="s">
        <v>5801</v>
      </c>
      <c r="L879" s="28" t="s">
        <v>5802</v>
      </c>
    </row>
    <row r="880" spans="1:12">
      <c r="A880" s="10" t="s">
        <v>2753</v>
      </c>
      <c r="B880" s="10" t="s">
        <v>2754</v>
      </c>
      <c r="C880" s="10" t="s">
        <v>292</v>
      </c>
      <c r="D880" s="10" t="s">
        <v>637</v>
      </c>
      <c r="E880" s="10" t="s">
        <v>2789</v>
      </c>
      <c r="F880" s="10" t="s">
        <v>2790</v>
      </c>
      <c r="G880" s="10" t="s">
        <v>2793</v>
      </c>
      <c r="H880" s="10" t="s">
        <v>2794</v>
      </c>
      <c r="I880" s="28" t="s">
        <v>2753</v>
      </c>
      <c r="J880" s="28" t="s">
        <v>5787</v>
      </c>
      <c r="K880" s="28" t="s">
        <v>5801</v>
      </c>
      <c r="L880" s="28" t="s">
        <v>5803</v>
      </c>
    </row>
    <row r="881" spans="1:12">
      <c r="A881" s="10" t="s">
        <v>2753</v>
      </c>
      <c r="B881" s="10" t="s">
        <v>2754</v>
      </c>
      <c r="C881" s="10" t="s">
        <v>292</v>
      </c>
      <c r="D881" s="10" t="s">
        <v>637</v>
      </c>
      <c r="E881" s="10" t="s">
        <v>2789</v>
      </c>
      <c r="F881" s="10" t="s">
        <v>2790</v>
      </c>
      <c r="G881" s="10" t="s">
        <v>2795</v>
      </c>
      <c r="H881" s="10" t="s">
        <v>2796</v>
      </c>
      <c r="I881" s="28" t="s">
        <v>2753</v>
      </c>
      <c r="J881" s="28" t="s">
        <v>5787</v>
      </c>
      <c r="K881" s="28" t="s">
        <v>5801</v>
      </c>
      <c r="L881" s="28" t="s">
        <v>5804</v>
      </c>
    </row>
    <row r="882" spans="1:12">
      <c r="A882" s="10" t="s">
        <v>2753</v>
      </c>
      <c r="B882" s="10" t="s">
        <v>2754</v>
      </c>
      <c r="C882" s="10" t="s">
        <v>292</v>
      </c>
      <c r="D882" s="10" t="s">
        <v>637</v>
      </c>
      <c r="E882" s="10" t="s">
        <v>2789</v>
      </c>
      <c r="F882" s="10" t="s">
        <v>2790</v>
      </c>
      <c r="G882" s="10" t="s">
        <v>2797</v>
      </c>
      <c r="H882" s="10" t="s">
        <v>2798</v>
      </c>
      <c r="I882" s="28" t="s">
        <v>2753</v>
      </c>
      <c r="J882" s="28" t="s">
        <v>5787</v>
      </c>
      <c r="K882" s="28" t="s">
        <v>5801</v>
      </c>
      <c r="L882" s="28" t="s">
        <v>5805</v>
      </c>
    </row>
    <row r="883" spans="1:12">
      <c r="A883" s="10" t="s">
        <v>2753</v>
      </c>
      <c r="B883" s="10" t="s">
        <v>2754</v>
      </c>
      <c r="C883" s="10" t="s">
        <v>293</v>
      </c>
      <c r="D883" s="10" t="s">
        <v>638</v>
      </c>
      <c r="E883" s="10" t="s">
        <v>2799</v>
      </c>
      <c r="F883" s="10" t="s">
        <v>2800</v>
      </c>
      <c r="G883" s="10" t="s">
        <v>2801</v>
      </c>
      <c r="H883" s="10" t="s">
        <v>703</v>
      </c>
      <c r="I883" s="28" t="s">
        <v>2753</v>
      </c>
      <c r="J883" s="28" t="s">
        <v>5806</v>
      </c>
      <c r="K883" s="28" t="s">
        <v>5807</v>
      </c>
      <c r="L883" s="28" t="s">
        <v>5808</v>
      </c>
    </row>
    <row r="884" spans="1:12">
      <c r="A884" s="10" t="s">
        <v>2753</v>
      </c>
      <c r="B884" s="10" t="s">
        <v>2754</v>
      </c>
      <c r="C884" s="10" t="s">
        <v>293</v>
      </c>
      <c r="D884" s="10" t="s">
        <v>638</v>
      </c>
      <c r="E884" s="10" t="s">
        <v>2799</v>
      </c>
      <c r="F884" s="10" t="s">
        <v>2800</v>
      </c>
      <c r="G884" s="10" t="s">
        <v>2802</v>
      </c>
      <c r="H884" s="10" t="s">
        <v>2759</v>
      </c>
      <c r="I884" s="28" t="s">
        <v>2753</v>
      </c>
      <c r="J884" s="28" t="s">
        <v>5806</v>
      </c>
      <c r="K884" s="28" t="s">
        <v>5807</v>
      </c>
      <c r="L884" s="28" t="s">
        <v>5809</v>
      </c>
    </row>
    <row r="885" spans="1:12">
      <c r="A885" s="10" t="s">
        <v>2753</v>
      </c>
      <c r="B885" s="10" t="s">
        <v>2754</v>
      </c>
      <c r="C885" s="10" t="s">
        <v>293</v>
      </c>
      <c r="D885" s="10" t="s">
        <v>638</v>
      </c>
      <c r="E885" s="10" t="s">
        <v>2799</v>
      </c>
      <c r="F885" s="10" t="s">
        <v>2800</v>
      </c>
      <c r="G885" s="10" t="s">
        <v>2803</v>
      </c>
      <c r="H885" s="10" t="s">
        <v>705</v>
      </c>
      <c r="I885" s="28" t="s">
        <v>2753</v>
      </c>
      <c r="J885" s="28" t="s">
        <v>5806</v>
      </c>
      <c r="K885" s="28" t="s">
        <v>5807</v>
      </c>
      <c r="L885" s="28" t="s">
        <v>5810</v>
      </c>
    </row>
    <row r="886" spans="1:12">
      <c r="A886" s="10" t="s">
        <v>2753</v>
      </c>
      <c r="B886" s="10" t="s">
        <v>2754</v>
      </c>
      <c r="C886" s="10" t="s">
        <v>293</v>
      </c>
      <c r="D886" s="10" t="s">
        <v>638</v>
      </c>
      <c r="E886" s="10" t="s">
        <v>2804</v>
      </c>
      <c r="F886" s="10" t="s">
        <v>2805</v>
      </c>
      <c r="G886" s="10" t="s">
        <v>2806</v>
      </c>
      <c r="H886" s="10" t="s">
        <v>2807</v>
      </c>
      <c r="I886" s="28" t="s">
        <v>2753</v>
      </c>
      <c r="J886" s="28" t="s">
        <v>5806</v>
      </c>
      <c r="K886" s="28" t="s">
        <v>5811</v>
      </c>
      <c r="L886" s="28" t="s">
        <v>5812</v>
      </c>
    </row>
    <row r="887" spans="1:12">
      <c r="A887" s="10" t="s">
        <v>2753</v>
      </c>
      <c r="B887" s="10" t="s">
        <v>2754</v>
      </c>
      <c r="C887" s="10" t="s">
        <v>293</v>
      </c>
      <c r="D887" s="10" t="s">
        <v>638</v>
      </c>
      <c r="E887" s="10" t="s">
        <v>2804</v>
      </c>
      <c r="F887" s="10" t="s">
        <v>2805</v>
      </c>
      <c r="G887" s="10" t="s">
        <v>2808</v>
      </c>
      <c r="H887" s="10" t="s">
        <v>2809</v>
      </c>
      <c r="I887" s="28" t="s">
        <v>2753</v>
      </c>
      <c r="J887" s="28" t="s">
        <v>5806</v>
      </c>
      <c r="K887" s="28" t="s">
        <v>5811</v>
      </c>
      <c r="L887" s="28" t="s">
        <v>5813</v>
      </c>
    </row>
    <row r="888" spans="1:12">
      <c r="A888" s="10" t="s">
        <v>2753</v>
      </c>
      <c r="B888" s="10" t="s">
        <v>2754</v>
      </c>
      <c r="C888" s="10" t="s">
        <v>293</v>
      </c>
      <c r="D888" s="10" t="s">
        <v>638</v>
      </c>
      <c r="E888" s="10" t="s">
        <v>2804</v>
      </c>
      <c r="F888" s="10" t="s">
        <v>2805</v>
      </c>
      <c r="G888" s="10" t="s">
        <v>2810</v>
      </c>
      <c r="H888" s="10" t="s">
        <v>2811</v>
      </c>
      <c r="I888" s="28" t="s">
        <v>2753</v>
      </c>
      <c r="J888" s="28" t="s">
        <v>5806</v>
      </c>
      <c r="K888" s="28" t="s">
        <v>5811</v>
      </c>
      <c r="L888" s="28" t="s">
        <v>5814</v>
      </c>
    </row>
    <row r="889" spans="1:12">
      <c r="A889" s="10" t="s">
        <v>2753</v>
      </c>
      <c r="B889" s="10" t="s">
        <v>2754</v>
      </c>
      <c r="C889" s="10" t="s">
        <v>293</v>
      </c>
      <c r="D889" s="10" t="s">
        <v>638</v>
      </c>
      <c r="E889" s="10" t="s">
        <v>2804</v>
      </c>
      <c r="F889" s="10" t="s">
        <v>2805</v>
      </c>
      <c r="G889" s="10" t="s">
        <v>2812</v>
      </c>
      <c r="H889" s="10" t="s">
        <v>2813</v>
      </c>
      <c r="I889" s="28" t="s">
        <v>2753</v>
      </c>
      <c r="J889" s="28" t="s">
        <v>5806</v>
      </c>
      <c r="K889" s="28" t="s">
        <v>5811</v>
      </c>
      <c r="L889" s="28" t="s">
        <v>5815</v>
      </c>
    </row>
    <row r="890" spans="1:12">
      <c r="A890" s="10" t="s">
        <v>2753</v>
      </c>
      <c r="B890" s="10" t="s">
        <v>2754</v>
      </c>
      <c r="C890" s="10" t="s">
        <v>293</v>
      </c>
      <c r="D890" s="10" t="s">
        <v>638</v>
      </c>
      <c r="E890" s="10" t="s">
        <v>2804</v>
      </c>
      <c r="F890" s="10" t="s">
        <v>2805</v>
      </c>
      <c r="G890" s="10" t="s">
        <v>2814</v>
      </c>
      <c r="H890" s="10" t="s">
        <v>2815</v>
      </c>
      <c r="I890" s="28" t="s">
        <v>2753</v>
      </c>
      <c r="J890" s="28" t="s">
        <v>5806</v>
      </c>
      <c r="K890" s="28" t="s">
        <v>5811</v>
      </c>
      <c r="L890" s="28" t="s">
        <v>5816</v>
      </c>
    </row>
    <row r="891" spans="1:12">
      <c r="A891" s="10" t="s">
        <v>2753</v>
      </c>
      <c r="B891" s="10" t="s">
        <v>2754</v>
      </c>
      <c r="C891" s="10" t="s">
        <v>293</v>
      </c>
      <c r="D891" s="10" t="s">
        <v>638</v>
      </c>
      <c r="E891" s="10" t="s">
        <v>2804</v>
      </c>
      <c r="F891" s="10" t="s">
        <v>2805</v>
      </c>
      <c r="G891" s="10" t="s">
        <v>2816</v>
      </c>
      <c r="H891" s="10" t="s">
        <v>2817</v>
      </c>
      <c r="I891" s="28" t="s">
        <v>2753</v>
      </c>
      <c r="J891" s="28" t="s">
        <v>5806</v>
      </c>
      <c r="K891" s="28" t="s">
        <v>5811</v>
      </c>
      <c r="L891" s="28" t="s">
        <v>5817</v>
      </c>
    </row>
    <row r="892" spans="1:12">
      <c r="A892" s="10" t="s">
        <v>2753</v>
      </c>
      <c r="B892" s="10" t="s">
        <v>2754</v>
      </c>
      <c r="C892" s="10" t="s">
        <v>293</v>
      </c>
      <c r="D892" s="10" t="s">
        <v>638</v>
      </c>
      <c r="E892" s="10" t="s">
        <v>2804</v>
      </c>
      <c r="F892" s="10" t="s">
        <v>2805</v>
      </c>
      <c r="G892" s="10" t="s">
        <v>2818</v>
      </c>
      <c r="H892" s="10" t="s">
        <v>2819</v>
      </c>
      <c r="I892" s="28" t="s">
        <v>2753</v>
      </c>
      <c r="J892" s="28" t="s">
        <v>5806</v>
      </c>
      <c r="K892" s="28" t="s">
        <v>5811</v>
      </c>
      <c r="L892" s="28" t="s">
        <v>5818</v>
      </c>
    </row>
    <row r="893" spans="1:12">
      <c r="A893" s="10" t="s">
        <v>2753</v>
      </c>
      <c r="B893" s="10" t="s">
        <v>2754</v>
      </c>
      <c r="C893" s="10" t="s">
        <v>293</v>
      </c>
      <c r="D893" s="10" t="s">
        <v>638</v>
      </c>
      <c r="E893" s="10" t="s">
        <v>2820</v>
      </c>
      <c r="F893" s="10" t="s">
        <v>2821</v>
      </c>
      <c r="G893" s="10" t="s">
        <v>2822</v>
      </c>
      <c r="H893" s="10" t="s">
        <v>2823</v>
      </c>
      <c r="I893" s="28" t="s">
        <v>2753</v>
      </c>
      <c r="J893" s="28" t="s">
        <v>5806</v>
      </c>
      <c r="K893" s="28" t="s">
        <v>5819</v>
      </c>
      <c r="L893" s="28" t="s">
        <v>5820</v>
      </c>
    </row>
    <row r="894" spans="1:12">
      <c r="A894" s="10" t="s">
        <v>2753</v>
      </c>
      <c r="B894" s="10" t="s">
        <v>2754</v>
      </c>
      <c r="C894" s="10" t="s">
        <v>293</v>
      </c>
      <c r="D894" s="10" t="s">
        <v>638</v>
      </c>
      <c r="E894" s="10" t="s">
        <v>2820</v>
      </c>
      <c r="F894" s="10" t="s">
        <v>2821</v>
      </c>
      <c r="G894" s="10" t="s">
        <v>2824</v>
      </c>
      <c r="H894" s="10" t="s">
        <v>2825</v>
      </c>
      <c r="I894" s="28" t="s">
        <v>2753</v>
      </c>
      <c r="J894" s="28" t="s">
        <v>5806</v>
      </c>
      <c r="K894" s="28" t="s">
        <v>5819</v>
      </c>
      <c r="L894" s="28" t="s">
        <v>5821</v>
      </c>
    </row>
    <row r="895" spans="1:12">
      <c r="A895" s="10" t="s">
        <v>2753</v>
      </c>
      <c r="B895" s="10" t="s">
        <v>2754</v>
      </c>
      <c r="C895" s="10" t="s">
        <v>293</v>
      </c>
      <c r="D895" s="10" t="s">
        <v>638</v>
      </c>
      <c r="E895" s="10" t="s">
        <v>2820</v>
      </c>
      <c r="F895" s="10" t="s">
        <v>2821</v>
      </c>
      <c r="G895" s="10" t="s">
        <v>2826</v>
      </c>
      <c r="H895" s="10" t="s">
        <v>2827</v>
      </c>
      <c r="I895" s="28" t="s">
        <v>2753</v>
      </c>
      <c r="J895" s="28" t="s">
        <v>5806</v>
      </c>
      <c r="K895" s="28" t="s">
        <v>5819</v>
      </c>
      <c r="L895" s="28" t="s">
        <v>5822</v>
      </c>
    </row>
    <row r="896" spans="1:12">
      <c r="A896" s="10" t="s">
        <v>2753</v>
      </c>
      <c r="B896" s="10" t="s">
        <v>2754</v>
      </c>
      <c r="C896" s="10" t="s">
        <v>293</v>
      </c>
      <c r="D896" s="10" t="s">
        <v>638</v>
      </c>
      <c r="E896" s="10" t="s">
        <v>2820</v>
      </c>
      <c r="F896" s="10" t="s">
        <v>2821</v>
      </c>
      <c r="G896" s="10" t="s">
        <v>2828</v>
      </c>
      <c r="H896" s="10" t="s">
        <v>2829</v>
      </c>
      <c r="I896" s="28" t="s">
        <v>2753</v>
      </c>
      <c r="J896" s="28" t="s">
        <v>5806</v>
      </c>
      <c r="K896" s="28" t="s">
        <v>5819</v>
      </c>
      <c r="L896" s="28" t="s">
        <v>5823</v>
      </c>
    </row>
    <row r="897" spans="1:12">
      <c r="A897" s="10" t="s">
        <v>2753</v>
      </c>
      <c r="B897" s="10" t="s">
        <v>2754</v>
      </c>
      <c r="C897" s="10" t="s">
        <v>293</v>
      </c>
      <c r="D897" s="10" t="s">
        <v>638</v>
      </c>
      <c r="E897" s="10" t="s">
        <v>2820</v>
      </c>
      <c r="F897" s="10" t="s">
        <v>2821</v>
      </c>
      <c r="G897" s="10" t="s">
        <v>2830</v>
      </c>
      <c r="H897" s="10" t="s">
        <v>2831</v>
      </c>
      <c r="I897" s="28" t="s">
        <v>2753</v>
      </c>
      <c r="J897" s="28" t="s">
        <v>5806</v>
      </c>
      <c r="K897" s="28" t="s">
        <v>5819</v>
      </c>
      <c r="L897" s="28" t="s">
        <v>5824</v>
      </c>
    </row>
    <row r="898" spans="1:12">
      <c r="A898" s="10" t="s">
        <v>2753</v>
      </c>
      <c r="B898" s="10" t="s">
        <v>2754</v>
      </c>
      <c r="C898" s="10" t="s">
        <v>293</v>
      </c>
      <c r="D898" s="10" t="s">
        <v>638</v>
      </c>
      <c r="E898" s="10" t="s">
        <v>2820</v>
      </c>
      <c r="F898" s="10" t="s">
        <v>2821</v>
      </c>
      <c r="G898" s="10" t="s">
        <v>2832</v>
      </c>
      <c r="H898" s="10" t="s">
        <v>2833</v>
      </c>
      <c r="I898" s="28" t="s">
        <v>2753</v>
      </c>
      <c r="J898" s="28" t="s">
        <v>5806</v>
      </c>
      <c r="K898" s="28" t="s">
        <v>5819</v>
      </c>
      <c r="L898" s="28" t="s">
        <v>5825</v>
      </c>
    </row>
    <row r="899" spans="1:12">
      <c r="A899" s="10" t="s">
        <v>2753</v>
      </c>
      <c r="B899" s="10" t="s">
        <v>2754</v>
      </c>
      <c r="C899" s="10" t="s">
        <v>293</v>
      </c>
      <c r="D899" s="10" t="s">
        <v>638</v>
      </c>
      <c r="E899" s="10" t="s">
        <v>2820</v>
      </c>
      <c r="F899" s="10" t="s">
        <v>2821</v>
      </c>
      <c r="G899" s="10" t="s">
        <v>2834</v>
      </c>
      <c r="H899" s="10" t="s">
        <v>2835</v>
      </c>
      <c r="I899" s="28" t="s">
        <v>2753</v>
      </c>
      <c r="J899" s="28" t="s">
        <v>5806</v>
      </c>
      <c r="K899" s="28" t="s">
        <v>5819</v>
      </c>
      <c r="L899" s="28" t="s">
        <v>5826</v>
      </c>
    </row>
    <row r="900" spans="1:12">
      <c r="A900" s="10" t="s">
        <v>2753</v>
      </c>
      <c r="B900" s="10" t="s">
        <v>2754</v>
      </c>
      <c r="C900" s="10" t="s">
        <v>293</v>
      </c>
      <c r="D900" s="10" t="s">
        <v>638</v>
      </c>
      <c r="E900" s="10" t="s">
        <v>2820</v>
      </c>
      <c r="F900" s="10" t="s">
        <v>2821</v>
      </c>
      <c r="G900" s="10" t="s">
        <v>2836</v>
      </c>
      <c r="H900" s="10" t="s">
        <v>2837</v>
      </c>
      <c r="I900" s="28" t="s">
        <v>2753</v>
      </c>
      <c r="J900" s="28" t="s">
        <v>5806</v>
      </c>
      <c r="K900" s="28" t="s">
        <v>5819</v>
      </c>
      <c r="L900" s="28" t="s">
        <v>5827</v>
      </c>
    </row>
    <row r="901" spans="1:12">
      <c r="A901" s="10" t="s">
        <v>2753</v>
      </c>
      <c r="B901" s="10" t="s">
        <v>2754</v>
      </c>
      <c r="C901" s="10" t="s">
        <v>294</v>
      </c>
      <c r="D901" s="10" t="s">
        <v>2838</v>
      </c>
      <c r="E901" s="10" t="s">
        <v>2839</v>
      </c>
      <c r="F901" s="10" t="s">
        <v>2840</v>
      </c>
      <c r="G901" s="10" t="s">
        <v>2841</v>
      </c>
      <c r="H901" s="10" t="s">
        <v>703</v>
      </c>
      <c r="I901" s="28" t="s">
        <v>2753</v>
      </c>
      <c r="J901" s="28" t="s">
        <v>5828</v>
      </c>
      <c r="K901" s="28" t="s">
        <v>5829</v>
      </c>
      <c r="L901" s="28" t="s">
        <v>5830</v>
      </c>
    </row>
    <row r="902" spans="1:12">
      <c r="A902" s="10" t="s">
        <v>2753</v>
      </c>
      <c r="B902" s="10" t="s">
        <v>2754</v>
      </c>
      <c r="C902" s="10" t="s">
        <v>294</v>
      </c>
      <c r="D902" s="10" t="s">
        <v>2838</v>
      </c>
      <c r="E902" s="10" t="s">
        <v>2839</v>
      </c>
      <c r="F902" s="10" t="s">
        <v>2840</v>
      </c>
      <c r="G902" s="10" t="s">
        <v>2842</v>
      </c>
      <c r="H902" s="10" t="s">
        <v>2759</v>
      </c>
      <c r="I902" s="28" t="s">
        <v>2753</v>
      </c>
      <c r="J902" s="28" t="s">
        <v>5828</v>
      </c>
      <c r="K902" s="28" t="s">
        <v>5829</v>
      </c>
      <c r="L902" s="28" t="s">
        <v>5831</v>
      </c>
    </row>
    <row r="903" spans="1:12">
      <c r="A903" s="10" t="s">
        <v>2753</v>
      </c>
      <c r="B903" s="10" t="s">
        <v>2754</v>
      </c>
      <c r="C903" s="10" t="s">
        <v>294</v>
      </c>
      <c r="D903" s="10" t="s">
        <v>2838</v>
      </c>
      <c r="E903" s="10" t="s">
        <v>2839</v>
      </c>
      <c r="F903" s="10" t="s">
        <v>2840</v>
      </c>
      <c r="G903" s="10" t="s">
        <v>2843</v>
      </c>
      <c r="H903" s="10" t="s">
        <v>705</v>
      </c>
      <c r="I903" s="28" t="s">
        <v>2753</v>
      </c>
      <c r="J903" s="28" t="s">
        <v>5828</v>
      </c>
      <c r="K903" s="28" t="s">
        <v>5829</v>
      </c>
      <c r="L903" s="28" t="s">
        <v>5832</v>
      </c>
    </row>
    <row r="904" spans="1:12">
      <c r="A904" s="10" t="s">
        <v>2753</v>
      </c>
      <c r="B904" s="10" t="s">
        <v>2754</v>
      </c>
      <c r="C904" s="10" t="s">
        <v>294</v>
      </c>
      <c r="D904" s="10" t="s">
        <v>2838</v>
      </c>
      <c r="E904" s="10" t="s">
        <v>2844</v>
      </c>
      <c r="F904" s="10" t="s">
        <v>2845</v>
      </c>
      <c r="G904" s="10" t="s">
        <v>2846</v>
      </c>
      <c r="H904" s="10" t="s">
        <v>2847</v>
      </c>
      <c r="I904" s="28" t="s">
        <v>2753</v>
      </c>
      <c r="J904" s="28" t="s">
        <v>5828</v>
      </c>
      <c r="K904" s="28" t="s">
        <v>5833</v>
      </c>
      <c r="L904" s="28" t="s">
        <v>5834</v>
      </c>
    </row>
    <row r="905" spans="1:12">
      <c r="A905" s="10" t="s">
        <v>2753</v>
      </c>
      <c r="B905" s="10" t="s">
        <v>2754</v>
      </c>
      <c r="C905" s="10" t="s">
        <v>294</v>
      </c>
      <c r="D905" s="10" t="s">
        <v>2838</v>
      </c>
      <c r="E905" s="10" t="s">
        <v>2844</v>
      </c>
      <c r="F905" s="10" t="s">
        <v>2845</v>
      </c>
      <c r="G905" s="10" t="s">
        <v>2848</v>
      </c>
      <c r="H905" s="10" t="s">
        <v>2849</v>
      </c>
      <c r="I905" s="28" t="s">
        <v>2753</v>
      </c>
      <c r="J905" s="28" t="s">
        <v>5828</v>
      </c>
      <c r="K905" s="28" t="s">
        <v>5833</v>
      </c>
      <c r="L905" s="28" t="s">
        <v>5835</v>
      </c>
    </row>
    <row r="906" spans="1:12">
      <c r="A906" s="10" t="s">
        <v>2753</v>
      </c>
      <c r="B906" s="10" t="s">
        <v>2754</v>
      </c>
      <c r="C906" s="10" t="s">
        <v>294</v>
      </c>
      <c r="D906" s="10" t="s">
        <v>2838</v>
      </c>
      <c r="E906" s="10" t="s">
        <v>2844</v>
      </c>
      <c r="F906" s="10" t="s">
        <v>2845</v>
      </c>
      <c r="G906" s="10" t="s">
        <v>2850</v>
      </c>
      <c r="H906" s="10" t="s">
        <v>2851</v>
      </c>
      <c r="I906" s="28" t="s">
        <v>2753</v>
      </c>
      <c r="J906" s="28" t="s">
        <v>5828</v>
      </c>
      <c r="K906" s="28" t="s">
        <v>5833</v>
      </c>
      <c r="L906" s="28" t="s">
        <v>5836</v>
      </c>
    </row>
    <row r="907" spans="1:12">
      <c r="A907" s="10" t="s">
        <v>2753</v>
      </c>
      <c r="B907" s="10" t="s">
        <v>2754</v>
      </c>
      <c r="C907" s="10" t="s">
        <v>294</v>
      </c>
      <c r="D907" s="10" t="s">
        <v>2838</v>
      </c>
      <c r="E907" s="10" t="s">
        <v>2844</v>
      </c>
      <c r="F907" s="10" t="s">
        <v>2845</v>
      </c>
      <c r="G907" s="10" t="s">
        <v>2852</v>
      </c>
      <c r="H907" s="10" t="s">
        <v>2853</v>
      </c>
      <c r="I907" s="28" t="s">
        <v>2753</v>
      </c>
      <c r="J907" s="28" t="s">
        <v>5828</v>
      </c>
      <c r="K907" s="28" t="s">
        <v>5833</v>
      </c>
      <c r="L907" s="28" t="s">
        <v>5837</v>
      </c>
    </row>
    <row r="908" spans="1:12">
      <c r="A908" s="10" t="s">
        <v>2753</v>
      </c>
      <c r="B908" s="10" t="s">
        <v>2754</v>
      </c>
      <c r="C908" s="10" t="s">
        <v>294</v>
      </c>
      <c r="D908" s="10" t="s">
        <v>2838</v>
      </c>
      <c r="E908" s="10" t="s">
        <v>2844</v>
      </c>
      <c r="F908" s="10" t="s">
        <v>2845</v>
      </c>
      <c r="G908" s="10" t="s">
        <v>2854</v>
      </c>
      <c r="H908" s="10" t="s">
        <v>2855</v>
      </c>
      <c r="I908" s="28" t="s">
        <v>2753</v>
      </c>
      <c r="J908" s="28" t="s">
        <v>5828</v>
      </c>
      <c r="K908" s="28" t="s">
        <v>5833</v>
      </c>
      <c r="L908" s="28" t="s">
        <v>5838</v>
      </c>
    </row>
    <row r="909" spans="1:12">
      <c r="A909" s="10" t="s">
        <v>2753</v>
      </c>
      <c r="B909" s="10" t="s">
        <v>2754</v>
      </c>
      <c r="C909" s="10" t="s">
        <v>294</v>
      </c>
      <c r="D909" s="10" t="s">
        <v>2838</v>
      </c>
      <c r="E909" s="10" t="s">
        <v>2856</v>
      </c>
      <c r="F909" s="10" t="s">
        <v>2857</v>
      </c>
      <c r="G909" s="10" t="s">
        <v>2858</v>
      </c>
      <c r="H909" s="10" t="s">
        <v>2859</v>
      </c>
      <c r="I909" s="28" t="s">
        <v>2753</v>
      </c>
      <c r="J909" s="28" t="s">
        <v>5828</v>
      </c>
      <c r="K909" s="28" t="s">
        <v>5839</v>
      </c>
      <c r="L909" s="28" t="s">
        <v>5840</v>
      </c>
    </row>
    <row r="910" spans="1:12">
      <c r="A910" s="10" t="s">
        <v>2753</v>
      </c>
      <c r="B910" s="10" t="s">
        <v>2754</v>
      </c>
      <c r="C910" s="10" t="s">
        <v>294</v>
      </c>
      <c r="D910" s="10" t="s">
        <v>2838</v>
      </c>
      <c r="E910" s="10" t="s">
        <v>2856</v>
      </c>
      <c r="F910" s="10" t="s">
        <v>2857</v>
      </c>
      <c r="G910" s="10" t="s">
        <v>2860</v>
      </c>
      <c r="H910" s="10" t="s">
        <v>2861</v>
      </c>
      <c r="I910" s="28" t="s">
        <v>2753</v>
      </c>
      <c r="J910" s="28" t="s">
        <v>5828</v>
      </c>
      <c r="K910" s="28" t="s">
        <v>5839</v>
      </c>
      <c r="L910" s="28" t="s">
        <v>5841</v>
      </c>
    </row>
    <row r="911" spans="1:12">
      <c r="A911" s="10" t="s">
        <v>2753</v>
      </c>
      <c r="B911" s="10" t="s">
        <v>2754</v>
      </c>
      <c r="C911" s="10" t="s">
        <v>294</v>
      </c>
      <c r="D911" s="10" t="s">
        <v>2838</v>
      </c>
      <c r="E911" s="10" t="s">
        <v>2856</v>
      </c>
      <c r="F911" s="10" t="s">
        <v>2857</v>
      </c>
      <c r="G911" s="10" t="s">
        <v>2862</v>
      </c>
      <c r="H911" s="10" t="s">
        <v>2863</v>
      </c>
      <c r="I911" s="28" t="s">
        <v>2753</v>
      </c>
      <c r="J911" s="28" t="s">
        <v>5828</v>
      </c>
      <c r="K911" s="28" t="s">
        <v>5839</v>
      </c>
      <c r="L911" s="28" t="s">
        <v>5842</v>
      </c>
    </row>
    <row r="912" spans="1:12">
      <c r="A912" s="10" t="s">
        <v>2753</v>
      </c>
      <c r="B912" s="10" t="s">
        <v>2754</v>
      </c>
      <c r="C912" s="10" t="s">
        <v>294</v>
      </c>
      <c r="D912" s="10" t="s">
        <v>2838</v>
      </c>
      <c r="E912" s="10" t="s">
        <v>2864</v>
      </c>
      <c r="F912" s="10" t="s">
        <v>2865</v>
      </c>
      <c r="G912" s="10" t="s">
        <v>2866</v>
      </c>
      <c r="H912" s="10" t="s">
        <v>2867</v>
      </c>
      <c r="I912" s="28" t="s">
        <v>2753</v>
      </c>
      <c r="J912" s="28" t="s">
        <v>5828</v>
      </c>
      <c r="K912" s="28" t="s">
        <v>5843</v>
      </c>
      <c r="L912" s="28" t="s">
        <v>5844</v>
      </c>
    </row>
    <row r="913" spans="1:12">
      <c r="A913" s="10" t="s">
        <v>2753</v>
      </c>
      <c r="B913" s="10" t="s">
        <v>2754</v>
      </c>
      <c r="C913" s="10" t="s">
        <v>294</v>
      </c>
      <c r="D913" s="10" t="s">
        <v>2838</v>
      </c>
      <c r="E913" s="10" t="s">
        <v>2864</v>
      </c>
      <c r="F913" s="10" t="s">
        <v>2865</v>
      </c>
      <c r="G913" s="10" t="s">
        <v>2868</v>
      </c>
      <c r="H913" s="10" t="s">
        <v>2869</v>
      </c>
      <c r="I913" s="28" t="s">
        <v>2753</v>
      </c>
      <c r="J913" s="28" t="s">
        <v>5828</v>
      </c>
      <c r="K913" s="28" t="s">
        <v>5843</v>
      </c>
      <c r="L913" s="28" t="s">
        <v>5845</v>
      </c>
    </row>
    <row r="914" spans="1:12">
      <c r="A914" s="10" t="s">
        <v>2753</v>
      </c>
      <c r="B914" s="10" t="s">
        <v>2754</v>
      </c>
      <c r="C914" s="10" t="s">
        <v>294</v>
      </c>
      <c r="D914" s="10" t="s">
        <v>2838</v>
      </c>
      <c r="E914" s="10" t="s">
        <v>2870</v>
      </c>
      <c r="F914" s="10" t="s">
        <v>2871</v>
      </c>
      <c r="G914" s="10" t="s">
        <v>2872</v>
      </c>
      <c r="H914" s="10" t="s">
        <v>2873</v>
      </c>
      <c r="I914" s="28" t="s">
        <v>2753</v>
      </c>
      <c r="J914" s="28" t="s">
        <v>5828</v>
      </c>
      <c r="K914" s="28" t="s">
        <v>5846</v>
      </c>
      <c r="L914" s="28" t="s">
        <v>5847</v>
      </c>
    </row>
    <row r="915" spans="1:12">
      <c r="A915" s="10" t="s">
        <v>2753</v>
      </c>
      <c r="B915" s="10" t="s">
        <v>2754</v>
      </c>
      <c r="C915" s="10" t="s">
        <v>294</v>
      </c>
      <c r="D915" s="10" t="s">
        <v>2838</v>
      </c>
      <c r="E915" s="10" t="s">
        <v>2870</v>
      </c>
      <c r="F915" s="10" t="s">
        <v>2871</v>
      </c>
      <c r="G915" s="10" t="s">
        <v>2874</v>
      </c>
      <c r="H915" s="10" t="s">
        <v>2875</v>
      </c>
      <c r="I915" s="28" t="s">
        <v>2753</v>
      </c>
      <c r="J915" s="28" t="s">
        <v>5828</v>
      </c>
      <c r="K915" s="28" t="s">
        <v>5846</v>
      </c>
      <c r="L915" s="28" t="s">
        <v>5848</v>
      </c>
    </row>
    <row r="916" spans="1:12">
      <c r="A916" s="10" t="s">
        <v>2753</v>
      </c>
      <c r="B916" s="10" t="s">
        <v>2754</v>
      </c>
      <c r="C916" s="10" t="s">
        <v>294</v>
      </c>
      <c r="D916" s="10" t="s">
        <v>2838</v>
      </c>
      <c r="E916" s="10" t="s">
        <v>2870</v>
      </c>
      <c r="F916" s="10" t="s">
        <v>2871</v>
      </c>
      <c r="G916" s="10" t="s">
        <v>2876</v>
      </c>
      <c r="H916" s="10" t="s">
        <v>2877</v>
      </c>
      <c r="I916" s="28" t="s">
        <v>2753</v>
      </c>
      <c r="J916" s="28" t="s">
        <v>5828</v>
      </c>
      <c r="K916" s="28" t="s">
        <v>5846</v>
      </c>
      <c r="L916" s="28" t="s">
        <v>5849</v>
      </c>
    </row>
    <row r="917" spans="1:12">
      <c r="A917" s="10" t="s">
        <v>2753</v>
      </c>
      <c r="B917" s="10" t="s">
        <v>2754</v>
      </c>
      <c r="C917" s="10" t="s">
        <v>294</v>
      </c>
      <c r="D917" s="10" t="s">
        <v>2838</v>
      </c>
      <c r="E917" s="10" t="s">
        <v>2878</v>
      </c>
      <c r="F917" s="10" t="s">
        <v>2879</v>
      </c>
      <c r="G917" s="10" t="s">
        <v>2880</v>
      </c>
      <c r="H917" s="10" t="s">
        <v>2881</v>
      </c>
      <c r="I917" s="28" t="s">
        <v>2753</v>
      </c>
      <c r="J917" s="28" t="s">
        <v>5828</v>
      </c>
      <c r="K917" s="28" t="s">
        <v>5850</v>
      </c>
      <c r="L917" s="28" t="s">
        <v>5851</v>
      </c>
    </row>
    <row r="918" spans="1:12">
      <c r="A918" s="10" t="s">
        <v>2753</v>
      </c>
      <c r="B918" s="10" t="s">
        <v>2754</v>
      </c>
      <c r="C918" s="10" t="s">
        <v>294</v>
      </c>
      <c r="D918" s="10" t="s">
        <v>2838</v>
      </c>
      <c r="E918" s="10" t="s">
        <v>2878</v>
      </c>
      <c r="F918" s="10" t="s">
        <v>2879</v>
      </c>
      <c r="G918" s="10" t="s">
        <v>2882</v>
      </c>
      <c r="H918" s="10" t="s">
        <v>2883</v>
      </c>
      <c r="I918" s="28" t="s">
        <v>2753</v>
      </c>
      <c r="J918" s="28" t="s">
        <v>5828</v>
      </c>
      <c r="K918" s="28" t="s">
        <v>5850</v>
      </c>
      <c r="L918" s="28" t="s">
        <v>5852</v>
      </c>
    </row>
    <row r="919" spans="1:12">
      <c r="A919" s="10" t="s">
        <v>2753</v>
      </c>
      <c r="B919" s="10" t="s">
        <v>2754</v>
      </c>
      <c r="C919" s="10" t="s">
        <v>294</v>
      </c>
      <c r="D919" s="10" t="s">
        <v>2838</v>
      </c>
      <c r="E919" s="10" t="s">
        <v>2884</v>
      </c>
      <c r="F919" s="10" t="s">
        <v>2885</v>
      </c>
      <c r="G919" s="10" t="s">
        <v>2886</v>
      </c>
      <c r="H919" s="10" t="s">
        <v>2887</v>
      </c>
      <c r="I919" s="28" t="s">
        <v>2753</v>
      </c>
      <c r="J919" s="28" t="s">
        <v>5828</v>
      </c>
      <c r="K919" s="28" t="s">
        <v>5853</v>
      </c>
      <c r="L919" s="28" t="s">
        <v>5854</v>
      </c>
    </row>
    <row r="920" spans="1:12">
      <c r="A920" s="10" t="s">
        <v>2753</v>
      </c>
      <c r="B920" s="10" t="s">
        <v>2754</v>
      </c>
      <c r="C920" s="10" t="s">
        <v>294</v>
      </c>
      <c r="D920" s="10" t="s">
        <v>2838</v>
      </c>
      <c r="E920" s="10" t="s">
        <v>2884</v>
      </c>
      <c r="F920" s="10" t="s">
        <v>2885</v>
      </c>
      <c r="G920" s="10" t="s">
        <v>2888</v>
      </c>
      <c r="H920" s="10" t="s">
        <v>2889</v>
      </c>
      <c r="I920" s="28" t="s">
        <v>2753</v>
      </c>
      <c r="J920" s="28" t="s">
        <v>5828</v>
      </c>
      <c r="K920" s="28" t="s">
        <v>5853</v>
      </c>
      <c r="L920" s="28" t="s">
        <v>5855</v>
      </c>
    </row>
    <row r="921" spans="1:12">
      <c r="A921" s="10" t="s">
        <v>2753</v>
      </c>
      <c r="B921" s="10" t="s">
        <v>2754</v>
      </c>
      <c r="C921" s="10" t="s">
        <v>294</v>
      </c>
      <c r="D921" s="10" t="s">
        <v>2838</v>
      </c>
      <c r="E921" s="10" t="s">
        <v>2884</v>
      </c>
      <c r="F921" s="10" t="s">
        <v>2885</v>
      </c>
      <c r="G921" s="10" t="s">
        <v>2890</v>
      </c>
      <c r="H921" s="10" t="s">
        <v>2891</v>
      </c>
      <c r="I921" s="28" t="s">
        <v>2753</v>
      </c>
      <c r="J921" s="28" t="s">
        <v>5828</v>
      </c>
      <c r="K921" s="28" t="s">
        <v>5853</v>
      </c>
      <c r="L921" s="28" t="s">
        <v>5856</v>
      </c>
    </row>
    <row r="922" spans="1:12">
      <c r="A922" s="10" t="s">
        <v>2753</v>
      </c>
      <c r="B922" s="10" t="s">
        <v>2754</v>
      </c>
      <c r="C922" s="10" t="s">
        <v>294</v>
      </c>
      <c r="D922" s="10" t="s">
        <v>2838</v>
      </c>
      <c r="E922" s="10" t="s">
        <v>2884</v>
      </c>
      <c r="F922" s="10" t="s">
        <v>2885</v>
      </c>
      <c r="G922" s="10" t="s">
        <v>2892</v>
      </c>
      <c r="H922" s="10" t="s">
        <v>2893</v>
      </c>
      <c r="I922" s="28" t="s">
        <v>2753</v>
      </c>
      <c r="J922" s="28" t="s">
        <v>5828</v>
      </c>
      <c r="K922" s="28" t="s">
        <v>5853</v>
      </c>
      <c r="L922" s="28" t="s">
        <v>5857</v>
      </c>
    </row>
    <row r="923" spans="1:12">
      <c r="A923" s="10" t="s">
        <v>2753</v>
      </c>
      <c r="B923" s="10" t="s">
        <v>2754</v>
      </c>
      <c r="C923" s="10" t="s">
        <v>294</v>
      </c>
      <c r="D923" s="10" t="s">
        <v>2838</v>
      </c>
      <c r="E923" s="10" t="s">
        <v>2884</v>
      </c>
      <c r="F923" s="10" t="s">
        <v>2885</v>
      </c>
      <c r="G923" s="10" t="s">
        <v>2894</v>
      </c>
      <c r="H923" s="10" t="s">
        <v>2895</v>
      </c>
      <c r="I923" s="28" t="s">
        <v>2753</v>
      </c>
      <c r="J923" s="28" t="s">
        <v>5828</v>
      </c>
      <c r="K923" s="28" t="s">
        <v>5853</v>
      </c>
      <c r="L923" s="28" t="s">
        <v>5858</v>
      </c>
    </row>
    <row r="924" spans="1:12">
      <c r="A924" s="10" t="s">
        <v>2753</v>
      </c>
      <c r="B924" s="10" t="s">
        <v>2754</v>
      </c>
      <c r="C924" s="10" t="s">
        <v>295</v>
      </c>
      <c r="D924" s="10" t="s">
        <v>639</v>
      </c>
      <c r="E924" s="10" t="s">
        <v>2896</v>
      </c>
      <c r="F924" s="10" t="s">
        <v>2897</v>
      </c>
      <c r="G924" s="10" t="s">
        <v>2898</v>
      </c>
      <c r="H924" s="10" t="s">
        <v>703</v>
      </c>
      <c r="I924" s="28" t="s">
        <v>2753</v>
      </c>
      <c r="J924" s="28" t="s">
        <v>5859</v>
      </c>
      <c r="K924" s="28" t="s">
        <v>5860</v>
      </c>
      <c r="L924" s="28" t="s">
        <v>5861</v>
      </c>
    </row>
    <row r="925" spans="1:12">
      <c r="A925" s="10" t="s">
        <v>2753</v>
      </c>
      <c r="B925" s="10" t="s">
        <v>2754</v>
      </c>
      <c r="C925" s="10" t="s">
        <v>295</v>
      </c>
      <c r="D925" s="10" t="s">
        <v>639</v>
      </c>
      <c r="E925" s="10" t="s">
        <v>2896</v>
      </c>
      <c r="F925" s="10" t="s">
        <v>2897</v>
      </c>
      <c r="G925" s="10" t="s">
        <v>2899</v>
      </c>
      <c r="H925" s="10" t="s">
        <v>2759</v>
      </c>
      <c r="I925" s="28" t="s">
        <v>2753</v>
      </c>
      <c r="J925" s="28" t="s">
        <v>5859</v>
      </c>
      <c r="K925" s="28" t="s">
        <v>5860</v>
      </c>
      <c r="L925" s="28" t="s">
        <v>5862</v>
      </c>
    </row>
    <row r="926" spans="1:12">
      <c r="A926" s="10" t="s">
        <v>2753</v>
      </c>
      <c r="B926" s="10" t="s">
        <v>2754</v>
      </c>
      <c r="C926" s="10" t="s">
        <v>295</v>
      </c>
      <c r="D926" s="10" t="s">
        <v>639</v>
      </c>
      <c r="E926" s="10" t="s">
        <v>2896</v>
      </c>
      <c r="F926" s="10" t="s">
        <v>2897</v>
      </c>
      <c r="G926" s="10" t="s">
        <v>2900</v>
      </c>
      <c r="H926" s="10" t="s">
        <v>705</v>
      </c>
      <c r="I926" s="28" t="s">
        <v>2753</v>
      </c>
      <c r="J926" s="28" t="s">
        <v>5859</v>
      </c>
      <c r="K926" s="28" t="s">
        <v>5860</v>
      </c>
      <c r="L926" s="28" t="s">
        <v>5863</v>
      </c>
    </row>
    <row r="927" spans="1:12">
      <c r="A927" s="10" t="s">
        <v>2753</v>
      </c>
      <c r="B927" s="10" t="s">
        <v>2754</v>
      </c>
      <c r="C927" s="10" t="s">
        <v>295</v>
      </c>
      <c r="D927" s="10" t="s">
        <v>639</v>
      </c>
      <c r="E927" s="10" t="s">
        <v>2901</v>
      </c>
      <c r="F927" s="10" t="s">
        <v>2902</v>
      </c>
      <c r="G927" s="10" t="s">
        <v>2903</v>
      </c>
      <c r="H927" s="10" t="s">
        <v>2904</v>
      </c>
      <c r="I927" s="28" t="s">
        <v>2753</v>
      </c>
      <c r="J927" s="28" t="s">
        <v>5859</v>
      </c>
      <c r="K927" s="28" t="s">
        <v>5864</v>
      </c>
      <c r="L927" s="28" t="s">
        <v>5865</v>
      </c>
    </row>
    <row r="928" spans="1:12">
      <c r="A928" s="10" t="s">
        <v>2753</v>
      </c>
      <c r="B928" s="10" t="s">
        <v>2754</v>
      </c>
      <c r="C928" s="10" t="s">
        <v>295</v>
      </c>
      <c r="D928" s="10" t="s">
        <v>639</v>
      </c>
      <c r="E928" s="10" t="s">
        <v>2901</v>
      </c>
      <c r="F928" s="10" t="s">
        <v>2902</v>
      </c>
      <c r="G928" s="10" t="s">
        <v>2905</v>
      </c>
      <c r="H928" s="10" t="s">
        <v>2906</v>
      </c>
      <c r="I928" s="28" t="s">
        <v>2753</v>
      </c>
      <c r="J928" s="28" t="s">
        <v>5859</v>
      </c>
      <c r="K928" s="28" t="s">
        <v>5864</v>
      </c>
      <c r="L928" s="28" t="s">
        <v>5866</v>
      </c>
    </row>
    <row r="929" spans="1:12">
      <c r="A929" s="10" t="s">
        <v>2753</v>
      </c>
      <c r="B929" s="10" t="s">
        <v>2754</v>
      </c>
      <c r="C929" s="10" t="s">
        <v>295</v>
      </c>
      <c r="D929" s="10" t="s">
        <v>639</v>
      </c>
      <c r="E929" s="10" t="s">
        <v>2901</v>
      </c>
      <c r="F929" s="10" t="s">
        <v>2902</v>
      </c>
      <c r="G929" s="10" t="s">
        <v>2907</v>
      </c>
      <c r="H929" s="10" t="s">
        <v>2908</v>
      </c>
      <c r="I929" s="28" t="s">
        <v>2753</v>
      </c>
      <c r="J929" s="28" t="s">
        <v>5859</v>
      </c>
      <c r="K929" s="28" t="s">
        <v>5864</v>
      </c>
      <c r="L929" s="28" t="s">
        <v>5867</v>
      </c>
    </row>
    <row r="930" spans="1:12">
      <c r="A930" s="10" t="s">
        <v>2753</v>
      </c>
      <c r="B930" s="10" t="s">
        <v>2754</v>
      </c>
      <c r="C930" s="10" t="s">
        <v>295</v>
      </c>
      <c r="D930" s="10" t="s">
        <v>639</v>
      </c>
      <c r="E930" s="10" t="s">
        <v>2901</v>
      </c>
      <c r="F930" s="10" t="s">
        <v>2902</v>
      </c>
      <c r="G930" s="10" t="s">
        <v>2909</v>
      </c>
      <c r="H930" s="10" t="s">
        <v>2910</v>
      </c>
      <c r="I930" s="28" t="s">
        <v>2753</v>
      </c>
      <c r="J930" s="28" t="s">
        <v>5859</v>
      </c>
      <c r="K930" s="28" t="s">
        <v>5864</v>
      </c>
      <c r="L930" s="28" t="s">
        <v>5868</v>
      </c>
    </row>
    <row r="931" spans="1:12">
      <c r="A931" s="10" t="s">
        <v>2753</v>
      </c>
      <c r="B931" s="10" t="s">
        <v>2754</v>
      </c>
      <c r="C931" s="10" t="s">
        <v>295</v>
      </c>
      <c r="D931" s="10" t="s">
        <v>639</v>
      </c>
      <c r="E931" s="10" t="s">
        <v>2901</v>
      </c>
      <c r="F931" s="10" t="s">
        <v>2902</v>
      </c>
      <c r="G931" s="10" t="s">
        <v>2911</v>
      </c>
      <c r="H931" s="10" t="s">
        <v>2912</v>
      </c>
      <c r="I931" s="28" t="s">
        <v>2753</v>
      </c>
      <c r="J931" s="28" t="s">
        <v>5859</v>
      </c>
      <c r="K931" s="28" t="s">
        <v>5864</v>
      </c>
      <c r="L931" s="28" t="s">
        <v>5869</v>
      </c>
    </row>
    <row r="932" spans="1:12">
      <c r="A932" s="10" t="s">
        <v>2753</v>
      </c>
      <c r="B932" s="10" t="s">
        <v>2754</v>
      </c>
      <c r="C932" s="10" t="s">
        <v>295</v>
      </c>
      <c r="D932" s="10" t="s">
        <v>639</v>
      </c>
      <c r="E932" s="10" t="s">
        <v>2913</v>
      </c>
      <c r="F932" s="10" t="s">
        <v>2914</v>
      </c>
      <c r="G932" s="10" t="s">
        <v>2915</v>
      </c>
      <c r="H932" s="10" t="s">
        <v>2916</v>
      </c>
      <c r="I932" s="28" t="s">
        <v>2753</v>
      </c>
      <c r="J932" s="28" t="s">
        <v>5859</v>
      </c>
      <c r="K932" s="28" t="s">
        <v>5870</v>
      </c>
      <c r="L932" s="28" t="s">
        <v>5871</v>
      </c>
    </row>
    <row r="933" spans="1:12">
      <c r="A933" s="10" t="s">
        <v>2753</v>
      </c>
      <c r="B933" s="10" t="s">
        <v>2754</v>
      </c>
      <c r="C933" s="10" t="s">
        <v>295</v>
      </c>
      <c r="D933" s="10" t="s">
        <v>639</v>
      </c>
      <c r="E933" s="10" t="s">
        <v>2913</v>
      </c>
      <c r="F933" s="10" t="s">
        <v>2914</v>
      </c>
      <c r="G933" s="10" t="s">
        <v>2917</v>
      </c>
      <c r="H933" s="10" t="s">
        <v>2918</v>
      </c>
      <c r="I933" s="28" t="s">
        <v>2753</v>
      </c>
      <c r="J933" s="28" t="s">
        <v>5859</v>
      </c>
      <c r="K933" s="28" t="s">
        <v>5870</v>
      </c>
      <c r="L933" s="28" t="s">
        <v>5872</v>
      </c>
    </row>
    <row r="934" spans="1:12">
      <c r="A934" s="10" t="s">
        <v>2753</v>
      </c>
      <c r="B934" s="10" t="s">
        <v>2754</v>
      </c>
      <c r="C934" s="10" t="s">
        <v>295</v>
      </c>
      <c r="D934" s="10" t="s">
        <v>639</v>
      </c>
      <c r="E934" s="10" t="s">
        <v>2913</v>
      </c>
      <c r="F934" s="10" t="s">
        <v>2914</v>
      </c>
      <c r="G934" s="10" t="s">
        <v>2919</v>
      </c>
      <c r="H934" s="10" t="s">
        <v>2920</v>
      </c>
      <c r="I934" s="28" t="s">
        <v>2753</v>
      </c>
      <c r="J934" s="28" t="s">
        <v>5859</v>
      </c>
      <c r="K934" s="28" t="s">
        <v>5870</v>
      </c>
      <c r="L934" s="28" t="s">
        <v>5873</v>
      </c>
    </row>
    <row r="935" spans="1:12">
      <c r="A935" s="10" t="s">
        <v>2753</v>
      </c>
      <c r="B935" s="10" t="s">
        <v>2754</v>
      </c>
      <c r="C935" s="10" t="s">
        <v>295</v>
      </c>
      <c r="D935" s="10" t="s">
        <v>639</v>
      </c>
      <c r="E935" s="10" t="s">
        <v>2921</v>
      </c>
      <c r="F935" s="10" t="s">
        <v>2922</v>
      </c>
      <c r="G935" s="10" t="s">
        <v>2923</v>
      </c>
      <c r="H935" s="10" t="s">
        <v>2924</v>
      </c>
      <c r="I935" s="28" t="s">
        <v>2753</v>
      </c>
      <c r="J935" s="28" t="s">
        <v>5859</v>
      </c>
      <c r="K935" s="28" t="s">
        <v>5874</v>
      </c>
      <c r="L935" s="28" t="s">
        <v>5875</v>
      </c>
    </row>
    <row r="936" spans="1:12">
      <c r="A936" s="10" t="s">
        <v>2753</v>
      </c>
      <c r="B936" s="10" t="s">
        <v>2754</v>
      </c>
      <c r="C936" s="10" t="s">
        <v>295</v>
      </c>
      <c r="D936" s="10" t="s">
        <v>639</v>
      </c>
      <c r="E936" s="10" t="s">
        <v>2921</v>
      </c>
      <c r="F936" s="10" t="s">
        <v>2922</v>
      </c>
      <c r="G936" s="10" t="s">
        <v>2925</v>
      </c>
      <c r="H936" s="10" t="s">
        <v>2926</v>
      </c>
      <c r="I936" s="28" t="s">
        <v>2753</v>
      </c>
      <c r="J936" s="28" t="s">
        <v>5859</v>
      </c>
      <c r="K936" s="28" t="s">
        <v>5874</v>
      </c>
      <c r="L936" s="28" t="s">
        <v>5876</v>
      </c>
    </row>
    <row r="937" spans="1:12">
      <c r="A937" s="10" t="s">
        <v>2753</v>
      </c>
      <c r="B937" s="10" t="s">
        <v>2754</v>
      </c>
      <c r="C937" s="10" t="s">
        <v>295</v>
      </c>
      <c r="D937" s="10" t="s">
        <v>639</v>
      </c>
      <c r="E937" s="10" t="s">
        <v>2927</v>
      </c>
      <c r="F937" s="10" t="s">
        <v>2928</v>
      </c>
      <c r="G937" s="10" t="s">
        <v>2929</v>
      </c>
      <c r="H937" s="10" t="s">
        <v>2930</v>
      </c>
      <c r="I937" s="28" t="s">
        <v>2753</v>
      </c>
      <c r="J937" s="28" t="s">
        <v>5859</v>
      </c>
      <c r="K937" s="28" t="s">
        <v>5877</v>
      </c>
      <c r="L937" s="28" t="s">
        <v>5878</v>
      </c>
    </row>
    <row r="938" spans="1:12">
      <c r="A938" s="10" t="s">
        <v>2753</v>
      </c>
      <c r="B938" s="10" t="s">
        <v>2754</v>
      </c>
      <c r="C938" s="10" t="s">
        <v>295</v>
      </c>
      <c r="D938" s="10" t="s">
        <v>639</v>
      </c>
      <c r="E938" s="10" t="s">
        <v>2927</v>
      </c>
      <c r="F938" s="10" t="s">
        <v>2928</v>
      </c>
      <c r="G938" s="10" t="s">
        <v>2931</v>
      </c>
      <c r="H938" s="10" t="s">
        <v>2932</v>
      </c>
      <c r="I938" s="28" t="s">
        <v>2753</v>
      </c>
      <c r="J938" s="28" t="s">
        <v>5859</v>
      </c>
      <c r="K938" s="28" t="s">
        <v>5877</v>
      </c>
      <c r="L938" s="28" t="s">
        <v>5879</v>
      </c>
    </row>
    <row r="939" spans="1:12">
      <c r="A939" s="10" t="s">
        <v>2753</v>
      </c>
      <c r="B939" s="10" t="s">
        <v>2754</v>
      </c>
      <c r="C939" s="10" t="s">
        <v>295</v>
      </c>
      <c r="D939" s="10" t="s">
        <v>639</v>
      </c>
      <c r="E939" s="10" t="s">
        <v>2927</v>
      </c>
      <c r="F939" s="10" t="s">
        <v>2928</v>
      </c>
      <c r="G939" s="10" t="s">
        <v>2933</v>
      </c>
      <c r="H939" s="10" t="s">
        <v>2934</v>
      </c>
      <c r="I939" s="28" t="s">
        <v>2753</v>
      </c>
      <c r="J939" s="28" t="s">
        <v>5859</v>
      </c>
      <c r="K939" s="28" t="s">
        <v>5877</v>
      </c>
      <c r="L939" s="28" t="s">
        <v>5880</v>
      </c>
    </row>
    <row r="940" spans="1:12">
      <c r="A940" s="10" t="s">
        <v>2753</v>
      </c>
      <c r="B940" s="10" t="s">
        <v>2754</v>
      </c>
      <c r="C940" s="10" t="s">
        <v>296</v>
      </c>
      <c r="D940" s="10" t="s">
        <v>640</v>
      </c>
      <c r="E940" s="10" t="s">
        <v>2935</v>
      </c>
      <c r="F940" s="10" t="s">
        <v>2936</v>
      </c>
      <c r="G940" s="10" t="s">
        <v>2937</v>
      </c>
      <c r="H940" s="10" t="s">
        <v>703</v>
      </c>
      <c r="I940" s="28" t="s">
        <v>2753</v>
      </c>
      <c r="J940" s="28" t="s">
        <v>5881</v>
      </c>
      <c r="K940" s="28" t="s">
        <v>5882</v>
      </c>
      <c r="L940" s="28" t="s">
        <v>5883</v>
      </c>
    </row>
    <row r="941" spans="1:12">
      <c r="A941" s="10" t="s">
        <v>2753</v>
      </c>
      <c r="B941" s="10" t="s">
        <v>2754</v>
      </c>
      <c r="C941" s="10" t="s">
        <v>296</v>
      </c>
      <c r="D941" s="10" t="s">
        <v>640</v>
      </c>
      <c r="E941" s="10" t="s">
        <v>2935</v>
      </c>
      <c r="F941" s="10" t="s">
        <v>2936</v>
      </c>
      <c r="G941" s="10" t="s">
        <v>2938</v>
      </c>
      <c r="H941" s="10" t="s">
        <v>2759</v>
      </c>
      <c r="I941" s="28" t="s">
        <v>2753</v>
      </c>
      <c r="J941" s="28" t="s">
        <v>5881</v>
      </c>
      <c r="K941" s="28" t="s">
        <v>5882</v>
      </c>
      <c r="L941" s="28" t="s">
        <v>5884</v>
      </c>
    </row>
    <row r="942" spans="1:12">
      <c r="A942" s="10" t="s">
        <v>2753</v>
      </c>
      <c r="B942" s="10" t="s">
        <v>2754</v>
      </c>
      <c r="C942" s="10" t="s">
        <v>296</v>
      </c>
      <c r="D942" s="10" t="s">
        <v>640</v>
      </c>
      <c r="E942" s="10" t="s">
        <v>2935</v>
      </c>
      <c r="F942" s="10" t="s">
        <v>2936</v>
      </c>
      <c r="G942" s="10" t="s">
        <v>2939</v>
      </c>
      <c r="H942" s="10" t="s">
        <v>705</v>
      </c>
      <c r="I942" s="28" t="s">
        <v>2753</v>
      </c>
      <c r="J942" s="28" t="s">
        <v>5881</v>
      </c>
      <c r="K942" s="28" t="s">
        <v>5882</v>
      </c>
      <c r="L942" s="28" t="s">
        <v>5885</v>
      </c>
    </row>
    <row r="943" spans="1:12">
      <c r="A943" s="10" t="s">
        <v>2753</v>
      </c>
      <c r="B943" s="10" t="s">
        <v>2754</v>
      </c>
      <c r="C943" s="10" t="s">
        <v>296</v>
      </c>
      <c r="D943" s="10" t="s">
        <v>640</v>
      </c>
      <c r="E943" s="10" t="s">
        <v>2940</v>
      </c>
      <c r="F943" s="10" t="s">
        <v>2941</v>
      </c>
      <c r="G943" s="10" t="s">
        <v>2942</v>
      </c>
      <c r="H943" s="10" t="s">
        <v>2943</v>
      </c>
      <c r="I943" s="28" t="s">
        <v>2753</v>
      </c>
      <c r="J943" s="28" t="s">
        <v>5881</v>
      </c>
      <c r="K943" s="28" t="s">
        <v>5886</v>
      </c>
      <c r="L943" s="28" t="s">
        <v>5887</v>
      </c>
    </row>
    <row r="944" spans="1:12">
      <c r="A944" s="10" t="s">
        <v>2753</v>
      </c>
      <c r="B944" s="10" t="s">
        <v>2754</v>
      </c>
      <c r="C944" s="10" t="s">
        <v>296</v>
      </c>
      <c r="D944" s="10" t="s">
        <v>640</v>
      </c>
      <c r="E944" s="10" t="s">
        <v>2940</v>
      </c>
      <c r="F944" s="10" t="s">
        <v>2941</v>
      </c>
      <c r="G944" s="10" t="s">
        <v>2944</v>
      </c>
      <c r="H944" s="10" t="s">
        <v>2945</v>
      </c>
      <c r="I944" s="28" t="s">
        <v>2753</v>
      </c>
      <c r="J944" s="28" t="s">
        <v>5881</v>
      </c>
      <c r="K944" s="28" t="s">
        <v>5886</v>
      </c>
      <c r="L944" s="28" t="s">
        <v>5888</v>
      </c>
    </row>
    <row r="945" spans="1:12">
      <c r="A945" s="10" t="s">
        <v>2753</v>
      </c>
      <c r="B945" s="10" t="s">
        <v>2754</v>
      </c>
      <c r="C945" s="10" t="s">
        <v>296</v>
      </c>
      <c r="D945" s="10" t="s">
        <v>640</v>
      </c>
      <c r="E945" s="10" t="s">
        <v>2940</v>
      </c>
      <c r="F945" s="10" t="s">
        <v>2941</v>
      </c>
      <c r="G945" s="10" t="s">
        <v>2946</v>
      </c>
      <c r="H945" s="10" t="s">
        <v>2947</v>
      </c>
      <c r="I945" s="28" t="s">
        <v>2753</v>
      </c>
      <c r="J945" s="28" t="s">
        <v>5881</v>
      </c>
      <c r="K945" s="28" t="s">
        <v>5886</v>
      </c>
      <c r="L945" s="28" t="s">
        <v>5889</v>
      </c>
    </row>
    <row r="946" spans="1:12">
      <c r="A946" s="10" t="s">
        <v>2753</v>
      </c>
      <c r="B946" s="10" t="s">
        <v>2754</v>
      </c>
      <c r="C946" s="10" t="s">
        <v>296</v>
      </c>
      <c r="D946" s="10" t="s">
        <v>640</v>
      </c>
      <c r="E946" s="10" t="s">
        <v>2940</v>
      </c>
      <c r="F946" s="10" t="s">
        <v>2941</v>
      </c>
      <c r="G946" s="10" t="s">
        <v>2948</v>
      </c>
      <c r="H946" s="10" t="s">
        <v>2949</v>
      </c>
      <c r="I946" s="28" t="s">
        <v>2753</v>
      </c>
      <c r="J946" s="28" t="s">
        <v>5881</v>
      </c>
      <c r="K946" s="28" t="s">
        <v>5886</v>
      </c>
      <c r="L946" s="28" t="s">
        <v>5890</v>
      </c>
    </row>
    <row r="947" spans="1:12">
      <c r="A947" s="10" t="s">
        <v>2753</v>
      </c>
      <c r="B947" s="10" t="s">
        <v>2754</v>
      </c>
      <c r="C947" s="10" t="s">
        <v>296</v>
      </c>
      <c r="D947" s="10" t="s">
        <v>640</v>
      </c>
      <c r="E947" s="10" t="s">
        <v>2940</v>
      </c>
      <c r="F947" s="10" t="s">
        <v>2941</v>
      </c>
      <c r="G947" s="10" t="s">
        <v>2950</v>
      </c>
      <c r="H947" s="10" t="s">
        <v>2951</v>
      </c>
      <c r="I947" s="28" t="s">
        <v>2753</v>
      </c>
      <c r="J947" s="28" t="s">
        <v>5881</v>
      </c>
      <c r="K947" s="28" t="s">
        <v>5886</v>
      </c>
      <c r="L947" s="28" t="s">
        <v>5891</v>
      </c>
    </row>
    <row r="948" spans="1:12">
      <c r="A948" s="10" t="s">
        <v>2753</v>
      </c>
      <c r="B948" s="10" t="s">
        <v>2754</v>
      </c>
      <c r="C948" s="10" t="s">
        <v>296</v>
      </c>
      <c r="D948" s="10" t="s">
        <v>640</v>
      </c>
      <c r="E948" s="10" t="s">
        <v>2940</v>
      </c>
      <c r="F948" s="10" t="s">
        <v>2941</v>
      </c>
      <c r="G948" s="10" t="s">
        <v>2952</v>
      </c>
      <c r="H948" s="10" t="s">
        <v>2953</v>
      </c>
      <c r="I948" s="28" t="s">
        <v>2753</v>
      </c>
      <c r="J948" s="28" t="s">
        <v>5881</v>
      </c>
      <c r="K948" s="28" t="s">
        <v>5886</v>
      </c>
      <c r="L948" s="28" t="s">
        <v>5892</v>
      </c>
    </row>
    <row r="949" spans="1:12">
      <c r="A949" s="10" t="s">
        <v>2753</v>
      </c>
      <c r="B949" s="10" t="s">
        <v>2754</v>
      </c>
      <c r="C949" s="10" t="s">
        <v>296</v>
      </c>
      <c r="D949" s="10" t="s">
        <v>640</v>
      </c>
      <c r="E949" s="10" t="s">
        <v>2954</v>
      </c>
      <c r="F949" s="10" t="s">
        <v>2955</v>
      </c>
      <c r="G949" s="10" t="s">
        <v>2956</v>
      </c>
      <c r="H949" s="10" t="s">
        <v>2957</v>
      </c>
      <c r="I949" s="28" t="s">
        <v>2753</v>
      </c>
      <c r="J949" s="28" t="s">
        <v>5881</v>
      </c>
      <c r="K949" s="28" t="s">
        <v>5893</v>
      </c>
      <c r="L949" s="28" t="s">
        <v>5894</v>
      </c>
    </row>
    <row r="950" spans="1:12">
      <c r="A950" s="10" t="s">
        <v>2753</v>
      </c>
      <c r="B950" s="10" t="s">
        <v>2754</v>
      </c>
      <c r="C950" s="10" t="s">
        <v>296</v>
      </c>
      <c r="D950" s="10" t="s">
        <v>640</v>
      </c>
      <c r="E950" s="10" t="s">
        <v>2954</v>
      </c>
      <c r="F950" s="10" t="s">
        <v>2955</v>
      </c>
      <c r="G950" s="10" t="s">
        <v>2958</v>
      </c>
      <c r="H950" s="10" t="s">
        <v>2959</v>
      </c>
      <c r="I950" s="28" t="s">
        <v>2753</v>
      </c>
      <c r="J950" s="28" t="s">
        <v>5881</v>
      </c>
      <c r="K950" s="28" t="s">
        <v>5893</v>
      </c>
      <c r="L950" s="28" t="s">
        <v>5895</v>
      </c>
    </row>
    <row r="951" spans="1:12">
      <c r="A951" s="10" t="s">
        <v>2753</v>
      </c>
      <c r="B951" s="10" t="s">
        <v>2754</v>
      </c>
      <c r="C951" s="10" t="s">
        <v>296</v>
      </c>
      <c r="D951" s="10" t="s">
        <v>640</v>
      </c>
      <c r="E951" s="10" t="s">
        <v>2954</v>
      </c>
      <c r="F951" s="10" t="s">
        <v>2955</v>
      </c>
      <c r="G951" s="10" t="s">
        <v>2960</v>
      </c>
      <c r="H951" s="10" t="s">
        <v>2961</v>
      </c>
      <c r="I951" s="28" t="s">
        <v>2753</v>
      </c>
      <c r="J951" s="28" t="s">
        <v>5881</v>
      </c>
      <c r="K951" s="28" t="s">
        <v>5893</v>
      </c>
      <c r="L951" s="28" t="s">
        <v>5896</v>
      </c>
    </row>
    <row r="952" spans="1:12">
      <c r="A952" s="10" t="s">
        <v>2753</v>
      </c>
      <c r="B952" s="10" t="s">
        <v>2754</v>
      </c>
      <c r="C952" s="10" t="s">
        <v>296</v>
      </c>
      <c r="D952" s="10" t="s">
        <v>640</v>
      </c>
      <c r="E952" s="10" t="s">
        <v>2954</v>
      </c>
      <c r="F952" s="10" t="s">
        <v>2955</v>
      </c>
      <c r="G952" s="10" t="s">
        <v>2962</v>
      </c>
      <c r="H952" s="10" t="s">
        <v>2963</v>
      </c>
      <c r="I952" s="28" t="s">
        <v>2753</v>
      </c>
      <c r="J952" s="28" t="s">
        <v>5881</v>
      </c>
      <c r="K952" s="28" t="s">
        <v>5893</v>
      </c>
      <c r="L952" s="28" t="s">
        <v>5897</v>
      </c>
    </row>
    <row r="953" spans="1:12">
      <c r="A953" s="10" t="s">
        <v>2753</v>
      </c>
      <c r="B953" s="10" t="s">
        <v>2754</v>
      </c>
      <c r="C953" s="10" t="s">
        <v>296</v>
      </c>
      <c r="D953" s="10" t="s">
        <v>640</v>
      </c>
      <c r="E953" s="10" t="s">
        <v>2964</v>
      </c>
      <c r="F953" s="10" t="s">
        <v>2965</v>
      </c>
      <c r="G953" s="10" t="s">
        <v>2966</v>
      </c>
      <c r="H953" s="10" t="s">
        <v>2967</v>
      </c>
      <c r="I953" s="28" t="s">
        <v>2753</v>
      </c>
      <c r="J953" s="28" t="s">
        <v>5881</v>
      </c>
      <c r="K953" s="28" t="s">
        <v>5898</v>
      </c>
      <c r="L953" s="28" t="s">
        <v>5899</v>
      </c>
    </row>
    <row r="954" spans="1:12">
      <c r="A954" s="10" t="s">
        <v>2753</v>
      </c>
      <c r="B954" s="10" t="s">
        <v>2754</v>
      </c>
      <c r="C954" s="10" t="s">
        <v>296</v>
      </c>
      <c r="D954" s="10" t="s">
        <v>640</v>
      </c>
      <c r="E954" s="10" t="s">
        <v>2964</v>
      </c>
      <c r="F954" s="10" t="s">
        <v>2965</v>
      </c>
      <c r="G954" s="10" t="s">
        <v>2968</v>
      </c>
      <c r="H954" s="10" t="s">
        <v>2969</v>
      </c>
      <c r="I954" s="28" t="s">
        <v>2753</v>
      </c>
      <c r="J954" s="28" t="s">
        <v>5881</v>
      </c>
      <c r="K954" s="28" t="s">
        <v>5898</v>
      </c>
      <c r="L954" s="28" t="s">
        <v>5900</v>
      </c>
    </row>
    <row r="955" spans="1:12">
      <c r="A955" s="10" t="s">
        <v>2753</v>
      </c>
      <c r="B955" s="10" t="s">
        <v>2754</v>
      </c>
      <c r="C955" s="10" t="s">
        <v>296</v>
      </c>
      <c r="D955" s="10" t="s">
        <v>640</v>
      </c>
      <c r="E955" s="10" t="s">
        <v>2970</v>
      </c>
      <c r="F955" s="10" t="s">
        <v>2971</v>
      </c>
      <c r="G955" s="10" t="s">
        <v>2972</v>
      </c>
      <c r="H955" s="10" t="s">
        <v>2973</v>
      </c>
      <c r="I955" s="28" t="s">
        <v>2753</v>
      </c>
      <c r="J955" s="28" t="s">
        <v>5881</v>
      </c>
      <c r="K955" s="28" t="s">
        <v>5901</v>
      </c>
      <c r="L955" s="28" t="s">
        <v>5902</v>
      </c>
    </row>
    <row r="956" spans="1:12">
      <c r="A956" s="10" t="s">
        <v>2753</v>
      </c>
      <c r="B956" s="10" t="s">
        <v>2754</v>
      </c>
      <c r="C956" s="10" t="s">
        <v>296</v>
      </c>
      <c r="D956" s="10" t="s">
        <v>640</v>
      </c>
      <c r="E956" s="10" t="s">
        <v>2970</v>
      </c>
      <c r="F956" s="10" t="s">
        <v>2971</v>
      </c>
      <c r="G956" s="10" t="s">
        <v>2974</v>
      </c>
      <c r="H956" s="10" t="s">
        <v>2975</v>
      </c>
      <c r="I956" s="28" t="s">
        <v>2753</v>
      </c>
      <c r="J956" s="28" t="s">
        <v>5881</v>
      </c>
      <c r="K956" s="28" t="s">
        <v>5901</v>
      </c>
      <c r="L956" s="28" t="s">
        <v>5903</v>
      </c>
    </row>
    <row r="957" spans="1:12">
      <c r="A957" s="10" t="s">
        <v>2753</v>
      </c>
      <c r="B957" s="10" t="s">
        <v>2754</v>
      </c>
      <c r="C957" s="10" t="s">
        <v>296</v>
      </c>
      <c r="D957" s="10" t="s">
        <v>640</v>
      </c>
      <c r="E957" s="10" t="s">
        <v>2970</v>
      </c>
      <c r="F957" s="10" t="s">
        <v>2971</v>
      </c>
      <c r="G957" s="10" t="s">
        <v>2976</v>
      </c>
      <c r="H957" s="10" t="s">
        <v>2977</v>
      </c>
      <c r="I957" s="28" t="s">
        <v>2753</v>
      </c>
      <c r="J957" s="28" t="s">
        <v>5881</v>
      </c>
      <c r="K957" s="28" t="s">
        <v>5901</v>
      </c>
      <c r="L957" s="28" t="s">
        <v>5904</v>
      </c>
    </row>
    <row r="958" spans="1:12">
      <c r="A958" s="10" t="s">
        <v>2753</v>
      </c>
      <c r="B958" s="10" t="s">
        <v>2754</v>
      </c>
      <c r="C958" s="10" t="s">
        <v>296</v>
      </c>
      <c r="D958" s="10" t="s">
        <v>640</v>
      </c>
      <c r="E958" s="10" t="s">
        <v>2970</v>
      </c>
      <c r="F958" s="10" t="s">
        <v>2971</v>
      </c>
      <c r="G958" s="10" t="s">
        <v>2978</v>
      </c>
      <c r="H958" s="10" t="s">
        <v>2979</v>
      </c>
      <c r="I958" s="28" t="s">
        <v>2753</v>
      </c>
      <c r="J958" s="28" t="s">
        <v>5881</v>
      </c>
      <c r="K958" s="28" t="s">
        <v>5901</v>
      </c>
      <c r="L958" s="28" t="s">
        <v>5905</v>
      </c>
    </row>
    <row r="959" spans="1:12">
      <c r="A959" s="10" t="s">
        <v>2753</v>
      </c>
      <c r="B959" s="10" t="s">
        <v>2754</v>
      </c>
      <c r="C959" s="10" t="s">
        <v>296</v>
      </c>
      <c r="D959" s="10" t="s">
        <v>640</v>
      </c>
      <c r="E959" s="10" t="s">
        <v>2970</v>
      </c>
      <c r="F959" s="10" t="s">
        <v>2971</v>
      </c>
      <c r="G959" s="10" t="s">
        <v>2980</v>
      </c>
      <c r="H959" s="10" t="s">
        <v>2981</v>
      </c>
      <c r="I959" s="28" t="s">
        <v>2753</v>
      </c>
      <c r="J959" s="28" t="s">
        <v>5881</v>
      </c>
      <c r="K959" s="28" t="s">
        <v>5901</v>
      </c>
      <c r="L959" s="28" t="s">
        <v>5906</v>
      </c>
    </row>
    <row r="960" spans="1:12">
      <c r="A960" s="10" t="s">
        <v>2753</v>
      </c>
      <c r="B960" s="10" t="s">
        <v>2754</v>
      </c>
      <c r="C960" s="10" t="s">
        <v>296</v>
      </c>
      <c r="D960" s="10" t="s">
        <v>640</v>
      </c>
      <c r="E960" s="10" t="s">
        <v>2970</v>
      </c>
      <c r="F960" s="10" t="s">
        <v>2971</v>
      </c>
      <c r="G960" s="10" t="s">
        <v>2982</v>
      </c>
      <c r="H960" s="10" t="s">
        <v>2983</v>
      </c>
      <c r="I960" s="28" t="s">
        <v>2753</v>
      </c>
      <c r="J960" s="28" t="s">
        <v>5881</v>
      </c>
      <c r="K960" s="28" t="s">
        <v>5901</v>
      </c>
      <c r="L960" s="28" t="s">
        <v>5907</v>
      </c>
    </row>
    <row r="961" spans="1:12">
      <c r="A961" s="10" t="s">
        <v>2753</v>
      </c>
      <c r="B961" s="10" t="s">
        <v>2754</v>
      </c>
      <c r="C961" s="10" t="s">
        <v>296</v>
      </c>
      <c r="D961" s="10" t="s">
        <v>640</v>
      </c>
      <c r="E961" s="10" t="s">
        <v>2970</v>
      </c>
      <c r="F961" s="10" t="s">
        <v>2971</v>
      </c>
      <c r="G961" s="10" t="s">
        <v>2984</v>
      </c>
      <c r="H961" s="10" t="s">
        <v>2985</v>
      </c>
      <c r="I961" s="28" t="s">
        <v>2753</v>
      </c>
      <c r="J961" s="28" t="s">
        <v>5881</v>
      </c>
      <c r="K961" s="28" t="s">
        <v>5901</v>
      </c>
      <c r="L961" s="28" t="s">
        <v>5908</v>
      </c>
    </row>
    <row r="962" spans="1:12">
      <c r="A962" s="10" t="s">
        <v>2753</v>
      </c>
      <c r="B962" s="10" t="s">
        <v>2754</v>
      </c>
      <c r="C962" s="10" t="s">
        <v>296</v>
      </c>
      <c r="D962" s="10" t="s">
        <v>640</v>
      </c>
      <c r="E962" s="10" t="s">
        <v>2970</v>
      </c>
      <c r="F962" s="10" t="s">
        <v>2971</v>
      </c>
      <c r="G962" s="10" t="s">
        <v>2986</v>
      </c>
      <c r="H962" s="10" t="s">
        <v>2987</v>
      </c>
      <c r="I962" s="28" t="s">
        <v>2753</v>
      </c>
      <c r="J962" s="28" t="s">
        <v>5881</v>
      </c>
      <c r="K962" s="28" t="s">
        <v>5901</v>
      </c>
      <c r="L962" s="28" t="s">
        <v>5909</v>
      </c>
    </row>
    <row r="963" spans="1:12">
      <c r="A963" s="10" t="s">
        <v>2753</v>
      </c>
      <c r="B963" s="10" t="s">
        <v>2754</v>
      </c>
      <c r="C963" s="10" t="s">
        <v>296</v>
      </c>
      <c r="D963" s="10" t="s">
        <v>640</v>
      </c>
      <c r="E963" s="10" t="s">
        <v>2970</v>
      </c>
      <c r="F963" s="10" t="s">
        <v>2971</v>
      </c>
      <c r="G963" s="10" t="s">
        <v>2988</v>
      </c>
      <c r="H963" s="10" t="s">
        <v>2989</v>
      </c>
      <c r="I963" s="28" t="s">
        <v>2753</v>
      </c>
      <c r="J963" s="28" t="s">
        <v>5881</v>
      </c>
      <c r="K963" s="28" t="s">
        <v>5901</v>
      </c>
      <c r="L963" s="28" t="s">
        <v>5910</v>
      </c>
    </row>
    <row r="964" spans="1:12">
      <c r="A964" s="10" t="s">
        <v>2753</v>
      </c>
      <c r="B964" s="10" t="s">
        <v>2754</v>
      </c>
      <c r="C964" s="10" t="s">
        <v>297</v>
      </c>
      <c r="D964" s="10" t="s">
        <v>641</v>
      </c>
      <c r="E964" s="10" t="s">
        <v>2990</v>
      </c>
      <c r="F964" s="10" t="s">
        <v>2991</v>
      </c>
      <c r="G964" s="10" t="s">
        <v>2992</v>
      </c>
      <c r="H964" s="10" t="s">
        <v>703</v>
      </c>
      <c r="I964" s="28" t="s">
        <v>2753</v>
      </c>
      <c r="J964" s="28" t="s">
        <v>5911</v>
      </c>
      <c r="K964" s="28" t="s">
        <v>5912</v>
      </c>
      <c r="L964" s="28" t="s">
        <v>5913</v>
      </c>
    </row>
    <row r="965" spans="1:12">
      <c r="A965" s="10" t="s">
        <v>2753</v>
      </c>
      <c r="B965" s="10" t="s">
        <v>2754</v>
      </c>
      <c r="C965" s="10" t="s">
        <v>297</v>
      </c>
      <c r="D965" s="10" t="s">
        <v>641</v>
      </c>
      <c r="E965" s="10" t="s">
        <v>2990</v>
      </c>
      <c r="F965" s="10" t="s">
        <v>2991</v>
      </c>
      <c r="G965" s="10" t="s">
        <v>2993</v>
      </c>
      <c r="H965" s="10" t="s">
        <v>2759</v>
      </c>
      <c r="I965" s="28" t="s">
        <v>2753</v>
      </c>
      <c r="J965" s="28" t="s">
        <v>5911</v>
      </c>
      <c r="K965" s="28" t="s">
        <v>5912</v>
      </c>
      <c r="L965" s="28" t="s">
        <v>5914</v>
      </c>
    </row>
    <row r="966" spans="1:12">
      <c r="A966" s="10" t="s">
        <v>2753</v>
      </c>
      <c r="B966" s="10" t="s">
        <v>2754</v>
      </c>
      <c r="C966" s="10" t="s">
        <v>297</v>
      </c>
      <c r="D966" s="10" t="s">
        <v>641</v>
      </c>
      <c r="E966" s="10" t="s">
        <v>2990</v>
      </c>
      <c r="F966" s="10" t="s">
        <v>2991</v>
      </c>
      <c r="G966" s="10" t="s">
        <v>2994</v>
      </c>
      <c r="H966" s="10" t="s">
        <v>705</v>
      </c>
      <c r="I966" s="28" t="s">
        <v>2753</v>
      </c>
      <c r="J966" s="28" t="s">
        <v>5911</v>
      </c>
      <c r="K966" s="28" t="s">
        <v>5912</v>
      </c>
      <c r="L966" s="28" t="s">
        <v>5915</v>
      </c>
    </row>
    <row r="967" spans="1:12">
      <c r="A967" s="10" t="s">
        <v>2753</v>
      </c>
      <c r="B967" s="10" t="s">
        <v>2754</v>
      </c>
      <c r="C967" s="10" t="s">
        <v>297</v>
      </c>
      <c r="D967" s="10" t="s">
        <v>641</v>
      </c>
      <c r="E967" s="10" t="s">
        <v>2995</v>
      </c>
      <c r="F967" s="10" t="s">
        <v>2996</v>
      </c>
      <c r="G967" s="10" t="s">
        <v>2997</v>
      </c>
      <c r="H967" s="10" t="s">
        <v>2996</v>
      </c>
      <c r="I967" s="28" t="s">
        <v>2753</v>
      </c>
      <c r="J967" s="28" t="s">
        <v>5911</v>
      </c>
      <c r="K967" s="28" t="s">
        <v>5916</v>
      </c>
      <c r="L967" s="28" t="s">
        <v>5917</v>
      </c>
    </row>
    <row r="968" spans="1:12">
      <c r="A968" s="10" t="s">
        <v>2753</v>
      </c>
      <c r="B968" s="10" t="s">
        <v>2754</v>
      </c>
      <c r="C968" s="10" t="s">
        <v>297</v>
      </c>
      <c r="D968" s="10" t="s">
        <v>641</v>
      </c>
      <c r="E968" s="10" t="s">
        <v>2998</v>
      </c>
      <c r="F968" s="10" t="s">
        <v>2999</v>
      </c>
      <c r="G968" s="10" t="s">
        <v>3000</v>
      </c>
      <c r="H968" s="10" t="s">
        <v>2999</v>
      </c>
      <c r="I968" s="28" t="s">
        <v>2753</v>
      </c>
      <c r="J968" s="28" t="s">
        <v>5911</v>
      </c>
      <c r="K968" s="28" t="s">
        <v>5918</v>
      </c>
      <c r="L968" s="28" t="s">
        <v>5919</v>
      </c>
    </row>
    <row r="969" spans="1:12">
      <c r="A969" s="10" t="s">
        <v>2753</v>
      </c>
      <c r="B969" s="10" t="s">
        <v>2754</v>
      </c>
      <c r="C969" s="10" t="s">
        <v>298</v>
      </c>
      <c r="D969" s="10" t="s">
        <v>642</v>
      </c>
      <c r="E969" s="10" t="s">
        <v>3001</v>
      </c>
      <c r="F969" s="10" t="s">
        <v>3002</v>
      </c>
      <c r="G969" s="10" t="s">
        <v>3003</v>
      </c>
      <c r="H969" s="10" t="s">
        <v>703</v>
      </c>
      <c r="I969" s="28" t="s">
        <v>2753</v>
      </c>
      <c r="J969" s="28" t="s">
        <v>5920</v>
      </c>
      <c r="K969" s="28" t="s">
        <v>5921</v>
      </c>
      <c r="L969" s="28" t="s">
        <v>5922</v>
      </c>
    </row>
    <row r="970" spans="1:12">
      <c r="A970" s="10" t="s">
        <v>2753</v>
      </c>
      <c r="B970" s="10" t="s">
        <v>2754</v>
      </c>
      <c r="C970" s="10" t="s">
        <v>298</v>
      </c>
      <c r="D970" s="10" t="s">
        <v>642</v>
      </c>
      <c r="E970" s="10" t="s">
        <v>3001</v>
      </c>
      <c r="F970" s="10" t="s">
        <v>3002</v>
      </c>
      <c r="G970" s="10" t="s">
        <v>3004</v>
      </c>
      <c r="H970" s="10" t="s">
        <v>2759</v>
      </c>
      <c r="I970" s="28" t="s">
        <v>2753</v>
      </c>
      <c r="J970" s="28" t="s">
        <v>5920</v>
      </c>
      <c r="K970" s="28" t="s">
        <v>5921</v>
      </c>
      <c r="L970" s="28" t="s">
        <v>5923</v>
      </c>
    </row>
    <row r="971" spans="1:12">
      <c r="A971" s="10" t="s">
        <v>2753</v>
      </c>
      <c r="B971" s="10" t="s">
        <v>2754</v>
      </c>
      <c r="C971" s="10" t="s">
        <v>298</v>
      </c>
      <c r="D971" s="10" t="s">
        <v>642</v>
      </c>
      <c r="E971" s="10" t="s">
        <v>3001</v>
      </c>
      <c r="F971" s="10" t="s">
        <v>3002</v>
      </c>
      <c r="G971" s="10" t="s">
        <v>3005</v>
      </c>
      <c r="H971" s="10" t="s">
        <v>705</v>
      </c>
      <c r="I971" s="28" t="s">
        <v>2753</v>
      </c>
      <c r="J971" s="28" t="s">
        <v>5920</v>
      </c>
      <c r="K971" s="28" t="s">
        <v>5921</v>
      </c>
      <c r="L971" s="28" t="s">
        <v>5924</v>
      </c>
    </row>
    <row r="972" spans="1:12">
      <c r="A972" s="10" t="s">
        <v>2753</v>
      </c>
      <c r="B972" s="10" t="s">
        <v>2754</v>
      </c>
      <c r="C972" s="10" t="s">
        <v>298</v>
      </c>
      <c r="D972" s="10" t="s">
        <v>642</v>
      </c>
      <c r="E972" s="10" t="s">
        <v>3006</v>
      </c>
      <c r="F972" s="10" t="s">
        <v>3007</v>
      </c>
      <c r="G972" s="10" t="s">
        <v>3008</v>
      </c>
      <c r="H972" s="10" t="s">
        <v>3009</v>
      </c>
      <c r="I972" s="28" t="s">
        <v>2753</v>
      </c>
      <c r="J972" s="28" t="s">
        <v>5920</v>
      </c>
      <c r="K972" s="28" t="s">
        <v>5925</v>
      </c>
      <c r="L972" s="28" t="s">
        <v>5926</v>
      </c>
    </row>
    <row r="973" spans="1:12">
      <c r="A973" s="10" t="s">
        <v>2753</v>
      </c>
      <c r="B973" s="10" t="s">
        <v>2754</v>
      </c>
      <c r="C973" s="10" t="s">
        <v>298</v>
      </c>
      <c r="D973" s="10" t="s">
        <v>642</v>
      </c>
      <c r="E973" s="10" t="s">
        <v>3006</v>
      </c>
      <c r="F973" s="10" t="s">
        <v>3007</v>
      </c>
      <c r="G973" s="10" t="s">
        <v>3010</v>
      </c>
      <c r="H973" s="10" t="s">
        <v>3011</v>
      </c>
      <c r="I973" s="28" t="s">
        <v>2753</v>
      </c>
      <c r="J973" s="28" t="s">
        <v>5920</v>
      </c>
      <c r="K973" s="28" t="s">
        <v>5925</v>
      </c>
      <c r="L973" s="28" t="s">
        <v>5927</v>
      </c>
    </row>
    <row r="974" spans="1:12">
      <c r="A974" s="10" t="s">
        <v>2753</v>
      </c>
      <c r="B974" s="10" t="s">
        <v>2754</v>
      </c>
      <c r="C974" s="10" t="s">
        <v>298</v>
      </c>
      <c r="D974" s="10" t="s">
        <v>642</v>
      </c>
      <c r="E974" s="10" t="s">
        <v>3012</v>
      </c>
      <c r="F974" s="10" t="s">
        <v>3013</v>
      </c>
      <c r="G974" s="10" t="s">
        <v>3014</v>
      </c>
      <c r="H974" s="10" t="s">
        <v>3013</v>
      </c>
      <c r="I974" s="28" t="s">
        <v>2753</v>
      </c>
      <c r="J974" s="28" t="s">
        <v>5920</v>
      </c>
      <c r="K974" s="28" t="s">
        <v>5928</v>
      </c>
      <c r="L974" s="28" t="s">
        <v>5929</v>
      </c>
    </row>
    <row r="975" spans="1:12">
      <c r="A975" s="10" t="s">
        <v>2753</v>
      </c>
      <c r="B975" s="10" t="s">
        <v>2754</v>
      </c>
      <c r="C975" s="10" t="s">
        <v>298</v>
      </c>
      <c r="D975" s="10" t="s">
        <v>642</v>
      </c>
      <c r="E975" s="10" t="s">
        <v>3015</v>
      </c>
      <c r="F975" s="10" t="s">
        <v>3016</v>
      </c>
      <c r="G975" s="10" t="s">
        <v>3017</v>
      </c>
      <c r="H975" s="10" t="s">
        <v>3018</v>
      </c>
      <c r="I975" s="28" t="s">
        <v>2753</v>
      </c>
      <c r="J975" s="28" t="s">
        <v>5920</v>
      </c>
      <c r="K975" s="28" t="s">
        <v>5930</v>
      </c>
      <c r="L975" s="28" t="s">
        <v>5931</v>
      </c>
    </row>
    <row r="976" spans="1:12">
      <c r="A976" s="10" t="s">
        <v>2753</v>
      </c>
      <c r="B976" s="10" t="s">
        <v>2754</v>
      </c>
      <c r="C976" s="10" t="s">
        <v>298</v>
      </c>
      <c r="D976" s="10" t="s">
        <v>642</v>
      </c>
      <c r="E976" s="10" t="s">
        <v>3015</v>
      </c>
      <c r="F976" s="10" t="s">
        <v>3016</v>
      </c>
      <c r="G976" s="10" t="s">
        <v>3019</v>
      </c>
      <c r="H976" s="10" t="s">
        <v>3020</v>
      </c>
      <c r="I976" s="28" t="s">
        <v>2753</v>
      </c>
      <c r="J976" s="28" t="s">
        <v>5920</v>
      </c>
      <c r="K976" s="28" t="s">
        <v>5930</v>
      </c>
      <c r="L976" s="28" t="s">
        <v>5932</v>
      </c>
    </row>
    <row r="977" spans="1:12">
      <c r="A977" s="10" t="s">
        <v>2753</v>
      </c>
      <c r="B977" s="10" t="s">
        <v>2754</v>
      </c>
      <c r="C977" s="10" t="s">
        <v>298</v>
      </c>
      <c r="D977" s="10" t="s">
        <v>642</v>
      </c>
      <c r="E977" s="10" t="s">
        <v>3021</v>
      </c>
      <c r="F977" s="10" t="s">
        <v>3022</v>
      </c>
      <c r="G977" s="10" t="s">
        <v>3023</v>
      </c>
      <c r="H977" s="10" t="s">
        <v>3024</v>
      </c>
      <c r="I977" s="28" t="s">
        <v>2753</v>
      </c>
      <c r="J977" s="28" t="s">
        <v>5920</v>
      </c>
      <c r="K977" s="28" t="s">
        <v>5933</v>
      </c>
      <c r="L977" s="28" t="s">
        <v>5934</v>
      </c>
    </row>
    <row r="978" spans="1:12">
      <c r="A978" s="10" t="s">
        <v>2753</v>
      </c>
      <c r="B978" s="10" t="s">
        <v>2754</v>
      </c>
      <c r="C978" s="10" t="s">
        <v>298</v>
      </c>
      <c r="D978" s="10" t="s">
        <v>642</v>
      </c>
      <c r="E978" s="10" t="s">
        <v>3021</v>
      </c>
      <c r="F978" s="10" t="s">
        <v>3022</v>
      </c>
      <c r="G978" s="10" t="s">
        <v>3025</v>
      </c>
      <c r="H978" s="10" t="s">
        <v>3026</v>
      </c>
      <c r="I978" s="28" t="s">
        <v>2753</v>
      </c>
      <c r="J978" s="28" t="s">
        <v>5920</v>
      </c>
      <c r="K978" s="28" t="s">
        <v>5933</v>
      </c>
      <c r="L978" s="28" t="s">
        <v>5935</v>
      </c>
    </row>
    <row r="979" spans="1:12">
      <c r="A979" s="10" t="s">
        <v>2753</v>
      </c>
      <c r="B979" s="10" t="s">
        <v>2754</v>
      </c>
      <c r="C979" s="10" t="s">
        <v>298</v>
      </c>
      <c r="D979" s="10" t="s">
        <v>642</v>
      </c>
      <c r="E979" s="10" t="s">
        <v>3027</v>
      </c>
      <c r="F979" s="10" t="s">
        <v>3028</v>
      </c>
      <c r="G979" s="10" t="s">
        <v>3029</v>
      </c>
      <c r="H979" s="10" t="s">
        <v>3030</v>
      </c>
      <c r="I979" s="28" t="s">
        <v>2753</v>
      </c>
      <c r="J979" s="28" t="s">
        <v>5920</v>
      </c>
      <c r="K979" s="28" t="s">
        <v>5936</v>
      </c>
      <c r="L979" s="28" t="s">
        <v>5937</v>
      </c>
    </row>
    <row r="980" spans="1:12">
      <c r="A980" s="10" t="s">
        <v>2753</v>
      </c>
      <c r="B980" s="10" t="s">
        <v>2754</v>
      </c>
      <c r="C980" s="10" t="s">
        <v>298</v>
      </c>
      <c r="D980" s="10" t="s">
        <v>642</v>
      </c>
      <c r="E980" s="10" t="s">
        <v>3027</v>
      </c>
      <c r="F980" s="10" t="s">
        <v>3028</v>
      </c>
      <c r="G980" s="10" t="s">
        <v>3031</v>
      </c>
      <c r="H980" s="10" t="s">
        <v>3032</v>
      </c>
      <c r="I980" s="28" t="s">
        <v>2753</v>
      </c>
      <c r="J980" s="28" t="s">
        <v>5920</v>
      </c>
      <c r="K980" s="28" t="s">
        <v>5936</v>
      </c>
      <c r="L980" s="28" t="s">
        <v>5938</v>
      </c>
    </row>
    <row r="981" spans="1:12">
      <c r="A981" s="10" t="s">
        <v>2753</v>
      </c>
      <c r="B981" s="10" t="s">
        <v>2754</v>
      </c>
      <c r="C981" s="10" t="s">
        <v>298</v>
      </c>
      <c r="D981" s="10" t="s">
        <v>642</v>
      </c>
      <c r="E981" s="10" t="s">
        <v>3027</v>
      </c>
      <c r="F981" s="10" t="s">
        <v>3028</v>
      </c>
      <c r="G981" s="10" t="s">
        <v>3033</v>
      </c>
      <c r="H981" s="10" t="s">
        <v>3034</v>
      </c>
      <c r="I981" s="28" t="s">
        <v>2753</v>
      </c>
      <c r="J981" s="28" t="s">
        <v>5920</v>
      </c>
      <c r="K981" s="28" t="s">
        <v>5936</v>
      </c>
      <c r="L981" s="28" t="s">
        <v>5939</v>
      </c>
    </row>
    <row r="982" spans="1:12">
      <c r="A982" s="10" t="s">
        <v>2753</v>
      </c>
      <c r="B982" s="10" t="s">
        <v>2754</v>
      </c>
      <c r="C982" s="10" t="s">
        <v>298</v>
      </c>
      <c r="D982" s="10" t="s">
        <v>642</v>
      </c>
      <c r="E982" s="10" t="s">
        <v>3027</v>
      </c>
      <c r="F982" s="10" t="s">
        <v>3028</v>
      </c>
      <c r="G982" s="10" t="s">
        <v>3035</v>
      </c>
      <c r="H982" s="10" t="s">
        <v>3036</v>
      </c>
      <c r="I982" s="28" t="s">
        <v>2753</v>
      </c>
      <c r="J982" s="28" t="s">
        <v>5920</v>
      </c>
      <c r="K982" s="28" t="s">
        <v>5936</v>
      </c>
      <c r="L982" s="28" t="s">
        <v>5940</v>
      </c>
    </row>
    <row r="983" spans="1:12">
      <c r="A983" s="10" t="s">
        <v>2753</v>
      </c>
      <c r="B983" s="10" t="s">
        <v>2754</v>
      </c>
      <c r="C983" s="10" t="s">
        <v>299</v>
      </c>
      <c r="D983" s="10" t="s">
        <v>643</v>
      </c>
      <c r="E983" s="10" t="s">
        <v>3037</v>
      </c>
      <c r="F983" s="10" t="s">
        <v>3038</v>
      </c>
      <c r="G983" s="10" t="s">
        <v>3039</v>
      </c>
      <c r="H983" s="10" t="s">
        <v>703</v>
      </c>
      <c r="I983" s="28" t="s">
        <v>2753</v>
      </c>
      <c r="J983" s="28" t="s">
        <v>5941</v>
      </c>
      <c r="K983" s="28" t="s">
        <v>5942</v>
      </c>
      <c r="L983" s="28" t="s">
        <v>5943</v>
      </c>
    </row>
    <row r="984" spans="1:12">
      <c r="A984" s="10" t="s">
        <v>2753</v>
      </c>
      <c r="B984" s="10" t="s">
        <v>2754</v>
      </c>
      <c r="C984" s="10" t="s">
        <v>299</v>
      </c>
      <c r="D984" s="10" t="s">
        <v>643</v>
      </c>
      <c r="E984" s="10" t="s">
        <v>3037</v>
      </c>
      <c r="F984" s="10" t="s">
        <v>3038</v>
      </c>
      <c r="G984" s="10" t="s">
        <v>3040</v>
      </c>
      <c r="H984" s="10" t="s">
        <v>2759</v>
      </c>
      <c r="I984" s="28" t="s">
        <v>2753</v>
      </c>
      <c r="J984" s="28" t="s">
        <v>5941</v>
      </c>
      <c r="K984" s="28" t="s">
        <v>5942</v>
      </c>
      <c r="L984" s="28" t="s">
        <v>5944</v>
      </c>
    </row>
    <row r="985" spans="1:12">
      <c r="A985" s="10" t="s">
        <v>2753</v>
      </c>
      <c r="B985" s="10" t="s">
        <v>2754</v>
      </c>
      <c r="C985" s="10" t="s">
        <v>299</v>
      </c>
      <c r="D985" s="10" t="s">
        <v>643</v>
      </c>
      <c r="E985" s="10" t="s">
        <v>3037</v>
      </c>
      <c r="F985" s="10" t="s">
        <v>3038</v>
      </c>
      <c r="G985" s="10" t="s">
        <v>3041</v>
      </c>
      <c r="H985" s="10" t="s">
        <v>705</v>
      </c>
      <c r="I985" s="28" t="s">
        <v>2753</v>
      </c>
      <c r="J985" s="28" t="s">
        <v>5941</v>
      </c>
      <c r="K985" s="28" t="s">
        <v>5942</v>
      </c>
      <c r="L985" s="28" t="s">
        <v>5945</v>
      </c>
    </row>
    <row r="986" spans="1:12">
      <c r="A986" s="10" t="s">
        <v>2753</v>
      </c>
      <c r="B986" s="10" t="s">
        <v>2754</v>
      </c>
      <c r="C986" s="10" t="s">
        <v>299</v>
      </c>
      <c r="D986" s="10" t="s">
        <v>643</v>
      </c>
      <c r="E986" s="10" t="s">
        <v>3042</v>
      </c>
      <c r="F986" s="10" t="s">
        <v>3043</v>
      </c>
      <c r="G986" s="10" t="s">
        <v>3044</v>
      </c>
      <c r="H986" s="10" t="s">
        <v>3043</v>
      </c>
      <c r="I986" s="28" t="s">
        <v>2753</v>
      </c>
      <c r="J986" s="28" t="s">
        <v>5941</v>
      </c>
      <c r="K986" s="28" t="s">
        <v>5946</v>
      </c>
      <c r="L986" s="28" t="s">
        <v>5947</v>
      </c>
    </row>
    <row r="987" spans="1:12">
      <c r="A987" s="10" t="s">
        <v>2753</v>
      </c>
      <c r="B987" s="10" t="s">
        <v>2754</v>
      </c>
      <c r="C987" s="10" t="s">
        <v>299</v>
      </c>
      <c r="D987" s="10" t="s">
        <v>643</v>
      </c>
      <c r="E987" s="10" t="s">
        <v>3045</v>
      </c>
      <c r="F987" s="10" t="s">
        <v>3046</v>
      </c>
      <c r="G987" s="10" t="s">
        <v>3047</v>
      </c>
      <c r="H987" s="10" t="s">
        <v>3048</v>
      </c>
      <c r="I987" s="28" t="s">
        <v>2753</v>
      </c>
      <c r="J987" s="28" t="s">
        <v>5941</v>
      </c>
      <c r="K987" s="28" t="s">
        <v>5948</v>
      </c>
      <c r="L987" s="28" t="s">
        <v>5949</v>
      </c>
    </row>
    <row r="988" spans="1:12">
      <c r="A988" s="10" t="s">
        <v>2753</v>
      </c>
      <c r="B988" s="10" t="s">
        <v>2754</v>
      </c>
      <c r="C988" s="10" t="s">
        <v>299</v>
      </c>
      <c r="D988" s="10" t="s">
        <v>643</v>
      </c>
      <c r="E988" s="10" t="s">
        <v>3045</v>
      </c>
      <c r="F988" s="10" t="s">
        <v>3046</v>
      </c>
      <c r="G988" s="10" t="s">
        <v>3049</v>
      </c>
      <c r="H988" s="10" t="s">
        <v>3050</v>
      </c>
      <c r="I988" s="28" t="s">
        <v>2753</v>
      </c>
      <c r="J988" s="28" t="s">
        <v>5941</v>
      </c>
      <c r="K988" s="28" t="s">
        <v>5948</v>
      </c>
      <c r="L988" s="28" t="s">
        <v>5950</v>
      </c>
    </row>
    <row r="989" spans="1:12">
      <c r="A989" s="10" t="s">
        <v>2753</v>
      </c>
      <c r="B989" s="10" t="s">
        <v>2754</v>
      </c>
      <c r="C989" s="10" t="s">
        <v>299</v>
      </c>
      <c r="D989" s="10" t="s">
        <v>643</v>
      </c>
      <c r="E989" s="10" t="s">
        <v>3051</v>
      </c>
      <c r="F989" s="10" t="s">
        <v>3052</v>
      </c>
      <c r="G989" s="10" t="s">
        <v>3053</v>
      </c>
      <c r="H989" s="10" t="s">
        <v>3054</v>
      </c>
      <c r="I989" s="28" t="s">
        <v>2753</v>
      </c>
      <c r="J989" s="28" t="s">
        <v>5941</v>
      </c>
      <c r="K989" s="28" t="s">
        <v>5951</v>
      </c>
      <c r="L989" s="28" t="s">
        <v>5952</v>
      </c>
    </row>
    <row r="990" spans="1:12">
      <c r="A990" s="10" t="s">
        <v>2753</v>
      </c>
      <c r="B990" s="10" t="s">
        <v>2754</v>
      </c>
      <c r="C990" s="10" t="s">
        <v>299</v>
      </c>
      <c r="D990" s="10" t="s">
        <v>643</v>
      </c>
      <c r="E990" s="10" t="s">
        <v>3051</v>
      </c>
      <c r="F990" s="10" t="s">
        <v>3052</v>
      </c>
      <c r="G990" s="10" t="s">
        <v>3055</v>
      </c>
      <c r="H990" s="10" t="s">
        <v>3056</v>
      </c>
      <c r="I990" s="28" t="s">
        <v>2753</v>
      </c>
      <c r="J990" s="28" t="s">
        <v>5941</v>
      </c>
      <c r="K990" s="28" t="s">
        <v>5951</v>
      </c>
      <c r="L990" s="28" t="s">
        <v>5953</v>
      </c>
    </row>
    <row r="991" spans="1:12">
      <c r="A991" s="10" t="s">
        <v>2753</v>
      </c>
      <c r="B991" s="10" t="s">
        <v>2754</v>
      </c>
      <c r="C991" s="10" t="s">
        <v>299</v>
      </c>
      <c r="D991" s="10" t="s">
        <v>643</v>
      </c>
      <c r="E991" s="10" t="s">
        <v>3057</v>
      </c>
      <c r="F991" s="10" t="s">
        <v>3058</v>
      </c>
      <c r="G991" s="10" t="s">
        <v>3059</v>
      </c>
      <c r="H991" s="10" t="s">
        <v>3058</v>
      </c>
      <c r="I991" s="28" t="s">
        <v>2753</v>
      </c>
      <c r="J991" s="28" t="s">
        <v>5941</v>
      </c>
      <c r="K991" s="28" t="s">
        <v>5954</v>
      </c>
      <c r="L991" s="28" t="s">
        <v>5955</v>
      </c>
    </row>
    <row r="992" spans="1:12">
      <c r="A992" s="10" t="s">
        <v>2753</v>
      </c>
      <c r="B992" s="10" t="s">
        <v>2754</v>
      </c>
      <c r="C992" s="10" t="s">
        <v>299</v>
      </c>
      <c r="D992" s="10" t="s">
        <v>643</v>
      </c>
      <c r="E992" s="10" t="s">
        <v>3060</v>
      </c>
      <c r="F992" s="10" t="s">
        <v>3061</v>
      </c>
      <c r="G992" s="10" t="s">
        <v>3062</v>
      </c>
      <c r="H992" s="10" t="s">
        <v>3061</v>
      </c>
      <c r="I992" s="28" t="s">
        <v>2753</v>
      </c>
      <c r="J992" s="28" t="s">
        <v>5941</v>
      </c>
      <c r="K992" s="28" t="s">
        <v>5956</v>
      </c>
      <c r="L992" s="28" t="s">
        <v>5957</v>
      </c>
    </row>
    <row r="993" spans="1:12">
      <c r="A993" s="10" t="s">
        <v>2753</v>
      </c>
      <c r="B993" s="10" t="s">
        <v>2754</v>
      </c>
      <c r="C993" s="10" t="s">
        <v>299</v>
      </c>
      <c r="D993" s="10" t="s">
        <v>643</v>
      </c>
      <c r="E993" s="10" t="s">
        <v>3063</v>
      </c>
      <c r="F993" s="10" t="s">
        <v>3064</v>
      </c>
      <c r="G993" s="10" t="s">
        <v>3065</v>
      </c>
      <c r="H993" s="10" t="s">
        <v>3066</v>
      </c>
      <c r="I993" s="28" t="s">
        <v>2753</v>
      </c>
      <c r="J993" s="28" t="s">
        <v>5941</v>
      </c>
      <c r="K993" s="28" t="s">
        <v>5958</v>
      </c>
      <c r="L993" s="28" t="s">
        <v>5959</v>
      </c>
    </row>
    <row r="994" spans="1:12">
      <c r="A994" s="10" t="s">
        <v>2753</v>
      </c>
      <c r="B994" s="10" t="s">
        <v>2754</v>
      </c>
      <c r="C994" s="10" t="s">
        <v>299</v>
      </c>
      <c r="D994" s="10" t="s">
        <v>643</v>
      </c>
      <c r="E994" s="10" t="s">
        <v>3063</v>
      </c>
      <c r="F994" s="10" t="s">
        <v>3064</v>
      </c>
      <c r="G994" s="10" t="s">
        <v>3067</v>
      </c>
      <c r="H994" s="10" t="s">
        <v>3068</v>
      </c>
      <c r="I994" s="28" t="s">
        <v>2753</v>
      </c>
      <c r="J994" s="28" t="s">
        <v>5941</v>
      </c>
      <c r="K994" s="28" t="s">
        <v>5958</v>
      </c>
      <c r="L994" s="28" t="s">
        <v>5960</v>
      </c>
    </row>
    <row r="995" spans="1:12">
      <c r="A995" s="10" t="s">
        <v>2753</v>
      </c>
      <c r="B995" s="10" t="s">
        <v>2754</v>
      </c>
      <c r="C995" s="10" t="s">
        <v>299</v>
      </c>
      <c r="D995" s="10" t="s">
        <v>643</v>
      </c>
      <c r="E995" s="10" t="s">
        <v>3063</v>
      </c>
      <c r="F995" s="10" t="s">
        <v>3064</v>
      </c>
      <c r="G995" s="10" t="s">
        <v>3069</v>
      </c>
      <c r="H995" s="10" t="s">
        <v>3070</v>
      </c>
      <c r="I995" s="28" t="s">
        <v>2753</v>
      </c>
      <c r="J995" s="28" t="s">
        <v>5941</v>
      </c>
      <c r="K995" s="28" t="s">
        <v>5958</v>
      </c>
      <c r="L995" s="28" t="s">
        <v>5961</v>
      </c>
    </row>
    <row r="996" spans="1:12">
      <c r="A996" s="10" t="s">
        <v>2753</v>
      </c>
      <c r="B996" s="10" t="s">
        <v>2754</v>
      </c>
      <c r="C996" s="10" t="s">
        <v>299</v>
      </c>
      <c r="D996" s="10" t="s">
        <v>643</v>
      </c>
      <c r="E996" s="10" t="s">
        <v>3063</v>
      </c>
      <c r="F996" s="10" t="s">
        <v>3064</v>
      </c>
      <c r="G996" s="10" t="s">
        <v>3071</v>
      </c>
      <c r="H996" s="10" t="s">
        <v>3072</v>
      </c>
      <c r="I996" s="28" t="s">
        <v>2753</v>
      </c>
      <c r="J996" s="28" t="s">
        <v>5941</v>
      </c>
      <c r="K996" s="28" t="s">
        <v>5958</v>
      </c>
      <c r="L996" s="28" t="s">
        <v>5962</v>
      </c>
    </row>
    <row r="997" spans="1:12">
      <c r="A997" s="10" t="s">
        <v>2753</v>
      </c>
      <c r="B997" s="10" t="s">
        <v>2754</v>
      </c>
      <c r="C997" s="10" t="s">
        <v>299</v>
      </c>
      <c r="D997" s="10" t="s">
        <v>643</v>
      </c>
      <c r="E997" s="10" t="s">
        <v>3073</v>
      </c>
      <c r="F997" s="10" t="s">
        <v>3074</v>
      </c>
      <c r="G997" s="10" t="s">
        <v>3075</v>
      </c>
      <c r="H997" s="10" t="s">
        <v>3076</v>
      </c>
      <c r="I997" s="28" t="s">
        <v>2753</v>
      </c>
      <c r="J997" s="28" t="s">
        <v>5941</v>
      </c>
      <c r="K997" s="28" t="s">
        <v>5963</v>
      </c>
      <c r="L997" s="28" t="s">
        <v>5964</v>
      </c>
    </row>
    <row r="998" spans="1:12">
      <c r="A998" s="10" t="s">
        <v>2753</v>
      </c>
      <c r="B998" s="10" t="s">
        <v>2754</v>
      </c>
      <c r="C998" s="10" t="s">
        <v>299</v>
      </c>
      <c r="D998" s="10" t="s">
        <v>643</v>
      </c>
      <c r="E998" s="10" t="s">
        <v>3073</v>
      </c>
      <c r="F998" s="10" t="s">
        <v>3074</v>
      </c>
      <c r="G998" s="10" t="s">
        <v>3077</v>
      </c>
      <c r="H998" s="10" t="s">
        <v>3078</v>
      </c>
      <c r="I998" s="28" t="s">
        <v>2753</v>
      </c>
      <c r="J998" s="28" t="s">
        <v>5941</v>
      </c>
      <c r="K998" s="28" t="s">
        <v>5963</v>
      </c>
      <c r="L998" s="28" t="s">
        <v>5965</v>
      </c>
    </row>
    <row r="999" spans="1:12">
      <c r="A999" s="10" t="s">
        <v>2753</v>
      </c>
      <c r="B999" s="10" t="s">
        <v>2754</v>
      </c>
      <c r="C999" s="10" t="s">
        <v>299</v>
      </c>
      <c r="D999" s="10" t="s">
        <v>643</v>
      </c>
      <c r="E999" s="10" t="s">
        <v>3073</v>
      </c>
      <c r="F999" s="10" t="s">
        <v>3074</v>
      </c>
      <c r="G999" s="10" t="s">
        <v>3079</v>
      </c>
      <c r="H999" s="10" t="s">
        <v>3080</v>
      </c>
      <c r="I999" s="28" t="s">
        <v>2753</v>
      </c>
      <c r="J999" s="28" t="s">
        <v>5941</v>
      </c>
      <c r="K999" s="28" t="s">
        <v>5963</v>
      </c>
      <c r="L999" s="28" t="s">
        <v>5966</v>
      </c>
    </row>
    <row r="1000" spans="1:12">
      <c r="A1000" s="10" t="s">
        <v>2753</v>
      </c>
      <c r="B1000" s="10" t="s">
        <v>2754</v>
      </c>
      <c r="C1000" s="10" t="s">
        <v>299</v>
      </c>
      <c r="D1000" s="10" t="s">
        <v>643</v>
      </c>
      <c r="E1000" s="10" t="s">
        <v>3073</v>
      </c>
      <c r="F1000" s="10" t="s">
        <v>3074</v>
      </c>
      <c r="G1000" s="10" t="s">
        <v>3081</v>
      </c>
      <c r="H1000" s="10" t="s">
        <v>3082</v>
      </c>
      <c r="I1000" s="28" t="s">
        <v>2753</v>
      </c>
      <c r="J1000" s="28" t="s">
        <v>5941</v>
      </c>
      <c r="K1000" s="28" t="s">
        <v>5963</v>
      </c>
      <c r="L1000" s="28" t="s">
        <v>5967</v>
      </c>
    </row>
    <row r="1001" spans="1:12">
      <c r="A1001" s="10" t="s">
        <v>2753</v>
      </c>
      <c r="B1001" s="10" t="s">
        <v>2754</v>
      </c>
      <c r="C1001" s="10" t="s">
        <v>299</v>
      </c>
      <c r="D1001" s="10" t="s">
        <v>643</v>
      </c>
      <c r="E1001" s="10" t="s">
        <v>3073</v>
      </c>
      <c r="F1001" s="10" t="s">
        <v>3074</v>
      </c>
      <c r="G1001" s="10" t="s">
        <v>3083</v>
      </c>
      <c r="H1001" s="10" t="s">
        <v>3084</v>
      </c>
      <c r="I1001" s="28" t="s">
        <v>2753</v>
      </c>
      <c r="J1001" s="28" t="s">
        <v>5941</v>
      </c>
      <c r="K1001" s="28" t="s">
        <v>5963</v>
      </c>
      <c r="L1001" s="28" t="s">
        <v>5968</v>
      </c>
    </row>
    <row r="1002" spans="1:12">
      <c r="A1002" s="10" t="s">
        <v>2753</v>
      </c>
      <c r="B1002" s="10" t="s">
        <v>2754</v>
      </c>
      <c r="C1002" s="10" t="s">
        <v>299</v>
      </c>
      <c r="D1002" s="10" t="s">
        <v>643</v>
      </c>
      <c r="E1002" s="10" t="s">
        <v>3073</v>
      </c>
      <c r="F1002" s="10" t="s">
        <v>3074</v>
      </c>
      <c r="G1002" s="10" t="s">
        <v>3085</v>
      </c>
      <c r="H1002" s="10" t="s">
        <v>3086</v>
      </c>
      <c r="I1002" s="28" t="s">
        <v>2753</v>
      </c>
      <c r="J1002" s="28" t="s">
        <v>5941</v>
      </c>
      <c r="K1002" s="28" t="s">
        <v>5963</v>
      </c>
      <c r="L1002" s="28" t="s">
        <v>5969</v>
      </c>
    </row>
    <row r="1003" spans="1:12">
      <c r="A1003" s="10" t="s">
        <v>2753</v>
      </c>
      <c r="B1003" s="10" t="s">
        <v>2754</v>
      </c>
      <c r="C1003" s="10" t="s">
        <v>299</v>
      </c>
      <c r="D1003" s="10" t="s">
        <v>643</v>
      </c>
      <c r="E1003" s="10" t="s">
        <v>3073</v>
      </c>
      <c r="F1003" s="10" t="s">
        <v>3074</v>
      </c>
      <c r="G1003" s="10" t="s">
        <v>3087</v>
      </c>
      <c r="H1003" s="10" t="s">
        <v>3088</v>
      </c>
      <c r="I1003" s="28" t="s">
        <v>2753</v>
      </c>
      <c r="J1003" s="28" t="s">
        <v>5941</v>
      </c>
      <c r="K1003" s="28" t="s">
        <v>5963</v>
      </c>
      <c r="L1003" s="28" t="s">
        <v>5970</v>
      </c>
    </row>
    <row r="1004" spans="1:12">
      <c r="A1004" s="10" t="s">
        <v>2753</v>
      </c>
      <c r="B1004" s="10" t="s">
        <v>2754</v>
      </c>
      <c r="C1004" s="10" t="s">
        <v>299</v>
      </c>
      <c r="D1004" s="10" t="s">
        <v>643</v>
      </c>
      <c r="E1004" s="10" t="s">
        <v>3073</v>
      </c>
      <c r="F1004" s="10" t="s">
        <v>3074</v>
      </c>
      <c r="G1004" s="10" t="s">
        <v>3089</v>
      </c>
      <c r="H1004" s="10" t="s">
        <v>3090</v>
      </c>
      <c r="I1004" s="28" t="s">
        <v>2753</v>
      </c>
      <c r="J1004" s="28" t="s">
        <v>5941</v>
      </c>
      <c r="K1004" s="28" t="s">
        <v>5963</v>
      </c>
      <c r="L1004" s="28" t="s">
        <v>5971</v>
      </c>
    </row>
    <row r="1005" spans="1:12">
      <c r="A1005" s="10" t="s">
        <v>2753</v>
      </c>
      <c r="B1005" s="10" t="s">
        <v>2754</v>
      </c>
      <c r="C1005" s="10" t="s">
        <v>299</v>
      </c>
      <c r="D1005" s="10" t="s">
        <v>643</v>
      </c>
      <c r="E1005" s="10" t="s">
        <v>3073</v>
      </c>
      <c r="F1005" s="10" t="s">
        <v>3074</v>
      </c>
      <c r="G1005" s="10" t="s">
        <v>3091</v>
      </c>
      <c r="H1005" s="10" t="s">
        <v>3092</v>
      </c>
      <c r="I1005" s="28" t="s">
        <v>2753</v>
      </c>
      <c r="J1005" s="28" t="s">
        <v>5941</v>
      </c>
      <c r="K1005" s="28" t="s">
        <v>5963</v>
      </c>
      <c r="L1005" s="28" t="s">
        <v>5972</v>
      </c>
    </row>
    <row r="1006" spans="1:12">
      <c r="A1006" s="10" t="s">
        <v>2753</v>
      </c>
      <c r="B1006" s="10" t="s">
        <v>2754</v>
      </c>
      <c r="C1006" s="10" t="s">
        <v>300</v>
      </c>
      <c r="D1006" s="10" t="s">
        <v>644</v>
      </c>
      <c r="E1006" s="10" t="s">
        <v>3093</v>
      </c>
      <c r="F1006" s="10" t="s">
        <v>3094</v>
      </c>
      <c r="G1006" s="10" t="s">
        <v>3095</v>
      </c>
      <c r="H1006" s="10" t="s">
        <v>703</v>
      </c>
      <c r="I1006" s="28" t="s">
        <v>2753</v>
      </c>
      <c r="J1006" s="28" t="s">
        <v>5973</v>
      </c>
      <c r="K1006" s="28" t="s">
        <v>5974</v>
      </c>
      <c r="L1006" s="28" t="s">
        <v>5975</v>
      </c>
    </row>
    <row r="1007" spans="1:12">
      <c r="A1007" s="10" t="s">
        <v>2753</v>
      </c>
      <c r="B1007" s="10" t="s">
        <v>2754</v>
      </c>
      <c r="C1007" s="10" t="s">
        <v>300</v>
      </c>
      <c r="D1007" s="10" t="s">
        <v>644</v>
      </c>
      <c r="E1007" s="10" t="s">
        <v>3093</v>
      </c>
      <c r="F1007" s="10" t="s">
        <v>3094</v>
      </c>
      <c r="G1007" s="10" t="s">
        <v>3096</v>
      </c>
      <c r="H1007" s="10" t="s">
        <v>2759</v>
      </c>
      <c r="I1007" s="28" t="s">
        <v>2753</v>
      </c>
      <c r="J1007" s="28" t="s">
        <v>5973</v>
      </c>
      <c r="K1007" s="28" t="s">
        <v>5974</v>
      </c>
      <c r="L1007" s="28" t="s">
        <v>5976</v>
      </c>
    </row>
    <row r="1008" spans="1:12">
      <c r="A1008" s="10" t="s">
        <v>2753</v>
      </c>
      <c r="B1008" s="10" t="s">
        <v>2754</v>
      </c>
      <c r="C1008" s="10" t="s">
        <v>300</v>
      </c>
      <c r="D1008" s="10" t="s">
        <v>644</v>
      </c>
      <c r="E1008" s="10" t="s">
        <v>3093</v>
      </c>
      <c r="F1008" s="10" t="s">
        <v>3094</v>
      </c>
      <c r="G1008" s="10" t="s">
        <v>3097</v>
      </c>
      <c r="H1008" s="10" t="s">
        <v>705</v>
      </c>
      <c r="I1008" s="28" t="s">
        <v>2753</v>
      </c>
      <c r="J1008" s="28" t="s">
        <v>5973</v>
      </c>
      <c r="K1008" s="28" t="s">
        <v>5974</v>
      </c>
      <c r="L1008" s="28" t="s">
        <v>5977</v>
      </c>
    </row>
    <row r="1009" spans="1:12">
      <c r="A1009" s="10" t="s">
        <v>2753</v>
      </c>
      <c r="B1009" s="10" t="s">
        <v>2754</v>
      </c>
      <c r="C1009" s="10" t="s">
        <v>300</v>
      </c>
      <c r="D1009" s="10" t="s">
        <v>644</v>
      </c>
      <c r="E1009" s="10" t="s">
        <v>3098</v>
      </c>
      <c r="F1009" s="10" t="s">
        <v>3099</v>
      </c>
      <c r="G1009" s="10" t="s">
        <v>3100</v>
      </c>
      <c r="H1009" s="10" t="s">
        <v>3101</v>
      </c>
      <c r="I1009" s="28" t="s">
        <v>2753</v>
      </c>
      <c r="J1009" s="28" t="s">
        <v>5973</v>
      </c>
      <c r="K1009" s="28" t="s">
        <v>5978</v>
      </c>
      <c r="L1009" s="28" t="s">
        <v>5979</v>
      </c>
    </row>
    <row r="1010" spans="1:12">
      <c r="A1010" s="10" t="s">
        <v>2753</v>
      </c>
      <c r="B1010" s="10" t="s">
        <v>2754</v>
      </c>
      <c r="C1010" s="10" t="s">
        <v>300</v>
      </c>
      <c r="D1010" s="10" t="s">
        <v>644</v>
      </c>
      <c r="E1010" s="10" t="s">
        <v>3098</v>
      </c>
      <c r="F1010" s="10" t="s">
        <v>3099</v>
      </c>
      <c r="G1010" s="10" t="s">
        <v>3102</v>
      </c>
      <c r="H1010" s="10" t="s">
        <v>3103</v>
      </c>
      <c r="I1010" s="28" t="s">
        <v>2753</v>
      </c>
      <c r="J1010" s="28" t="s">
        <v>5973</v>
      </c>
      <c r="K1010" s="28" t="s">
        <v>5978</v>
      </c>
      <c r="L1010" s="28" t="s">
        <v>5980</v>
      </c>
    </row>
    <row r="1011" spans="1:12">
      <c r="A1011" s="10" t="s">
        <v>2753</v>
      </c>
      <c r="B1011" s="10" t="s">
        <v>2754</v>
      </c>
      <c r="C1011" s="10" t="s">
        <v>300</v>
      </c>
      <c r="D1011" s="10" t="s">
        <v>644</v>
      </c>
      <c r="E1011" s="10" t="s">
        <v>3098</v>
      </c>
      <c r="F1011" s="10" t="s">
        <v>3099</v>
      </c>
      <c r="G1011" s="10" t="s">
        <v>3104</v>
      </c>
      <c r="H1011" s="10" t="s">
        <v>3105</v>
      </c>
      <c r="I1011" s="28" t="s">
        <v>2753</v>
      </c>
      <c r="J1011" s="28" t="s">
        <v>5973</v>
      </c>
      <c r="K1011" s="28" t="s">
        <v>5978</v>
      </c>
      <c r="L1011" s="28" t="s">
        <v>5981</v>
      </c>
    </row>
    <row r="1012" spans="1:12">
      <c r="A1012" s="10" t="s">
        <v>2753</v>
      </c>
      <c r="B1012" s="10" t="s">
        <v>2754</v>
      </c>
      <c r="C1012" s="10" t="s">
        <v>300</v>
      </c>
      <c r="D1012" s="10" t="s">
        <v>644</v>
      </c>
      <c r="E1012" s="10" t="s">
        <v>3098</v>
      </c>
      <c r="F1012" s="10" t="s">
        <v>3099</v>
      </c>
      <c r="G1012" s="10" t="s">
        <v>3106</v>
      </c>
      <c r="H1012" s="10" t="s">
        <v>3107</v>
      </c>
      <c r="I1012" s="28" t="s">
        <v>2753</v>
      </c>
      <c r="J1012" s="28" t="s">
        <v>5973</v>
      </c>
      <c r="K1012" s="28" t="s">
        <v>5978</v>
      </c>
      <c r="L1012" s="28" t="s">
        <v>5982</v>
      </c>
    </row>
    <row r="1013" spans="1:12">
      <c r="A1013" s="10" t="s">
        <v>2753</v>
      </c>
      <c r="B1013" s="10" t="s">
        <v>2754</v>
      </c>
      <c r="C1013" s="10" t="s">
        <v>300</v>
      </c>
      <c r="D1013" s="10" t="s">
        <v>644</v>
      </c>
      <c r="E1013" s="10" t="s">
        <v>3108</v>
      </c>
      <c r="F1013" s="10" t="s">
        <v>3109</v>
      </c>
      <c r="G1013" s="10" t="s">
        <v>3110</v>
      </c>
      <c r="H1013" s="10" t="s">
        <v>3109</v>
      </c>
      <c r="I1013" s="28" t="s">
        <v>2753</v>
      </c>
      <c r="J1013" s="28" t="s">
        <v>5973</v>
      </c>
      <c r="K1013" s="28" t="s">
        <v>5983</v>
      </c>
      <c r="L1013" s="28" t="s">
        <v>5984</v>
      </c>
    </row>
    <row r="1014" spans="1:12">
      <c r="A1014" s="10" t="s">
        <v>2753</v>
      </c>
      <c r="B1014" s="10" t="s">
        <v>2754</v>
      </c>
      <c r="C1014" s="10" t="s">
        <v>300</v>
      </c>
      <c r="D1014" s="10" t="s">
        <v>644</v>
      </c>
      <c r="E1014" s="10" t="s">
        <v>3111</v>
      </c>
      <c r="F1014" s="10" t="s">
        <v>3112</v>
      </c>
      <c r="G1014" s="10" t="s">
        <v>3113</v>
      </c>
      <c r="H1014" s="10" t="s">
        <v>3114</v>
      </c>
      <c r="I1014" s="28" t="s">
        <v>2753</v>
      </c>
      <c r="J1014" s="28" t="s">
        <v>5973</v>
      </c>
      <c r="K1014" s="28" t="s">
        <v>5985</v>
      </c>
      <c r="L1014" s="28" t="s">
        <v>5986</v>
      </c>
    </row>
    <row r="1015" spans="1:12">
      <c r="A1015" s="10" t="s">
        <v>2753</v>
      </c>
      <c r="B1015" s="10" t="s">
        <v>2754</v>
      </c>
      <c r="C1015" s="10" t="s">
        <v>300</v>
      </c>
      <c r="D1015" s="10" t="s">
        <v>644</v>
      </c>
      <c r="E1015" s="10" t="s">
        <v>3111</v>
      </c>
      <c r="F1015" s="10" t="s">
        <v>3112</v>
      </c>
      <c r="G1015" s="10" t="s">
        <v>3115</v>
      </c>
      <c r="H1015" s="10" t="s">
        <v>3116</v>
      </c>
      <c r="I1015" s="28" t="s">
        <v>2753</v>
      </c>
      <c r="J1015" s="28" t="s">
        <v>5973</v>
      </c>
      <c r="K1015" s="28" t="s">
        <v>5985</v>
      </c>
      <c r="L1015" s="28" t="s">
        <v>5987</v>
      </c>
    </row>
    <row r="1016" spans="1:12">
      <c r="A1016" s="10" t="s">
        <v>2753</v>
      </c>
      <c r="B1016" s="10" t="s">
        <v>2754</v>
      </c>
      <c r="C1016" s="10" t="s">
        <v>300</v>
      </c>
      <c r="D1016" s="10" t="s">
        <v>644</v>
      </c>
      <c r="E1016" s="10" t="s">
        <v>3111</v>
      </c>
      <c r="F1016" s="10" t="s">
        <v>3112</v>
      </c>
      <c r="G1016" s="10" t="s">
        <v>3117</v>
      </c>
      <c r="H1016" s="10" t="s">
        <v>3118</v>
      </c>
      <c r="I1016" s="28" t="s">
        <v>2753</v>
      </c>
      <c r="J1016" s="28" t="s">
        <v>5973</v>
      </c>
      <c r="K1016" s="28" t="s">
        <v>5985</v>
      </c>
      <c r="L1016" s="28" t="s">
        <v>5988</v>
      </c>
    </row>
    <row r="1017" spans="1:12">
      <c r="A1017" s="10" t="s">
        <v>2753</v>
      </c>
      <c r="B1017" s="10" t="s">
        <v>2754</v>
      </c>
      <c r="C1017" s="10" t="s">
        <v>300</v>
      </c>
      <c r="D1017" s="10" t="s">
        <v>644</v>
      </c>
      <c r="E1017" s="10" t="s">
        <v>3111</v>
      </c>
      <c r="F1017" s="10" t="s">
        <v>3112</v>
      </c>
      <c r="G1017" s="10" t="s">
        <v>3119</v>
      </c>
      <c r="H1017" s="10" t="s">
        <v>3120</v>
      </c>
      <c r="I1017" s="28" t="s">
        <v>2753</v>
      </c>
      <c r="J1017" s="28" t="s">
        <v>5973</v>
      </c>
      <c r="K1017" s="28" t="s">
        <v>5985</v>
      </c>
      <c r="L1017" s="28" t="s">
        <v>5989</v>
      </c>
    </row>
    <row r="1018" spans="1:12">
      <c r="A1018" s="10" t="s">
        <v>2753</v>
      </c>
      <c r="B1018" s="10" t="s">
        <v>2754</v>
      </c>
      <c r="C1018" s="10" t="s">
        <v>301</v>
      </c>
      <c r="D1018" s="10" t="s">
        <v>645</v>
      </c>
      <c r="E1018" s="10" t="s">
        <v>3121</v>
      </c>
      <c r="F1018" s="10" t="s">
        <v>3122</v>
      </c>
      <c r="G1018" s="10" t="s">
        <v>3123</v>
      </c>
      <c r="H1018" s="10" t="s">
        <v>703</v>
      </c>
      <c r="I1018" s="28" t="s">
        <v>2753</v>
      </c>
      <c r="J1018" s="28" t="s">
        <v>5990</v>
      </c>
      <c r="K1018" s="28" t="s">
        <v>5991</v>
      </c>
      <c r="L1018" s="28" t="s">
        <v>5992</v>
      </c>
    </row>
    <row r="1019" spans="1:12">
      <c r="A1019" s="10" t="s">
        <v>2753</v>
      </c>
      <c r="B1019" s="10" t="s">
        <v>2754</v>
      </c>
      <c r="C1019" s="10" t="s">
        <v>301</v>
      </c>
      <c r="D1019" s="10" t="s">
        <v>645</v>
      </c>
      <c r="E1019" s="10" t="s">
        <v>3121</v>
      </c>
      <c r="F1019" s="10" t="s">
        <v>3122</v>
      </c>
      <c r="G1019" s="10" t="s">
        <v>3124</v>
      </c>
      <c r="H1019" s="10" t="s">
        <v>2759</v>
      </c>
      <c r="I1019" s="28" t="s">
        <v>2753</v>
      </c>
      <c r="J1019" s="28" t="s">
        <v>5990</v>
      </c>
      <c r="K1019" s="28" t="s">
        <v>5991</v>
      </c>
      <c r="L1019" s="28" t="s">
        <v>5993</v>
      </c>
    </row>
    <row r="1020" spans="1:12">
      <c r="A1020" s="10" t="s">
        <v>2753</v>
      </c>
      <c r="B1020" s="10" t="s">
        <v>2754</v>
      </c>
      <c r="C1020" s="10" t="s">
        <v>301</v>
      </c>
      <c r="D1020" s="10" t="s">
        <v>645</v>
      </c>
      <c r="E1020" s="10" t="s">
        <v>3121</v>
      </c>
      <c r="F1020" s="10" t="s">
        <v>3122</v>
      </c>
      <c r="G1020" s="10" t="s">
        <v>3125</v>
      </c>
      <c r="H1020" s="10" t="s">
        <v>705</v>
      </c>
      <c r="I1020" s="28" t="s">
        <v>2753</v>
      </c>
      <c r="J1020" s="28" t="s">
        <v>5990</v>
      </c>
      <c r="K1020" s="28" t="s">
        <v>5991</v>
      </c>
      <c r="L1020" s="28" t="s">
        <v>5994</v>
      </c>
    </row>
    <row r="1021" spans="1:12">
      <c r="A1021" s="10" t="s">
        <v>2753</v>
      </c>
      <c r="B1021" s="10" t="s">
        <v>2754</v>
      </c>
      <c r="C1021" s="10" t="s">
        <v>301</v>
      </c>
      <c r="D1021" s="10" t="s">
        <v>645</v>
      </c>
      <c r="E1021" s="10" t="s">
        <v>3126</v>
      </c>
      <c r="F1021" s="10" t="s">
        <v>3127</v>
      </c>
      <c r="G1021" s="10" t="s">
        <v>3128</v>
      </c>
      <c r="H1021" s="10" t="s">
        <v>3129</v>
      </c>
      <c r="I1021" s="28" t="s">
        <v>2753</v>
      </c>
      <c r="J1021" s="28" t="s">
        <v>5990</v>
      </c>
      <c r="K1021" s="28" t="s">
        <v>5995</v>
      </c>
      <c r="L1021" s="28" t="s">
        <v>5996</v>
      </c>
    </row>
    <row r="1022" spans="1:12">
      <c r="A1022" s="10" t="s">
        <v>2753</v>
      </c>
      <c r="B1022" s="10" t="s">
        <v>2754</v>
      </c>
      <c r="C1022" s="10" t="s">
        <v>301</v>
      </c>
      <c r="D1022" s="10" t="s">
        <v>645</v>
      </c>
      <c r="E1022" s="10" t="s">
        <v>3126</v>
      </c>
      <c r="F1022" s="10" t="s">
        <v>3127</v>
      </c>
      <c r="G1022" s="10" t="s">
        <v>3130</v>
      </c>
      <c r="H1022" s="10" t="s">
        <v>3131</v>
      </c>
      <c r="I1022" s="28" t="s">
        <v>2753</v>
      </c>
      <c r="J1022" s="28" t="s">
        <v>5990</v>
      </c>
      <c r="K1022" s="28" t="s">
        <v>5995</v>
      </c>
      <c r="L1022" s="28" t="s">
        <v>5997</v>
      </c>
    </row>
    <row r="1023" spans="1:12">
      <c r="A1023" s="10" t="s">
        <v>2753</v>
      </c>
      <c r="B1023" s="10" t="s">
        <v>2754</v>
      </c>
      <c r="C1023" s="10" t="s">
        <v>301</v>
      </c>
      <c r="D1023" s="10" t="s">
        <v>645</v>
      </c>
      <c r="E1023" s="10" t="s">
        <v>3126</v>
      </c>
      <c r="F1023" s="10" t="s">
        <v>3127</v>
      </c>
      <c r="G1023" s="10" t="s">
        <v>3132</v>
      </c>
      <c r="H1023" s="10" t="s">
        <v>3133</v>
      </c>
      <c r="I1023" s="28" t="s">
        <v>2753</v>
      </c>
      <c r="J1023" s="28" t="s">
        <v>5990</v>
      </c>
      <c r="K1023" s="28" t="s">
        <v>5995</v>
      </c>
      <c r="L1023" s="28" t="s">
        <v>5998</v>
      </c>
    </row>
    <row r="1024" spans="1:12">
      <c r="A1024" s="10" t="s">
        <v>2753</v>
      </c>
      <c r="B1024" s="10" t="s">
        <v>2754</v>
      </c>
      <c r="C1024" s="10" t="s">
        <v>301</v>
      </c>
      <c r="D1024" s="10" t="s">
        <v>645</v>
      </c>
      <c r="E1024" s="10" t="s">
        <v>3126</v>
      </c>
      <c r="F1024" s="10" t="s">
        <v>3127</v>
      </c>
      <c r="G1024" s="10" t="s">
        <v>3134</v>
      </c>
      <c r="H1024" s="10" t="s">
        <v>3135</v>
      </c>
      <c r="I1024" s="28" t="s">
        <v>2753</v>
      </c>
      <c r="J1024" s="28" t="s">
        <v>5990</v>
      </c>
      <c r="K1024" s="28" t="s">
        <v>5995</v>
      </c>
      <c r="L1024" s="28" t="s">
        <v>5999</v>
      </c>
    </row>
    <row r="1025" spans="1:12">
      <c r="A1025" s="10" t="s">
        <v>2753</v>
      </c>
      <c r="B1025" s="10" t="s">
        <v>2754</v>
      </c>
      <c r="C1025" s="10" t="s">
        <v>301</v>
      </c>
      <c r="D1025" s="10" t="s">
        <v>645</v>
      </c>
      <c r="E1025" s="10" t="s">
        <v>3136</v>
      </c>
      <c r="F1025" s="10" t="s">
        <v>3137</v>
      </c>
      <c r="G1025" s="10" t="s">
        <v>3138</v>
      </c>
      <c r="H1025" s="10" t="s">
        <v>3139</v>
      </c>
      <c r="I1025" s="28" t="s">
        <v>2753</v>
      </c>
      <c r="J1025" s="28" t="s">
        <v>5990</v>
      </c>
      <c r="K1025" s="28" t="s">
        <v>6000</v>
      </c>
      <c r="L1025" s="28" t="s">
        <v>6001</v>
      </c>
    </row>
    <row r="1026" spans="1:12">
      <c r="A1026" s="10" t="s">
        <v>2753</v>
      </c>
      <c r="B1026" s="10" t="s">
        <v>2754</v>
      </c>
      <c r="C1026" s="10" t="s">
        <v>301</v>
      </c>
      <c r="D1026" s="10" t="s">
        <v>645</v>
      </c>
      <c r="E1026" s="10" t="s">
        <v>3136</v>
      </c>
      <c r="F1026" s="10" t="s">
        <v>3137</v>
      </c>
      <c r="G1026" s="10" t="s">
        <v>3140</v>
      </c>
      <c r="H1026" s="10" t="s">
        <v>3141</v>
      </c>
      <c r="I1026" s="28" t="s">
        <v>2753</v>
      </c>
      <c r="J1026" s="28" t="s">
        <v>5990</v>
      </c>
      <c r="K1026" s="28" t="s">
        <v>6000</v>
      </c>
      <c r="L1026" s="28" t="s">
        <v>6002</v>
      </c>
    </row>
    <row r="1027" spans="1:12">
      <c r="A1027" s="10" t="s">
        <v>2753</v>
      </c>
      <c r="B1027" s="10" t="s">
        <v>2754</v>
      </c>
      <c r="C1027" s="10" t="s">
        <v>301</v>
      </c>
      <c r="D1027" s="10" t="s">
        <v>645</v>
      </c>
      <c r="E1027" s="10" t="s">
        <v>3136</v>
      </c>
      <c r="F1027" s="10" t="s">
        <v>3137</v>
      </c>
      <c r="G1027" s="10" t="s">
        <v>3142</v>
      </c>
      <c r="H1027" s="10" t="s">
        <v>3143</v>
      </c>
      <c r="I1027" s="28" t="s">
        <v>2753</v>
      </c>
      <c r="J1027" s="28" t="s">
        <v>5990</v>
      </c>
      <c r="K1027" s="28" t="s">
        <v>6000</v>
      </c>
      <c r="L1027" s="28" t="s">
        <v>6003</v>
      </c>
    </row>
    <row r="1028" spans="1:12">
      <c r="A1028" s="10" t="s">
        <v>2753</v>
      </c>
      <c r="B1028" s="10" t="s">
        <v>2754</v>
      </c>
      <c r="C1028" s="10" t="s">
        <v>301</v>
      </c>
      <c r="D1028" s="10" t="s">
        <v>645</v>
      </c>
      <c r="E1028" s="10" t="s">
        <v>3136</v>
      </c>
      <c r="F1028" s="10" t="s">
        <v>3137</v>
      </c>
      <c r="G1028" s="10" t="s">
        <v>3144</v>
      </c>
      <c r="H1028" s="10" t="s">
        <v>3145</v>
      </c>
      <c r="I1028" s="28" t="s">
        <v>2753</v>
      </c>
      <c r="J1028" s="28" t="s">
        <v>5990</v>
      </c>
      <c r="K1028" s="28" t="s">
        <v>6000</v>
      </c>
      <c r="L1028" s="28" t="s">
        <v>6004</v>
      </c>
    </row>
    <row r="1029" spans="1:12">
      <c r="A1029" s="10" t="s">
        <v>2753</v>
      </c>
      <c r="B1029" s="10" t="s">
        <v>2754</v>
      </c>
      <c r="C1029" s="10" t="s">
        <v>301</v>
      </c>
      <c r="D1029" s="10" t="s">
        <v>645</v>
      </c>
      <c r="E1029" s="10" t="s">
        <v>3146</v>
      </c>
      <c r="F1029" s="10" t="s">
        <v>3147</v>
      </c>
      <c r="G1029" s="10" t="s">
        <v>3148</v>
      </c>
      <c r="H1029" s="10" t="s">
        <v>3149</v>
      </c>
      <c r="I1029" s="28" t="s">
        <v>2753</v>
      </c>
      <c r="J1029" s="28" t="s">
        <v>5990</v>
      </c>
      <c r="K1029" s="28" t="s">
        <v>6005</v>
      </c>
      <c r="L1029" s="28" t="s">
        <v>6006</v>
      </c>
    </row>
    <row r="1030" spans="1:12">
      <c r="A1030" s="10" t="s">
        <v>2753</v>
      </c>
      <c r="B1030" s="10" t="s">
        <v>2754</v>
      </c>
      <c r="C1030" s="10" t="s">
        <v>301</v>
      </c>
      <c r="D1030" s="10" t="s">
        <v>645</v>
      </c>
      <c r="E1030" s="10" t="s">
        <v>3146</v>
      </c>
      <c r="F1030" s="10" t="s">
        <v>3147</v>
      </c>
      <c r="G1030" s="10" t="s">
        <v>3150</v>
      </c>
      <c r="H1030" s="10" t="s">
        <v>3151</v>
      </c>
      <c r="I1030" s="28" t="s">
        <v>2753</v>
      </c>
      <c r="J1030" s="28" t="s">
        <v>5990</v>
      </c>
      <c r="K1030" s="28" t="s">
        <v>6005</v>
      </c>
      <c r="L1030" s="28" t="s">
        <v>6007</v>
      </c>
    </row>
    <row r="1031" spans="1:12">
      <c r="A1031" s="10" t="s">
        <v>2753</v>
      </c>
      <c r="B1031" s="10" t="s">
        <v>2754</v>
      </c>
      <c r="C1031" s="10" t="s">
        <v>301</v>
      </c>
      <c r="D1031" s="10" t="s">
        <v>645</v>
      </c>
      <c r="E1031" s="10" t="s">
        <v>3146</v>
      </c>
      <c r="F1031" s="10" t="s">
        <v>3147</v>
      </c>
      <c r="G1031" s="10" t="s">
        <v>3152</v>
      </c>
      <c r="H1031" s="10" t="s">
        <v>3153</v>
      </c>
      <c r="I1031" s="28" t="s">
        <v>2753</v>
      </c>
      <c r="J1031" s="28" t="s">
        <v>5990</v>
      </c>
      <c r="K1031" s="28" t="s">
        <v>6005</v>
      </c>
      <c r="L1031" s="28" t="s">
        <v>6008</v>
      </c>
    </row>
    <row r="1032" spans="1:12">
      <c r="A1032" s="10" t="s">
        <v>2753</v>
      </c>
      <c r="B1032" s="10" t="s">
        <v>2754</v>
      </c>
      <c r="C1032" s="10" t="s">
        <v>301</v>
      </c>
      <c r="D1032" s="10" t="s">
        <v>645</v>
      </c>
      <c r="E1032" s="10" t="s">
        <v>3146</v>
      </c>
      <c r="F1032" s="10" t="s">
        <v>3147</v>
      </c>
      <c r="G1032" s="10" t="s">
        <v>3154</v>
      </c>
      <c r="H1032" s="10" t="s">
        <v>3155</v>
      </c>
      <c r="I1032" s="28" t="s">
        <v>2753</v>
      </c>
      <c r="J1032" s="28" t="s">
        <v>5990</v>
      </c>
      <c r="K1032" s="28" t="s">
        <v>6005</v>
      </c>
      <c r="L1032" s="28" t="s">
        <v>6009</v>
      </c>
    </row>
    <row r="1033" spans="1:12">
      <c r="A1033" s="10" t="s">
        <v>2753</v>
      </c>
      <c r="B1033" s="10" t="s">
        <v>2754</v>
      </c>
      <c r="C1033" s="10" t="s">
        <v>301</v>
      </c>
      <c r="D1033" s="10" t="s">
        <v>645</v>
      </c>
      <c r="E1033" s="10" t="s">
        <v>3156</v>
      </c>
      <c r="F1033" s="10" t="s">
        <v>3157</v>
      </c>
      <c r="G1033" s="10" t="s">
        <v>3158</v>
      </c>
      <c r="H1033" s="10" t="s">
        <v>3159</v>
      </c>
      <c r="I1033" s="28" t="s">
        <v>2753</v>
      </c>
      <c r="J1033" s="28" t="s">
        <v>5990</v>
      </c>
      <c r="K1033" s="28" t="s">
        <v>6010</v>
      </c>
      <c r="L1033" s="28" t="s">
        <v>6011</v>
      </c>
    </row>
    <row r="1034" spans="1:12">
      <c r="A1034" s="10" t="s">
        <v>2753</v>
      </c>
      <c r="B1034" s="10" t="s">
        <v>2754</v>
      </c>
      <c r="C1034" s="10" t="s">
        <v>301</v>
      </c>
      <c r="D1034" s="10" t="s">
        <v>645</v>
      </c>
      <c r="E1034" s="10" t="s">
        <v>3156</v>
      </c>
      <c r="F1034" s="10" t="s">
        <v>3157</v>
      </c>
      <c r="G1034" s="10" t="s">
        <v>3160</v>
      </c>
      <c r="H1034" s="10" t="s">
        <v>3161</v>
      </c>
      <c r="I1034" s="28" t="s">
        <v>2753</v>
      </c>
      <c r="J1034" s="28" t="s">
        <v>5990</v>
      </c>
      <c r="K1034" s="28" t="s">
        <v>6010</v>
      </c>
      <c r="L1034" s="28" t="s">
        <v>6012</v>
      </c>
    </row>
    <row r="1035" spans="1:12">
      <c r="A1035" s="10" t="s">
        <v>2753</v>
      </c>
      <c r="B1035" s="10" t="s">
        <v>2754</v>
      </c>
      <c r="C1035" s="10" t="s">
        <v>301</v>
      </c>
      <c r="D1035" s="10" t="s">
        <v>645</v>
      </c>
      <c r="E1035" s="10" t="s">
        <v>3156</v>
      </c>
      <c r="F1035" s="10" t="s">
        <v>3157</v>
      </c>
      <c r="G1035" s="10" t="s">
        <v>3162</v>
      </c>
      <c r="H1035" s="10" t="s">
        <v>3163</v>
      </c>
      <c r="I1035" s="28" t="s">
        <v>2753</v>
      </c>
      <c r="J1035" s="28" t="s">
        <v>5990</v>
      </c>
      <c r="K1035" s="28" t="s">
        <v>6010</v>
      </c>
      <c r="L1035" s="28" t="s">
        <v>6013</v>
      </c>
    </row>
    <row r="1036" spans="1:12">
      <c r="A1036" s="10" t="s">
        <v>2753</v>
      </c>
      <c r="B1036" s="10" t="s">
        <v>2754</v>
      </c>
      <c r="C1036" s="10" t="s">
        <v>301</v>
      </c>
      <c r="D1036" s="10" t="s">
        <v>645</v>
      </c>
      <c r="E1036" s="10" t="s">
        <v>3164</v>
      </c>
      <c r="F1036" s="10" t="s">
        <v>3165</v>
      </c>
      <c r="G1036" s="10" t="s">
        <v>3166</v>
      </c>
      <c r="H1036" s="10" t="s">
        <v>3167</v>
      </c>
      <c r="I1036" s="28" t="s">
        <v>2753</v>
      </c>
      <c r="J1036" s="28" t="s">
        <v>5990</v>
      </c>
      <c r="K1036" s="28" t="s">
        <v>6014</v>
      </c>
      <c r="L1036" s="28" t="s">
        <v>6015</v>
      </c>
    </row>
    <row r="1037" spans="1:12">
      <c r="A1037" s="10" t="s">
        <v>2753</v>
      </c>
      <c r="B1037" s="10" t="s">
        <v>2754</v>
      </c>
      <c r="C1037" s="10" t="s">
        <v>301</v>
      </c>
      <c r="D1037" s="10" t="s">
        <v>645</v>
      </c>
      <c r="E1037" s="10" t="s">
        <v>3164</v>
      </c>
      <c r="F1037" s="10" t="s">
        <v>3165</v>
      </c>
      <c r="G1037" s="10" t="s">
        <v>3168</v>
      </c>
      <c r="H1037" s="10" t="s">
        <v>3169</v>
      </c>
      <c r="I1037" s="28" t="s">
        <v>2753</v>
      </c>
      <c r="J1037" s="28" t="s">
        <v>5990</v>
      </c>
      <c r="K1037" s="28" t="s">
        <v>6014</v>
      </c>
      <c r="L1037" s="28" t="s">
        <v>6016</v>
      </c>
    </row>
    <row r="1038" spans="1:12">
      <c r="A1038" s="10" t="s">
        <v>2753</v>
      </c>
      <c r="B1038" s="10" t="s">
        <v>2754</v>
      </c>
      <c r="C1038" s="10" t="s">
        <v>301</v>
      </c>
      <c r="D1038" s="10" t="s">
        <v>645</v>
      </c>
      <c r="E1038" s="10" t="s">
        <v>3170</v>
      </c>
      <c r="F1038" s="10" t="s">
        <v>3171</v>
      </c>
      <c r="G1038" s="10" t="s">
        <v>3172</v>
      </c>
      <c r="H1038" s="10" t="s">
        <v>3173</v>
      </c>
      <c r="I1038" s="28" t="s">
        <v>2753</v>
      </c>
      <c r="J1038" s="28" t="s">
        <v>5990</v>
      </c>
      <c r="K1038" s="28" t="s">
        <v>6017</v>
      </c>
      <c r="L1038" s="28" t="s">
        <v>6018</v>
      </c>
    </row>
    <row r="1039" spans="1:12">
      <c r="A1039" s="10" t="s">
        <v>2753</v>
      </c>
      <c r="B1039" s="10" t="s">
        <v>2754</v>
      </c>
      <c r="C1039" s="10" t="s">
        <v>301</v>
      </c>
      <c r="D1039" s="10" t="s">
        <v>645</v>
      </c>
      <c r="E1039" s="10" t="s">
        <v>3170</v>
      </c>
      <c r="F1039" s="10" t="s">
        <v>3171</v>
      </c>
      <c r="G1039" s="10" t="s">
        <v>3174</v>
      </c>
      <c r="H1039" s="10" t="s">
        <v>3175</v>
      </c>
      <c r="I1039" s="28" t="s">
        <v>2753</v>
      </c>
      <c r="J1039" s="28" t="s">
        <v>5990</v>
      </c>
      <c r="K1039" s="28" t="s">
        <v>6017</v>
      </c>
      <c r="L1039" s="28" t="s">
        <v>6019</v>
      </c>
    </row>
    <row r="1040" spans="1:12">
      <c r="A1040" s="10" t="s">
        <v>2753</v>
      </c>
      <c r="B1040" s="10" t="s">
        <v>2754</v>
      </c>
      <c r="C1040" s="10" t="s">
        <v>301</v>
      </c>
      <c r="D1040" s="10" t="s">
        <v>645</v>
      </c>
      <c r="E1040" s="10" t="s">
        <v>3170</v>
      </c>
      <c r="F1040" s="10" t="s">
        <v>3171</v>
      </c>
      <c r="G1040" s="10" t="s">
        <v>3176</v>
      </c>
      <c r="H1040" s="10" t="s">
        <v>3177</v>
      </c>
      <c r="I1040" s="28" t="s">
        <v>2753</v>
      </c>
      <c r="J1040" s="28" t="s">
        <v>5990</v>
      </c>
      <c r="K1040" s="28" t="s">
        <v>6017</v>
      </c>
      <c r="L1040" s="28" t="s">
        <v>6020</v>
      </c>
    </row>
    <row r="1041" spans="1:12">
      <c r="A1041" s="10" t="s">
        <v>2753</v>
      </c>
      <c r="B1041" s="10" t="s">
        <v>2754</v>
      </c>
      <c r="C1041" s="10" t="s">
        <v>301</v>
      </c>
      <c r="D1041" s="10" t="s">
        <v>645</v>
      </c>
      <c r="E1041" s="10" t="s">
        <v>3170</v>
      </c>
      <c r="F1041" s="10" t="s">
        <v>3171</v>
      </c>
      <c r="G1041" s="10" t="s">
        <v>3178</v>
      </c>
      <c r="H1041" s="10" t="s">
        <v>3179</v>
      </c>
      <c r="I1041" s="28" t="s">
        <v>2753</v>
      </c>
      <c r="J1041" s="28" t="s">
        <v>5990</v>
      </c>
      <c r="K1041" s="28" t="s">
        <v>6017</v>
      </c>
      <c r="L1041" s="28" t="s">
        <v>6021</v>
      </c>
    </row>
    <row r="1042" spans="1:12">
      <c r="A1042" s="10" t="s">
        <v>2753</v>
      </c>
      <c r="B1042" s="10" t="s">
        <v>2754</v>
      </c>
      <c r="C1042" s="10" t="s">
        <v>301</v>
      </c>
      <c r="D1042" s="10" t="s">
        <v>645</v>
      </c>
      <c r="E1042" s="10" t="s">
        <v>3180</v>
      </c>
      <c r="F1042" s="10" t="s">
        <v>3181</v>
      </c>
      <c r="G1042" s="10" t="s">
        <v>3182</v>
      </c>
      <c r="H1042" s="10" t="s">
        <v>3183</v>
      </c>
      <c r="I1042" s="28" t="s">
        <v>2753</v>
      </c>
      <c r="J1042" s="28" t="s">
        <v>5990</v>
      </c>
      <c r="K1042" s="28" t="s">
        <v>6022</v>
      </c>
      <c r="L1042" s="28" t="s">
        <v>6023</v>
      </c>
    </row>
    <row r="1043" spans="1:12">
      <c r="A1043" s="10" t="s">
        <v>2753</v>
      </c>
      <c r="B1043" s="10" t="s">
        <v>2754</v>
      </c>
      <c r="C1043" s="10" t="s">
        <v>301</v>
      </c>
      <c r="D1043" s="10" t="s">
        <v>645</v>
      </c>
      <c r="E1043" s="10" t="s">
        <v>3180</v>
      </c>
      <c r="F1043" s="10" t="s">
        <v>3181</v>
      </c>
      <c r="G1043" s="10" t="s">
        <v>3184</v>
      </c>
      <c r="H1043" s="10" t="s">
        <v>3185</v>
      </c>
      <c r="I1043" s="28" t="s">
        <v>2753</v>
      </c>
      <c r="J1043" s="28" t="s">
        <v>5990</v>
      </c>
      <c r="K1043" s="28" t="s">
        <v>6022</v>
      </c>
      <c r="L1043" s="28" t="s">
        <v>6024</v>
      </c>
    </row>
    <row r="1044" spans="1:12">
      <c r="A1044" s="10" t="s">
        <v>2753</v>
      </c>
      <c r="B1044" s="10" t="s">
        <v>2754</v>
      </c>
      <c r="C1044" s="10" t="s">
        <v>301</v>
      </c>
      <c r="D1044" s="10" t="s">
        <v>645</v>
      </c>
      <c r="E1044" s="10" t="s">
        <v>3180</v>
      </c>
      <c r="F1044" s="10" t="s">
        <v>3181</v>
      </c>
      <c r="G1044" s="10" t="s">
        <v>3186</v>
      </c>
      <c r="H1044" s="10" t="s">
        <v>3187</v>
      </c>
      <c r="I1044" s="28" t="s">
        <v>2753</v>
      </c>
      <c r="J1044" s="28" t="s">
        <v>5990</v>
      </c>
      <c r="K1044" s="28" t="s">
        <v>6022</v>
      </c>
      <c r="L1044" s="28" t="s">
        <v>6025</v>
      </c>
    </row>
    <row r="1045" spans="1:12">
      <c r="A1045" s="10" t="s">
        <v>2753</v>
      </c>
      <c r="B1045" s="10" t="s">
        <v>2754</v>
      </c>
      <c r="C1045" s="10" t="s">
        <v>301</v>
      </c>
      <c r="D1045" s="10" t="s">
        <v>645</v>
      </c>
      <c r="E1045" s="10" t="s">
        <v>3188</v>
      </c>
      <c r="F1045" s="10" t="s">
        <v>3189</v>
      </c>
      <c r="G1045" s="10" t="s">
        <v>3190</v>
      </c>
      <c r="H1045" s="10" t="s">
        <v>3191</v>
      </c>
      <c r="I1045" s="28" t="s">
        <v>2753</v>
      </c>
      <c r="J1045" s="28" t="s">
        <v>5990</v>
      </c>
      <c r="K1045" s="28" t="s">
        <v>6026</v>
      </c>
      <c r="L1045" s="28" t="s">
        <v>6027</v>
      </c>
    </row>
    <row r="1046" spans="1:12">
      <c r="A1046" s="10" t="s">
        <v>2753</v>
      </c>
      <c r="B1046" s="10" t="s">
        <v>2754</v>
      </c>
      <c r="C1046" s="10" t="s">
        <v>301</v>
      </c>
      <c r="D1046" s="10" t="s">
        <v>645</v>
      </c>
      <c r="E1046" s="10" t="s">
        <v>3188</v>
      </c>
      <c r="F1046" s="10" t="s">
        <v>3189</v>
      </c>
      <c r="G1046" s="10" t="s">
        <v>3192</v>
      </c>
      <c r="H1046" s="10" t="s">
        <v>3193</v>
      </c>
      <c r="I1046" s="28" t="s">
        <v>2753</v>
      </c>
      <c r="J1046" s="28" t="s">
        <v>5990</v>
      </c>
      <c r="K1046" s="28" t="s">
        <v>6026</v>
      </c>
      <c r="L1046" s="28" t="s">
        <v>6028</v>
      </c>
    </row>
    <row r="1047" spans="1:12">
      <c r="A1047" s="10" t="s">
        <v>2753</v>
      </c>
      <c r="B1047" s="10" t="s">
        <v>2754</v>
      </c>
      <c r="C1047" s="10" t="s">
        <v>301</v>
      </c>
      <c r="D1047" s="10" t="s">
        <v>645</v>
      </c>
      <c r="E1047" s="10" t="s">
        <v>3194</v>
      </c>
      <c r="F1047" s="10" t="s">
        <v>3195</v>
      </c>
      <c r="G1047" s="10" t="s">
        <v>3196</v>
      </c>
      <c r="H1047" s="10" t="s">
        <v>3197</v>
      </c>
      <c r="I1047" s="28" t="s">
        <v>2753</v>
      </c>
      <c r="J1047" s="28" t="s">
        <v>5990</v>
      </c>
      <c r="K1047" s="28" t="s">
        <v>6029</v>
      </c>
      <c r="L1047" s="28" t="s">
        <v>6030</v>
      </c>
    </row>
    <row r="1048" spans="1:12">
      <c r="A1048" s="10" t="s">
        <v>2753</v>
      </c>
      <c r="B1048" s="10" t="s">
        <v>2754</v>
      </c>
      <c r="C1048" s="10" t="s">
        <v>301</v>
      </c>
      <c r="D1048" s="10" t="s">
        <v>645</v>
      </c>
      <c r="E1048" s="10" t="s">
        <v>3194</v>
      </c>
      <c r="F1048" s="10" t="s">
        <v>3195</v>
      </c>
      <c r="G1048" s="10" t="s">
        <v>3198</v>
      </c>
      <c r="H1048" s="10" t="s">
        <v>3199</v>
      </c>
      <c r="I1048" s="28" t="s">
        <v>2753</v>
      </c>
      <c r="J1048" s="28" t="s">
        <v>5990</v>
      </c>
      <c r="K1048" s="28" t="s">
        <v>6029</v>
      </c>
      <c r="L1048" s="28" t="s">
        <v>6031</v>
      </c>
    </row>
    <row r="1049" spans="1:12">
      <c r="A1049" s="10" t="s">
        <v>2753</v>
      </c>
      <c r="B1049" s="10" t="s">
        <v>2754</v>
      </c>
      <c r="C1049" s="10" t="s">
        <v>301</v>
      </c>
      <c r="D1049" s="10" t="s">
        <v>645</v>
      </c>
      <c r="E1049" s="10" t="s">
        <v>3194</v>
      </c>
      <c r="F1049" s="10" t="s">
        <v>3195</v>
      </c>
      <c r="G1049" s="10" t="s">
        <v>3200</v>
      </c>
      <c r="H1049" s="10" t="s">
        <v>3201</v>
      </c>
      <c r="I1049" s="28" t="s">
        <v>2753</v>
      </c>
      <c r="J1049" s="28" t="s">
        <v>5990</v>
      </c>
      <c r="K1049" s="28" t="s">
        <v>6029</v>
      </c>
      <c r="L1049" s="28" t="s">
        <v>6032</v>
      </c>
    </row>
    <row r="1050" spans="1:12">
      <c r="A1050" s="10" t="s">
        <v>2753</v>
      </c>
      <c r="B1050" s="10" t="s">
        <v>2754</v>
      </c>
      <c r="C1050" s="10" t="s">
        <v>301</v>
      </c>
      <c r="D1050" s="10" t="s">
        <v>645</v>
      </c>
      <c r="E1050" s="10" t="s">
        <v>3194</v>
      </c>
      <c r="F1050" s="10" t="s">
        <v>3195</v>
      </c>
      <c r="G1050" s="10" t="s">
        <v>3202</v>
      </c>
      <c r="H1050" s="10" t="s">
        <v>3203</v>
      </c>
      <c r="I1050" s="28" t="s">
        <v>2753</v>
      </c>
      <c r="J1050" s="28" t="s">
        <v>5990</v>
      </c>
      <c r="K1050" s="28" t="s">
        <v>6029</v>
      </c>
      <c r="L1050" s="28" t="s">
        <v>6033</v>
      </c>
    </row>
    <row r="1051" spans="1:12">
      <c r="A1051" s="10" t="s">
        <v>2753</v>
      </c>
      <c r="B1051" s="10" t="s">
        <v>2754</v>
      </c>
      <c r="C1051" s="10" t="s">
        <v>301</v>
      </c>
      <c r="D1051" s="10" t="s">
        <v>645</v>
      </c>
      <c r="E1051" s="10" t="s">
        <v>3194</v>
      </c>
      <c r="F1051" s="10" t="s">
        <v>3195</v>
      </c>
      <c r="G1051" s="10" t="s">
        <v>3204</v>
      </c>
      <c r="H1051" s="10" t="s">
        <v>3205</v>
      </c>
      <c r="I1051" s="28" t="s">
        <v>2753</v>
      </c>
      <c r="J1051" s="28" t="s">
        <v>5990</v>
      </c>
      <c r="K1051" s="28" t="s">
        <v>6029</v>
      </c>
      <c r="L1051" s="28" t="s">
        <v>6034</v>
      </c>
    </row>
    <row r="1052" spans="1:12">
      <c r="A1052" s="10" t="s">
        <v>2753</v>
      </c>
      <c r="B1052" s="10" t="s">
        <v>2754</v>
      </c>
      <c r="C1052" s="10" t="s">
        <v>301</v>
      </c>
      <c r="D1052" s="10" t="s">
        <v>645</v>
      </c>
      <c r="E1052" s="10" t="s">
        <v>3194</v>
      </c>
      <c r="F1052" s="10" t="s">
        <v>3195</v>
      </c>
      <c r="G1052" s="10" t="s">
        <v>3206</v>
      </c>
      <c r="H1052" s="10" t="s">
        <v>3207</v>
      </c>
      <c r="I1052" s="28" t="s">
        <v>2753</v>
      </c>
      <c r="J1052" s="28" t="s">
        <v>5990</v>
      </c>
      <c r="K1052" s="28" t="s">
        <v>6029</v>
      </c>
      <c r="L1052" s="28" t="s">
        <v>6035</v>
      </c>
    </row>
    <row r="1053" spans="1:12">
      <c r="A1053" s="10" t="s">
        <v>2753</v>
      </c>
      <c r="B1053" s="10" t="s">
        <v>2754</v>
      </c>
      <c r="C1053" s="10" t="s">
        <v>301</v>
      </c>
      <c r="D1053" s="10" t="s">
        <v>645</v>
      </c>
      <c r="E1053" s="10" t="s">
        <v>3194</v>
      </c>
      <c r="F1053" s="10" t="s">
        <v>3195</v>
      </c>
      <c r="G1053" s="10" t="s">
        <v>3208</v>
      </c>
      <c r="H1053" s="10" t="s">
        <v>3209</v>
      </c>
      <c r="I1053" s="28" t="s">
        <v>2753</v>
      </c>
      <c r="J1053" s="28" t="s">
        <v>5990</v>
      </c>
      <c r="K1053" s="28" t="s">
        <v>6029</v>
      </c>
      <c r="L1053" s="28" t="s">
        <v>6036</v>
      </c>
    </row>
    <row r="1054" spans="1:12">
      <c r="A1054" s="10" t="s">
        <v>2753</v>
      </c>
      <c r="B1054" s="10" t="s">
        <v>2754</v>
      </c>
      <c r="C1054" s="10" t="s">
        <v>301</v>
      </c>
      <c r="D1054" s="10" t="s">
        <v>645</v>
      </c>
      <c r="E1054" s="10" t="s">
        <v>3194</v>
      </c>
      <c r="F1054" s="10" t="s">
        <v>3195</v>
      </c>
      <c r="G1054" s="10" t="s">
        <v>3210</v>
      </c>
      <c r="H1054" s="10" t="s">
        <v>3211</v>
      </c>
      <c r="I1054" s="28" t="s">
        <v>2753</v>
      </c>
      <c r="J1054" s="28" t="s">
        <v>5990</v>
      </c>
      <c r="K1054" s="28" t="s">
        <v>6029</v>
      </c>
      <c r="L1054" s="28" t="s">
        <v>6037</v>
      </c>
    </row>
    <row r="1055" spans="1:12">
      <c r="A1055" s="10" t="s">
        <v>2753</v>
      </c>
      <c r="B1055" s="10" t="s">
        <v>2754</v>
      </c>
      <c r="C1055" s="10" t="s">
        <v>301</v>
      </c>
      <c r="D1055" s="10" t="s">
        <v>645</v>
      </c>
      <c r="E1055" s="10" t="s">
        <v>3194</v>
      </c>
      <c r="F1055" s="10" t="s">
        <v>3195</v>
      </c>
      <c r="G1055" s="10" t="s">
        <v>3212</v>
      </c>
      <c r="H1055" s="10" t="s">
        <v>3213</v>
      </c>
      <c r="I1055" s="28" t="s">
        <v>2753</v>
      </c>
      <c r="J1055" s="28" t="s">
        <v>5990</v>
      </c>
      <c r="K1055" s="28" t="s">
        <v>6029</v>
      </c>
      <c r="L1055" s="28" t="s">
        <v>6038</v>
      </c>
    </row>
    <row r="1056" spans="1:12">
      <c r="A1056" s="10" t="s">
        <v>2753</v>
      </c>
      <c r="B1056" s="10" t="s">
        <v>2754</v>
      </c>
      <c r="C1056" s="10" t="s">
        <v>302</v>
      </c>
      <c r="D1056" s="10" t="s">
        <v>646</v>
      </c>
      <c r="E1056" s="10" t="s">
        <v>3214</v>
      </c>
      <c r="F1056" s="10" t="s">
        <v>3215</v>
      </c>
      <c r="G1056" s="10" t="s">
        <v>3216</v>
      </c>
      <c r="H1056" s="10" t="s">
        <v>703</v>
      </c>
      <c r="I1056" s="28" t="s">
        <v>2753</v>
      </c>
      <c r="J1056" s="28" t="s">
        <v>6039</v>
      </c>
      <c r="K1056" s="28" t="s">
        <v>6040</v>
      </c>
      <c r="L1056" s="28" t="s">
        <v>6041</v>
      </c>
    </row>
    <row r="1057" spans="1:12">
      <c r="A1057" s="10" t="s">
        <v>2753</v>
      </c>
      <c r="B1057" s="10" t="s">
        <v>2754</v>
      </c>
      <c r="C1057" s="10" t="s">
        <v>302</v>
      </c>
      <c r="D1057" s="10" t="s">
        <v>646</v>
      </c>
      <c r="E1057" s="10" t="s">
        <v>3214</v>
      </c>
      <c r="F1057" s="10" t="s">
        <v>3215</v>
      </c>
      <c r="G1057" s="10" t="s">
        <v>3217</v>
      </c>
      <c r="H1057" s="10" t="s">
        <v>2759</v>
      </c>
      <c r="I1057" s="28" t="s">
        <v>2753</v>
      </c>
      <c r="J1057" s="28" t="s">
        <v>6039</v>
      </c>
      <c r="K1057" s="28" t="s">
        <v>6040</v>
      </c>
      <c r="L1057" s="28" t="s">
        <v>6042</v>
      </c>
    </row>
    <row r="1058" spans="1:12">
      <c r="A1058" s="10" t="s">
        <v>2753</v>
      </c>
      <c r="B1058" s="10" t="s">
        <v>2754</v>
      </c>
      <c r="C1058" s="10" t="s">
        <v>302</v>
      </c>
      <c r="D1058" s="10" t="s">
        <v>646</v>
      </c>
      <c r="E1058" s="10" t="s">
        <v>3214</v>
      </c>
      <c r="F1058" s="10" t="s">
        <v>3215</v>
      </c>
      <c r="G1058" s="10" t="s">
        <v>3218</v>
      </c>
      <c r="H1058" s="10" t="s">
        <v>705</v>
      </c>
      <c r="I1058" s="28" t="s">
        <v>2753</v>
      </c>
      <c r="J1058" s="28" t="s">
        <v>6039</v>
      </c>
      <c r="K1058" s="28" t="s">
        <v>6040</v>
      </c>
      <c r="L1058" s="28" t="s">
        <v>6043</v>
      </c>
    </row>
    <row r="1059" spans="1:12">
      <c r="A1059" s="10" t="s">
        <v>2753</v>
      </c>
      <c r="B1059" s="10" t="s">
        <v>2754</v>
      </c>
      <c r="C1059" s="10" t="s">
        <v>302</v>
      </c>
      <c r="D1059" s="10" t="s">
        <v>646</v>
      </c>
      <c r="E1059" s="10" t="s">
        <v>3219</v>
      </c>
      <c r="F1059" s="10" t="s">
        <v>3220</v>
      </c>
      <c r="G1059" s="10" t="s">
        <v>3221</v>
      </c>
      <c r="H1059" s="10" t="s">
        <v>3222</v>
      </c>
      <c r="I1059" s="28" t="s">
        <v>2753</v>
      </c>
      <c r="J1059" s="28" t="s">
        <v>6039</v>
      </c>
      <c r="K1059" s="28" t="s">
        <v>6044</v>
      </c>
      <c r="L1059" s="28" t="s">
        <v>6045</v>
      </c>
    </row>
    <row r="1060" spans="1:12">
      <c r="A1060" s="10" t="s">
        <v>2753</v>
      </c>
      <c r="B1060" s="10" t="s">
        <v>2754</v>
      </c>
      <c r="C1060" s="10" t="s">
        <v>302</v>
      </c>
      <c r="D1060" s="10" t="s">
        <v>646</v>
      </c>
      <c r="E1060" s="10" t="s">
        <v>3219</v>
      </c>
      <c r="F1060" s="10" t="s">
        <v>3220</v>
      </c>
      <c r="G1060" s="10" t="s">
        <v>3223</v>
      </c>
      <c r="H1060" s="10" t="s">
        <v>3224</v>
      </c>
      <c r="I1060" s="28" t="s">
        <v>2753</v>
      </c>
      <c r="J1060" s="28" t="s">
        <v>6039</v>
      </c>
      <c r="K1060" s="28" t="s">
        <v>6044</v>
      </c>
      <c r="L1060" s="28" t="s">
        <v>6046</v>
      </c>
    </row>
    <row r="1061" spans="1:12">
      <c r="A1061" s="10" t="s">
        <v>2753</v>
      </c>
      <c r="B1061" s="10" t="s">
        <v>2754</v>
      </c>
      <c r="C1061" s="10" t="s">
        <v>302</v>
      </c>
      <c r="D1061" s="10" t="s">
        <v>646</v>
      </c>
      <c r="E1061" s="10" t="s">
        <v>3219</v>
      </c>
      <c r="F1061" s="10" t="s">
        <v>3220</v>
      </c>
      <c r="G1061" s="10" t="s">
        <v>3225</v>
      </c>
      <c r="H1061" s="10" t="s">
        <v>3226</v>
      </c>
      <c r="I1061" s="28" t="s">
        <v>2753</v>
      </c>
      <c r="J1061" s="28" t="s">
        <v>6039</v>
      </c>
      <c r="K1061" s="28" t="s">
        <v>6044</v>
      </c>
      <c r="L1061" s="28" t="s">
        <v>6047</v>
      </c>
    </row>
    <row r="1062" spans="1:12">
      <c r="A1062" s="10" t="s">
        <v>2753</v>
      </c>
      <c r="B1062" s="10" t="s">
        <v>2754</v>
      </c>
      <c r="C1062" s="10" t="s">
        <v>302</v>
      </c>
      <c r="D1062" s="10" t="s">
        <v>646</v>
      </c>
      <c r="E1062" s="10" t="s">
        <v>3219</v>
      </c>
      <c r="F1062" s="10" t="s">
        <v>3220</v>
      </c>
      <c r="G1062" s="10" t="s">
        <v>3227</v>
      </c>
      <c r="H1062" s="10" t="s">
        <v>3228</v>
      </c>
      <c r="I1062" s="28" t="s">
        <v>2753</v>
      </c>
      <c r="J1062" s="28" t="s">
        <v>6039</v>
      </c>
      <c r="K1062" s="28" t="s">
        <v>6044</v>
      </c>
      <c r="L1062" s="28" t="s">
        <v>6048</v>
      </c>
    </row>
    <row r="1063" spans="1:12">
      <c r="A1063" s="10" t="s">
        <v>2753</v>
      </c>
      <c r="B1063" s="10" t="s">
        <v>2754</v>
      </c>
      <c r="C1063" s="10" t="s">
        <v>302</v>
      </c>
      <c r="D1063" s="10" t="s">
        <v>646</v>
      </c>
      <c r="E1063" s="10" t="s">
        <v>3219</v>
      </c>
      <c r="F1063" s="10" t="s">
        <v>3220</v>
      </c>
      <c r="G1063" s="10" t="s">
        <v>3229</v>
      </c>
      <c r="H1063" s="10" t="s">
        <v>3230</v>
      </c>
      <c r="I1063" s="28" t="s">
        <v>2753</v>
      </c>
      <c r="J1063" s="28" t="s">
        <v>6039</v>
      </c>
      <c r="K1063" s="28" t="s">
        <v>6044</v>
      </c>
      <c r="L1063" s="28" t="s">
        <v>6049</v>
      </c>
    </row>
    <row r="1064" spans="1:12">
      <c r="A1064" s="10" t="s">
        <v>2753</v>
      </c>
      <c r="B1064" s="10" t="s">
        <v>2754</v>
      </c>
      <c r="C1064" s="10" t="s">
        <v>302</v>
      </c>
      <c r="D1064" s="10" t="s">
        <v>646</v>
      </c>
      <c r="E1064" s="10" t="s">
        <v>3231</v>
      </c>
      <c r="F1064" s="10" t="s">
        <v>3232</v>
      </c>
      <c r="G1064" s="10" t="s">
        <v>3233</v>
      </c>
      <c r="H1064" s="10" t="s">
        <v>3232</v>
      </c>
      <c r="I1064" s="28" t="s">
        <v>2753</v>
      </c>
      <c r="J1064" s="28" t="s">
        <v>6039</v>
      </c>
      <c r="K1064" s="28" t="s">
        <v>6050</v>
      </c>
      <c r="L1064" s="28" t="s">
        <v>6051</v>
      </c>
    </row>
    <row r="1065" spans="1:12">
      <c r="A1065" s="10" t="s">
        <v>2753</v>
      </c>
      <c r="B1065" s="10" t="s">
        <v>2754</v>
      </c>
      <c r="C1065" s="10" t="s">
        <v>302</v>
      </c>
      <c r="D1065" s="10" t="s">
        <v>646</v>
      </c>
      <c r="E1065" s="10" t="s">
        <v>3234</v>
      </c>
      <c r="F1065" s="10" t="s">
        <v>3235</v>
      </c>
      <c r="G1065" s="10" t="s">
        <v>3236</v>
      </c>
      <c r="H1065" s="10" t="s">
        <v>3235</v>
      </c>
      <c r="I1065" s="28" t="s">
        <v>2753</v>
      </c>
      <c r="J1065" s="28" t="s">
        <v>6039</v>
      </c>
      <c r="K1065" s="28" t="s">
        <v>6052</v>
      </c>
      <c r="L1065" s="28" t="s">
        <v>6053</v>
      </c>
    </row>
    <row r="1066" spans="1:12">
      <c r="A1066" s="10" t="s">
        <v>3237</v>
      </c>
      <c r="B1066" s="10" t="s">
        <v>3238</v>
      </c>
      <c r="C1066" s="10" t="s">
        <v>303</v>
      </c>
      <c r="D1066" s="10" t="s">
        <v>647</v>
      </c>
      <c r="E1066" s="10" t="s">
        <v>3239</v>
      </c>
      <c r="F1066" s="10" t="s">
        <v>3240</v>
      </c>
      <c r="G1066" s="10" t="s">
        <v>3241</v>
      </c>
      <c r="H1066" s="10" t="s">
        <v>703</v>
      </c>
      <c r="I1066" s="28" t="s">
        <v>3237</v>
      </c>
      <c r="J1066" s="28" t="s">
        <v>6054</v>
      </c>
      <c r="K1066" s="28" t="s">
        <v>6055</v>
      </c>
      <c r="L1066" s="28" t="s">
        <v>6056</v>
      </c>
    </row>
    <row r="1067" spans="1:12">
      <c r="A1067" s="10" t="s">
        <v>3237</v>
      </c>
      <c r="B1067" s="10" t="s">
        <v>3238</v>
      </c>
      <c r="C1067" s="10" t="s">
        <v>303</v>
      </c>
      <c r="D1067" s="10" t="s">
        <v>647</v>
      </c>
      <c r="E1067" s="10" t="s">
        <v>3239</v>
      </c>
      <c r="F1067" s="10" t="s">
        <v>3240</v>
      </c>
      <c r="G1067" s="10" t="s">
        <v>3242</v>
      </c>
      <c r="H1067" s="10" t="s">
        <v>705</v>
      </c>
      <c r="I1067" s="28" t="s">
        <v>3237</v>
      </c>
      <c r="J1067" s="28" t="s">
        <v>6054</v>
      </c>
      <c r="K1067" s="28" t="s">
        <v>6055</v>
      </c>
      <c r="L1067" s="28" t="s">
        <v>6057</v>
      </c>
    </row>
    <row r="1068" spans="1:12">
      <c r="A1068" s="10" t="s">
        <v>3237</v>
      </c>
      <c r="B1068" s="10" t="s">
        <v>3238</v>
      </c>
      <c r="C1068" s="10" t="s">
        <v>303</v>
      </c>
      <c r="D1068" s="10" t="s">
        <v>647</v>
      </c>
      <c r="E1068" s="10" t="s">
        <v>3243</v>
      </c>
      <c r="F1068" s="10" t="s">
        <v>3244</v>
      </c>
      <c r="G1068" s="10" t="s">
        <v>3245</v>
      </c>
      <c r="H1068" s="10" t="s">
        <v>3244</v>
      </c>
      <c r="I1068" s="28" t="s">
        <v>3237</v>
      </c>
      <c r="J1068" s="28" t="s">
        <v>6054</v>
      </c>
      <c r="K1068" s="28" t="s">
        <v>6058</v>
      </c>
      <c r="L1068" s="28" t="s">
        <v>6059</v>
      </c>
    </row>
    <row r="1069" spans="1:12">
      <c r="A1069" s="10" t="s">
        <v>3237</v>
      </c>
      <c r="B1069" s="10" t="s">
        <v>3238</v>
      </c>
      <c r="C1069" s="10" t="s">
        <v>303</v>
      </c>
      <c r="D1069" s="10" t="s">
        <v>647</v>
      </c>
      <c r="E1069" s="10" t="s">
        <v>3246</v>
      </c>
      <c r="F1069" s="10" t="s">
        <v>3247</v>
      </c>
      <c r="G1069" s="10" t="s">
        <v>3248</v>
      </c>
      <c r="H1069" s="10" t="s">
        <v>3249</v>
      </c>
      <c r="I1069" s="28" t="s">
        <v>3237</v>
      </c>
      <c r="J1069" s="28" t="s">
        <v>6054</v>
      </c>
      <c r="K1069" s="28" t="s">
        <v>6060</v>
      </c>
      <c r="L1069" s="28" t="s">
        <v>6061</v>
      </c>
    </row>
    <row r="1070" spans="1:12">
      <c r="A1070" s="10" t="s">
        <v>3237</v>
      </c>
      <c r="B1070" s="10" t="s">
        <v>3238</v>
      </c>
      <c r="C1070" s="10" t="s">
        <v>303</v>
      </c>
      <c r="D1070" s="10" t="s">
        <v>647</v>
      </c>
      <c r="E1070" s="10" t="s">
        <v>3246</v>
      </c>
      <c r="F1070" s="10" t="s">
        <v>3247</v>
      </c>
      <c r="G1070" s="10" t="s">
        <v>3250</v>
      </c>
      <c r="H1070" s="10" t="s">
        <v>3251</v>
      </c>
      <c r="I1070" s="28" t="s">
        <v>3237</v>
      </c>
      <c r="J1070" s="28" t="s">
        <v>6054</v>
      </c>
      <c r="K1070" s="28" t="s">
        <v>6060</v>
      </c>
      <c r="L1070" s="28" t="s">
        <v>6062</v>
      </c>
    </row>
    <row r="1071" spans="1:12">
      <c r="A1071" s="10" t="s">
        <v>3237</v>
      </c>
      <c r="B1071" s="10" t="s">
        <v>3238</v>
      </c>
      <c r="C1071" s="10" t="s">
        <v>303</v>
      </c>
      <c r="D1071" s="10" t="s">
        <v>647</v>
      </c>
      <c r="E1071" s="10" t="s">
        <v>3246</v>
      </c>
      <c r="F1071" s="10" t="s">
        <v>3247</v>
      </c>
      <c r="G1071" s="10" t="s">
        <v>3252</v>
      </c>
      <c r="H1071" s="10" t="s">
        <v>3253</v>
      </c>
      <c r="I1071" s="28" t="s">
        <v>3237</v>
      </c>
      <c r="J1071" s="28" t="s">
        <v>6054</v>
      </c>
      <c r="K1071" s="28" t="s">
        <v>6060</v>
      </c>
      <c r="L1071" s="28" t="s">
        <v>6063</v>
      </c>
    </row>
    <row r="1072" spans="1:12">
      <c r="A1072" s="10" t="s">
        <v>3237</v>
      </c>
      <c r="B1072" s="10" t="s">
        <v>3238</v>
      </c>
      <c r="C1072" s="10" t="s">
        <v>303</v>
      </c>
      <c r="D1072" s="10" t="s">
        <v>647</v>
      </c>
      <c r="E1072" s="10" t="s">
        <v>3246</v>
      </c>
      <c r="F1072" s="10" t="s">
        <v>3247</v>
      </c>
      <c r="G1072" s="10" t="s">
        <v>3254</v>
      </c>
      <c r="H1072" s="10" t="s">
        <v>3255</v>
      </c>
      <c r="I1072" s="28" t="s">
        <v>3237</v>
      </c>
      <c r="J1072" s="28" t="s">
        <v>6054</v>
      </c>
      <c r="K1072" s="28" t="s">
        <v>6060</v>
      </c>
      <c r="L1072" s="28" t="s">
        <v>6064</v>
      </c>
    </row>
    <row r="1073" spans="1:12">
      <c r="A1073" s="10" t="s">
        <v>3237</v>
      </c>
      <c r="B1073" s="10" t="s">
        <v>3238</v>
      </c>
      <c r="C1073" s="10" t="s">
        <v>304</v>
      </c>
      <c r="D1073" s="10" t="s">
        <v>648</v>
      </c>
      <c r="E1073" s="10" t="s">
        <v>3256</v>
      </c>
      <c r="F1073" s="10" t="s">
        <v>3257</v>
      </c>
      <c r="G1073" s="10" t="s">
        <v>3258</v>
      </c>
      <c r="H1073" s="10" t="s">
        <v>703</v>
      </c>
      <c r="I1073" s="28" t="s">
        <v>3237</v>
      </c>
      <c r="J1073" s="28" t="s">
        <v>6065</v>
      </c>
      <c r="K1073" s="28" t="s">
        <v>6066</v>
      </c>
      <c r="L1073" s="28" t="s">
        <v>6067</v>
      </c>
    </row>
    <row r="1074" spans="1:12">
      <c r="A1074" s="10" t="s">
        <v>3237</v>
      </c>
      <c r="B1074" s="10" t="s">
        <v>3238</v>
      </c>
      <c r="C1074" s="10" t="s">
        <v>304</v>
      </c>
      <c r="D1074" s="10" t="s">
        <v>648</v>
      </c>
      <c r="E1074" s="10" t="s">
        <v>3256</v>
      </c>
      <c r="F1074" s="10" t="s">
        <v>3257</v>
      </c>
      <c r="G1074" s="10" t="s">
        <v>3259</v>
      </c>
      <c r="H1074" s="10" t="s">
        <v>705</v>
      </c>
      <c r="I1074" s="28" t="s">
        <v>3237</v>
      </c>
      <c r="J1074" s="28" t="s">
        <v>6065</v>
      </c>
      <c r="K1074" s="28" t="s">
        <v>6066</v>
      </c>
      <c r="L1074" s="28" t="s">
        <v>6068</v>
      </c>
    </row>
    <row r="1075" spans="1:12">
      <c r="A1075" s="10" t="s">
        <v>3237</v>
      </c>
      <c r="B1075" s="10" t="s">
        <v>3238</v>
      </c>
      <c r="C1075" s="10" t="s">
        <v>304</v>
      </c>
      <c r="D1075" s="10" t="s">
        <v>648</v>
      </c>
      <c r="E1075" s="10" t="s">
        <v>3260</v>
      </c>
      <c r="F1075" s="10" t="s">
        <v>3261</v>
      </c>
      <c r="G1075" s="10" t="s">
        <v>3262</v>
      </c>
      <c r="H1075" s="10" t="s">
        <v>3263</v>
      </c>
      <c r="I1075" s="28" t="s">
        <v>3237</v>
      </c>
      <c r="J1075" s="28" t="s">
        <v>6065</v>
      </c>
      <c r="K1075" s="28" t="s">
        <v>6069</v>
      </c>
      <c r="L1075" s="28" t="s">
        <v>6070</v>
      </c>
    </row>
    <row r="1076" spans="1:12">
      <c r="A1076" s="10" t="s">
        <v>3237</v>
      </c>
      <c r="B1076" s="10" t="s">
        <v>3238</v>
      </c>
      <c r="C1076" s="10" t="s">
        <v>304</v>
      </c>
      <c r="D1076" s="10" t="s">
        <v>648</v>
      </c>
      <c r="E1076" s="10" t="s">
        <v>3260</v>
      </c>
      <c r="F1076" s="10" t="s">
        <v>3261</v>
      </c>
      <c r="G1076" s="10" t="s">
        <v>3264</v>
      </c>
      <c r="H1076" s="10" t="s">
        <v>3265</v>
      </c>
      <c r="I1076" s="28" t="s">
        <v>3237</v>
      </c>
      <c r="J1076" s="28" t="s">
        <v>6065</v>
      </c>
      <c r="K1076" s="28" t="s">
        <v>6069</v>
      </c>
      <c r="L1076" s="28" t="s">
        <v>6071</v>
      </c>
    </row>
    <row r="1077" spans="1:12">
      <c r="A1077" s="10" t="s">
        <v>3237</v>
      </c>
      <c r="B1077" s="10" t="s">
        <v>3238</v>
      </c>
      <c r="C1077" s="10" t="s">
        <v>304</v>
      </c>
      <c r="D1077" s="10" t="s">
        <v>648</v>
      </c>
      <c r="E1077" s="10" t="s">
        <v>3260</v>
      </c>
      <c r="F1077" s="10" t="s">
        <v>3261</v>
      </c>
      <c r="G1077" s="10" t="s">
        <v>3266</v>
      </c>
      <c r="H1077" s="10" t="s">
        <v>3267</v>
      </c>
      <c r="I1077" s="28" t="s">
        <v>3237</v>
      </c>
      <c r="J1077" s="28" t="s">
        <v>6065</v>
      </c>
      <c r="K1077" s="28" t="s">
        <v>6069</v>
      </c>
      <c r="L1077" s="28" t="s">
        <v>6072</v>
      </c>
    </row>
    <row r="1078" spans="1:12">
      <c r="A1078" s="10" t="s">
        <v>3237</v>
      </c>
      <c r="B1078" s="10" t="s">
        <v>3238</v>
      </c>
      <c r="C1078" s="10" t="s">
        <v>304</v>
      </c>
      <c r="D1078" s="10" t="s">
        <v>648</v>
      </c>
      <c r="E1078" s="10" t="s">
        <v>3260</v>
      </c>
      <c r="F1078" s="10" t="s">
        <v>3261</v>
      </c>
      <c r="G1078" s="10" t="s">
        <v>3268</v>
      </c>
      <c r="H1078" s="10" t="s">
        <v>3269</v>
      </c>
      <c r="I1078" s="28" t="s">
        <v>3237</v>
      </c>
      <c r="J1078" s="28" t="s">
        <v>6065</v>
      </c>
      <c r="K1078" s="28" t="s">
        <v>6069</v>
      </c>
      <c r="L1078" s="28" t="s">
        <v>6073</v>
      </c>
    </row>
    <row r="1079" spans="1:12">
      <c r="A1079" s="10" t="s">
        <v>3237</v>
      </c>
      <c r="B1079" s="10" t="s">
        <v>3238</v>
      </c>
      <c r="C1079" s="10" t="s">
        <v>304</v>
      </c>
      <c r="D1079" s="10" t="s">
        <v>648</v>
      </c>
      <c r="E1079" s="10" t="s">
        <v>3270</v>
      </c>
      <c r="F1079" s="10" t="s">
        <v>3271</v>
      </c>
      <c r="G1079" s="10" t="s">
        <v>3272</v>
      </c>
      <c r="H1079" s="10" t="s">
        <v>3273</v>
      </c>
      <c r="I1079" s="28" t="s">
        <v>3237</v>
      </c>
      <c r="J1079" s="28" t="s">
        <v>6065</v>
      </c>
      <c r="K1079" s="28" t="s">
        <v>6074</v>
      </c>
      <c r="L1079" s="28" t="s">
        <v>6075</v>
      </c>
    </row>
    <row r="1080" spans="1:12">
      <c r="A1080" s="10" t="s">
        <v>3237</v>
      </c>
      <c r="B1080" s="10" t="s">
        <v>3238</v>
      </c>
      <c r="C1080" s="10" t="s">
        <v>304</v>
      </c>
      <c r="D1080" s="10" t="s">
        <v>648</v>
      </c>
      <c r="E1080" s="10" t="s">
        <v>3270</v>
      </c>
      <c r="F1080" s="10" t="s">
        <v>3271</v>
      </c>
      <c r="G1080" s="10" t="s">
        <v>3274</v>
      </c>
      <c r="H1080" s="10" t="s">
        <v>3275</v>
      </c>
      <c r="I1080" s="28" t="s">
        <v>3237</v>
      </c>
      <c r="J1080" s="28" t="s">
        <v>6065</v>
      </c>
      <c r="K1080" s="28" t="s">
        <v>6074</v>
      </c>
      <c r="L1080" s="28" t="s">
        <v>6076</v>
      </c>
    </row>
    <row r="1081" spans="1:12">
      <c r="A1081" s="10" t="s">
        <v>3237</v>
      </c>
      <c r="B1081" s="10" t="s">
        <v>3238</v>
      </c>
      <c r="C1081" s="10" t="s">
        <v>304</v>
      </c>
      <c r="D1081" s="10" t="s">
        <v>648</v>
      </c>
      <c r="E1081" s="10" t="s">
        <v>3270</v>
      </c>
      <c r="F1081" s="10" t="s">
        <v>3271</v>
      </c>
      <c r="G1081" s="10" t="s">
        <v>3276</v>
      </c>
      <c r="H1081" s="10" t="s">
        <v>3277</v>
      </c>
      <c r="I1081" s="28" t="s">
        <v>3237</v>
      </c>
      <c r="J1081" s="28" t="s">
        <v>6065</v>
      </c>
      <c r="K1081" s="28" t="s">
        <v>6074</v>
      </c>
      <c r="L1081" s="28" t="s">
        <v>6077</v>
      </c>
    </row>
    <row r="1082" spans="1:12">
      <c r="A1082" s="10" t="s">
        <v>3237</v>
      </c>
      <c r="B1082" s="10" t="s">
        <v>3238</v>
      </c>
      <c r="C1082" s="10" t="s">
        <v>304</v>
      </c>
      <c r="D1082" s="10" t="s">
        <v>648</v>
      </c>
      <c r="E1082" s="10" t="s">
        <v>3270</v>
      </c>
      <c r="F1082" s="10" t="s">
        <v>3271</v>
      </c>
      <c r="G1082" s="10" t="s">
        <v>3278</v>
      </c>
      <c r="H1082" s="10" t="s">
        <v>3279</v>
      </c>
      <c r="I1082" s="28" t="s">
        <v>3237</v>
      </c>
      <c r="J1082" s="28" t="s">
        <v>6065</v>
      </c>
      <c r="K1082" s="28" t="s">
        <v>6074</v>
      </c>
      <c r="L1082" s="28" t="s">
        <v>6078</v>
      </c>
    </row>
    <row r="1083" spans="1:12">
      <c r="A1083" s="10" t="s">
        <v>3237</v>
      </c>
      <c r="B1083" s="10" t="s">
        <v>3238</v>
      </c>
      <c r="C1083" s="10" t="s">
        <v>304</v>
      </c>
      <c r="D1083" s="10" t="s">
        <v>648</v>
      </c>
      <c r="E1083" s="10" t="s">
        <v>3270</v>
      </c>
      <c r="F1083" s="10" t="s">
        <v>3271</v>
      </c>
      <c r="G1083" s="10" t="s">
        <v>3280</v>
      </c>
      <c r="H1083" s="10" t="s">
        <v>3281</v>
      </c>
      <c r="I1083" s="28" t="s">
        <v>3237</v>
      </c>
      <c r="J1083" s="28" t="s">
        <v>6065</v>
      </c>
      <c r="K1083" s="28" t="s">
        <v>6074</v>
      </c>
      <c r="L1083" s="28" t="s">
        <v>6079</v>
      </c>
    </row>
    <row r="1084" spans="1:12">
      <c r="A1084" s="10" t="s">
        <v>3237</v>
      </c>
      <c r="B1084" s="10" t="s">
        <v>3238</v>
      </c>
      <c r="C1084" s="10" t="s">
        <v>305</v>
      </c>
      <c r="D1084" s="10" t="s">
        <v>3282</v>
      </c>
      <c r="E1084" s="10" t="s">
        <v>3283</v>
      </c>
      <c r="F1084" s="10" t="s">
        <v>3284</v>
      </c>
      <c r="G1084" s="10" t="s">
        <v>3285</v>
      </c>
      <c r="H1084" s="10" t="s">
        <v>703</v>
      </c>
      <c r="I1084" s="28" t="s">
        <v>3237</v>
      </c>
      <c r="J1084" s="28" t="s">
        <v>6080</v>
      </c>
      <c r="K1084" s="28" t="s">
        <v>6081</v>
      </c>
      <c r="L1084" s="28" t="s">
        <v>6082</v>
      </c>
    </row>
    <row r="1085" spans="1:12">
      <c r="A1085" s="10" t="s">
        <v>3237</v>
      </c>
      <c r="B1085" s="10" t="s">
        <v>3238</v>
      </c>
      <c r="C1085" s="10" t="s">
        <v>305</v>
      </c>
      <c r="D1085" s="10" t="s">
        <v>3282</v>
      </c>
      <c r="E1085" s="10" t="s">
        <v>3283</v>
      </c>
      <c r="F1085" s="10" t="s">
        <v>3284</v>
      </c>
      <c r="G1085" s="10" t="s">
        <v>3286</v>
      </c>
      <c r="H1085" s="10" t="s">
        <v>705</v>
      </c>
      <c r="I1085" s="28" t="s">
        <v>3237</v>
      </c>
      <c r="J1085" s="28" t="s">
        <v>6080</v>
      </c>
      <c r="K1085" s="28" t="s">
        <v>6081</v>
      </c>
      <c r="L1085" s="28" t="s">
        <v>6083</v>
      </c>
    </row>
    <row r="1086" spans="1:12">
      <c r="A1086" s="10" t="s">
        <v>3237</v>
      </c>
      <c r="B1086" s="10" t="s">
        <v>3238</v>
      </c>
      <c r="C1086" s="10" t="s">
        <v>305</v>
      </c>
      <c r="D1086" s="10" t="s">
        <v>3282</v>
      </c>
      <c r="E1086" s="10" t="s">
        <v>3287</v>
      </c>
      <c r="F1086" s="10" t="s">
        <v>3288</v>
      </c>
      <c r="G1086" s="10" t="s">
        <v>3289</v>
      </c>
      <c r="H1086" s="10" t="s">
        <v>3290</v>
      </c>
      <c r="I1086" s="28" t="s">
        <v>3237</v>
      </c>
      <c r="J1086" s="28" t="s">
        <v>6080</v>
      </c>
      <c r="K1086" s="28" t="s">
        <v>6084</v>
      </c>
      <c r="L1086" s="28" t="s">
        <v>6085</v>
      </c>
    </row>
    <row r="1087" spans="1:12">
      <c r="A1087" s="10" t="s">
        <v>3237</v>
      </c>
      <c r="B1087" s="10" t="s">
        <v>3238</v>
      </c>
      <c r="C1087" s="10" t="s">
        <v>305</v>
      </c>
      <c r="D1087" s="10" t="s">
        <v>3282</v>
      </c>
      <c r="E1087" s="10" t="s">
        <v>3287</v>
      </c>
      <c r="F1087" s="10" t="s">
        <v>3288</v>
      </c>
      <c r="G1087" s="10" t="s">
        <v>3291</v>
      </c>
      <c r="H1087" s="10" t="s">
        <v>3292</v>
      </c>
      <c r="I1087" s="28" t="s">
        <v>3237</v>
      </c>
      <c r="J1087" s="28" t="s">
        <v>6080</v>
      </c>
      <c r="K1087" s="28" t="s">
        <v>6084</v>
      </c>
      <c r="L1087" s="28" t="s">
        <v>6086</v>
      </c>
    </row>
    <row r="1088" spans="1:12">
      <c r="A1088" s="10" t="s">
        <v>3237</v>
      </c>
      <c r="B1088" s="10" t="s">
        <v>3238</v>
      </c>
      <c r="C1088" s="10" t="s">
        <v>305</v>
      </c>
      <c r="D1088" s="10" t="s">
        <v>3282</v>
      </c>
      <c r="E1088" s="10" t="s">
        <v>3293</v>
      </c>
      <c r="F1088" s="10" t="s">
        <v>3294</v>
      </c>
      <c r="G1088" s="10" t="s">
        <v>3295</v>
      </c>
      <c r="H1088" s="10" t="s">
        <v>3294</v>
      </c>
      <c r="I1088" s="28" t="s">
        <v>3237</v>
      </c>
      <c r="J1088" s="28" t="s">
        <v>6080</v>
      </c>
      <c r="K1088" s="28" t="s">
        <v>6087</v>
      </c>
      <c r="L1088" s="28" t="s">
        <v>6088</v>
      </c>
    </row>
    <row r="1089" spans="1:12">
      <c r="A1089" s="10" t="s">
        <v>3237</v>
      </c>
      <c r="B1089" s="10" t="s">
        <v>3238</v>
      </c>
      <c r="C1089" s="10" t="s">
        <v>305</v>
      </c>
      <c r="D1089" s="10" t="s">
        <v>3282</v>
      </c>
      <c r="E1089" s="10" t="s">
        <v>3296</v>
      </c>
      <c r="F1089" s="10" t="s">
        <v>3297</v>
      </c>
      <c r="G1089" s="10" t="s">
        <v>3298</v>
      </c>
      <c r="H1089" s="10" t="s">
        <v>3299</v>
      </c>
      <c r="I1089" s="28" t="s">
        <v>3237</v>
      </c>
      <c r="J1089" s="28" t="s">
        <v>6080</v>
      </c>
      <c r="K1089" s="28" t="s">
        <v>6089</v>
      </c>
      <c r="L1089" s="28" t="s">
        <v>6090</v>
      </c>
    </row>
    <row r="1090" spans="1:12">
      <c r="A1090" s="10" t="s">
        <v>3237</v>
      </c>
      <c r="B1090" s="10" t="s">
        <v>3238</v>
      </c>
      <c r="C1090" s="10" t="s">
        <v>305</v>
      </c>
      <c r="D1090" s="10" t="s">
        <v>3282</v>
      </c>
      <c r="E1090" s="10" t="s">
        <v>3296</v>
      </c>
      <c r="F1090" s="10" t="s">
        <v>3297</v>
      </c>
      <c r="G1090" s="10" t="s">
        <v>3300</v>
      </c>
      <c r="H1090" s="10" t="s">
        <v>3301</v>
      </c>
      <c r="I1090" s="28" t="s">
        <v>3237</v>
      </c>
      <c r="J1090" s="28" t="s">
        <v>6080</v>
      </c>
      <c r="K1090" s="28" t="s">
        <v>6089</v>
      </c>
      <c r="L1090" s="28" t="s">
        <v>6091</v>
      </c>
    </row>
    <row r="1091" spans="1:12">
      <c r="A1091" s="10" t="s">
        <v>3237</v>
      </c>
      <c r="B1091" s="10" t="s">
        <v>3238</v>
      </c>
      <c r="C1091" s="10" t="s">
        <v>305</v>
      </c>
      <c r="D1091" s="10" t="s">
        <v>3282</v>
      </c>
      <c r="E1091" s="10" t="s">
        <v>3302</v>
      </c>
      <c r="F1091" s="10" t="s">
        <v>3303</v>
      </c>
      <c r="G1091" s="10" t="s">
        <v>3304</v>
      </c>
      <c r="H1091" s="10" t="s">
        <v>3305</v>
      </c>
      <c r="I1091" s="28" t="s">
        <v>3237</v>
      </c>
      <c r="J1091" s="28" t="s">
        <v>6080</v>
      </c>
      <c r="K1091" s="28" t="s">
        <v>6092</v>
      </c>
      <c r="L1091" s="28" t="s">
        <v>6093</v>
      </c>
    </row>
    <row r="1092" spans="1:12">
      <c r="A1092" s="10" t="s">
        <v>3237</v>
      </c>
      <c r="B1092" s="10" t="s">
        <v>3238</v>
      </c>
      <c r="C1092" s="10" t="s">
        <v>305</v>
      </c>
      <c r="D1092" s="10" t="s">
        <v>3282</v>
      </c>
      <c r="E1092" s="10" t="s">
        <v>3302</v>
      </c>
      <c r="F1092" s="10" t="s">
        <v>3303</v>
      </c>
      <c r="G1092" s="10" t="s">
        <v>3306</v>
      </c>
      <c r="H1092" s="10" t="s">
        <v>3307</v>
      </c>
      <c r="I1092" s="28" t="s">
        <v>3237</v>
      </c>
      <c r="J1092" s="28" t="s">
        <v>6080</v>
      </c>
      <c r="K1092" s="28" t="s">
        <v>6092</v>
      </c>
      <c r="L1092" s="28" t="s">
        <v>6094</v>
      </c>
    </row>
    <row r="1093" spans="1:12">
      <c r="A1093" s="10" t="s">
        <v>3237</v>
      </c>
      <c r="B1093" s="10" t="s">
        <v>3238</v>
      </c>
      <c r="C1093" s="10" t="s">
        <v>305</v>
      </c>
      <c r="D1093" s="10" t="s">
        <v>3282</v>
      </c>
      <c r="E1093" s="10" t="s">
        <v>3302</v>
      </c>
      <c r="F1093" s="10" t="s">
        <v>3303</v>
      </c>
      <c r="G1093" s="10" t="s">
        <v>3308</v>
      </c>
      <c r="H1093" s="10" t="s">
        <v>3309</v>
      </c>
      <c r="I1093" s="28" t="s">
        <v>3237</v>
      </c>
      <c r="J1093" s="28" t="s">
        <v>6080</v>
      </c>
      <c r="K1093" s="28" t="s">
        <v>6092</v>
      </c>
      <c r="L1093" s="28" t="s">
        <v>6095</v>
      </c>
    </row>
    <row r="1094" spans="1:12">
      <c r="A1094" s="10" t="s">
        <v>3237</v>
      </c>
      <c r="B1094" s="10" t="s">
        <v>3238</v>
      </c>
      <c r="C1094" s="10" t="s">
        <v>305</v>
      </c>
      <c r="D1094" s="10" t="s">
        <v>3282</v>
      </c>
      <c r="E1094" s="10" t="s">
        <v>3302</v>
      </c>
      <c r="F1094" s="10" t="s">
        <v>3303</v>
      </c>
      <c r="G1094" s="10" t="s">
        <v>3310</v>
      </c>
      <c r="H1094" s="10" t="s">
        <v>3311</v>
      </c>
      <c r="I1094" s="28" t="s">
        <v>3237</v>
      </c>
      <c r="J1094" s="28" t="s">
        <v>6080</v>
      </c>
      <c r="K1094" s="28" t="s">
        <v>6092</v>
      </c>
      <c r="L1094" s="28" t="s">
        <v>6096</v>
      </c>
    </row>
    <row r="1095" spans="1:12">
      <c r="A1095" s="10" t="s">
        <v>3237</v>
      </c>
      <c r="B1095" s="10" t="s">
        <v>3238</v>
      </c>
      <c r="C1095" s="10" t="s">
        <v>306</v>
      </c>
      <c r="D1095" s="10" t="s">
        <v>3312</v>
      </c>
      <c r="E1095" s="10" t="s">
        <v>3313</v>
      </c>
      <c r="F1095" s="10" t="s">
        <v>3314</v>
      </c>
      <c r="G1095" s="10" t="s">
        <v>3315</v>
      </c>
      <c r="H1095" s="10" t="s">
        <v>703</v>
      </c>
      <c r="I1095" s="28" t="s">
        <v>3237</v>
      </c>
      <c r="J1095" s="28" t="s">
        <v>6097</v>
      </c>
      <c r="K1095" s="28" t="s">
        <v>6098</v>
      </c>
      <c r="L1095" s="28" t="s">
        <v>6099</v>
      </c>
    </row>
    <row r="1096" spans="1:12">
      <c r="A1096" s="10" t="s">
        <v>3237</v>
      </c>
      <c r="B1096" s="10" t="s">
        <v>3238</v>
      </c>
      <c r="C1096" s="10" t="s">
        <v>306</v>
      </c>
      <c r="D1096" s="10" t="s">
        <v>3312</v>
      </c>
      <c r="E1096" s="10" t="s">
        <v>3313</v>
      </c>
      <c r="F1096" s="10" t="s">
        <v>3314</v>
      </c>
      <c r="G1096" s="10" t="s">
        <v>3316</v>
      </c>
      <c r="H1096" s="10" t="s">
        <v>705</v>
      </c>
      <c r="I1096" s="28" t="s">
        <v>3237</v>
      </c>
      <c r="J1096" s="28" t="s">
        <v>6097</v>
      </c>
      <c r="K1096" s="28" t="s">
        <v>6098</v>
      </c>
      <c r="L1096" s="28" t="s">
        <v>6100</v>
      </c>
    </row>
    <row r="1097" spans="1:12">
      <c r="A1097" s="10" t="s">
        <v>3237</v>
      </c>
      <c r="B1097" s="10" t="s">
        <v>3238</v>
      </c>
      <c r="C1097" s="10" t="s">
        <v>306</v>
      </c>
      <c r="D1097" s="10" t="s">
        <v>3312</v>
      </c>
      <c r="E1097" s="10" t="s">
        <v>3317</v>
      </c>
      <c r="F1097" s="10" t="s">
        <v>3318</v>
      </c>
      <c r="G1097" s="10" t="s">
        <v>3319</v>
      </c>
      <c r="H1097" s="10" t="s">
        <v>3320</v>
      </c>
      <c r="I1097" s="28" t="s">
        <v>3237</v>
      </c>
      <c r="J1097" s="28" t="s">
        <v>6097</v>
      </c>
      <c r="K1097" s="28" t="s">
        <v>6101</v>
      </c>
      <c r="L1097" s="28" t="s">
        <v>6102</v>
      </c>
    </row>
    <row r="1098" spans="1:12">
      <c r="A1098" s="10" t="s">
        <v>3237</v>
      </c>
      <c r="B1098" s="10" t="s">
        <v>3238</v>
      </c>
      <c r="C1098" s="10" t="s">
        <v>306</v>
      </c>
      <c r="D1098" s="10" t="s">
        <v>3312</v>
      </c>
      <c r="E1098" s="10" t="s">
        <v>3317</v>
      </c>
      <c r="F1098" s="10" t="s">
        <v>3318</v>
      </c>
      <c r="G1098" s="10" t="s">
        <v>3321</v>
      </c>
      <c r="H1098" s="10" t="s">
        <v>3322</v>
      </c>
      <c r="I1098" s="28" t="s">
        <v>3237</v>
      </c>
      <c r="J1098" s="28" t="s">
        <v>6097</v>
      </c>
      <c r="K1098" s="28" t="s">
        <v>6101</v>
      </c>
      <c r="L1098" s="28" t="s">
        <v>6103</v>
      </c>
    </row>
    <row r="1099" spans="1:12">
      <c r="A1099" s="10" t="s">
        <v>3237</v>
      </c>
      <c r="B1099" s="10" t="s">
        <v>3238</v>
      </c>
      <c r="C1099" s="10" t="s">
        <v>306</v>
      </c>
      <c r="D1099" s="10" t="s">
        <v>3312</v>
      </c>
      <c r="E1099" s="10" t="s">
        <v>3317</v>
      </c>
      <c r="F1099" s="10" t="s">
        <v>3318</v>
      </c>
      <c r="G1099" s="10" t="s">
        <v>3323</v>
      </c>
      <c r="H1099" s="10" t="s">
        <v>3324</v>
      </c>
      <c r="I1099" s="28" t="s">
        <v>3237</v>
      </c>
      <c r="J1099" s="28" t="s">
        <v>6097</v>
      </c>
      <c r="K1099" s="28" t="s">
        <v>6101</v>
      </c>
      <c r="L1099" s="28" t="s">
        <v>6104</v>
      </c>
    </row>
    <row r="1100" spans="1:12">
      <c r="A1100" s="10" t="s">
        <v>3237</v>
      </c>
      <c r="B1100" s="10" t="s">
        <v>3238</v>
      </c>
      <c r="C1100" s="10" t="s">
        <v>306</v>
      </c>
      <c r="D1100" s="10" t="s">
        <v>3312</v>
      </c>
      <c r="E1100" s="10" t="s">
        <v>3317</v>
      </c>
      <c r="F1100" s="10" t="s">
        <v>3318</v>
      </c>
      <c r="G1100" s="10" t="s">
        <v>3325</v>
      </c>
      <c r="H1100" s="10" t="s">
        <v>3326</v>
      </c>
      <c r="I1100" s="28" t="s">
        <v>3237</v>
      </c>
      <c r="J1100" s="28" t="s">
        <v>6097</v>
      </c>
      <c r="K1100" s="28" t="s">
        <v>6101</v>
      </c>
      <c r="L1100" s="28" t="s">
        <v>6105</v>
      </c>
    </row>
    <row r="1101" spans="1:12">
      <c r="A1101" s="10" t="s">
        <v>3237</v>
      </c>
      <c r="B1101" s="10" t="s">
        <v>3238</v>
      </c>
      <c r="C1101" s="10" t="s">
        <v>306</v>
      </c>
      <c r="D1101" s="10" t="s">
        <v>3312</v>
      </c>
      <c r="E1101" s="10" t="s">
        <v>3327</v>
      </c>
      <c r="F1101" s="10" t="s">
        <v>3328</v>
      </c>
      <c r="G1101" s="10" t="s">
        <v>3329</v>
      </c>
      <c r="H1101" s="10" t="s">
        <v>3330</v>
      </c>
      <c r="I1101" s="28" t="s">
        <v>3237</v>
      </c>
      <c r="J1101" s="28" t="s">
        <v>6097</v>
      </c>
      <c r="K1101" s="28" t="s">
        <v>6106</v>
      </c>
      <c r="L1101" s="28" t="s">
        <v>6107</v>
      </c>
    </row>
    <row r="1102" spans="1:12">
      <c r="A1102" s="10" t="s">
        <v>3237</v>
      </c>
      <c r="B1102" s="10" t="s">
        <v>3238</v>
      </c>
      <c r="C1102" s="10" t="s">
        <v>306</v>
      </c>
      <c r="D1102" s="10" t="s">
        <v>3312</v>
      </c>
      <c r="E1102" s="10" t="s">
        <v>3327</v>
      </c>
      <c r="F1102" s="10" t="s">
        <v>3328</v>
      </c>
      <c r="G1102" s="10" t="s">
        <v>3331</v>
      </c>
      <c r="H1102" s="10" t="s">
        <v>3332</v>
      </c>
      <c r="I1102" s="28" t="s">
        <v>3237</v>
      </c>
      <c r="J1102" s="28" t="s">
        <v>6097</v>
      </c>
      <c r="K1102" s="28" t="s">
        <v>6106</v>
      </c>
      <c r="L1102" s="28" t="s">
        <v>6108</v>
      </c>
    </row>
    <row r="1103" spans="1:12">
      <c r="A1103" s="10" t="s">
        <v>3237</v>
      </c>
      <c r="B1103" s="10" t="s">
        <v>3238</v>
      </c>
      <c r="C1103" s="10" t="s">
        <v>306</v>
      </c>
      <c r="D1103" s="10" t="s">
        <v>3312</v>
      </c>
      <c r="E1103" s="10" t="s">
        <v>3327</v>
      </c>
      <c r="F1103" s="10" t="s">
        <v>3328</v>
      </c>
      <c r="G1103" s="10" t="s">
        <v>3333</v>
      </c>
      <c r="H1103" s="10" t="s">
        <v>3334</v>
      </c>
      <c r="I1103" s="28" t="s">
        <v>3237</v>
      </c>
      <c r="J1103" s="28" t="s">
        <v>6097</v>
      </c>
      <c r="K1103" s="28" t="s">
        <v>6106</v>
      </c>
      <c r="L1103" s="28" t="s">
        <v>6109</v>
      </c>
    </row>
    <row r="1104" spans="1:12">
      <c r="A1104" s="10" t="s">
        <v>3237</v>
      </c>
      <c r="B1104" s="10" t="s">
        <v>3238</v>
      </c>
      <c r="C1104" s="10" t="s">
        <v>307</v>
      </c>
      <c r="D1104" s="10" t="s">
        <v>649</v>
      </c>
      <c r="E1104" s="10" t="s">
        <v>3335</v>
      </c>
      <c r="F1104" s="10" t="s">
        <v>3336</v>
      </c>
      <c r="G1104" s="10" t="s">
        <v>3337</v>
      </c>
      <c r="H1104" s="10" t="s">
        <v>703</v>
      </c>
      <c r="I1104" s="28" t="s">
        <v>3237</v>
      </c>
      <c r="J1104" s="28" t="s">
        <v>6110</v>
      </c>
      <c r="K1104" s="28" t="s">
        <v>6111</v>
      </c>
      <c r="L1104" s="28" t="s">
        <v>6112</v>
      </c>
    </row>
    <row r="1105" spans="1:12">
      <c r="A1105" s="10" t="s">
        <v>3237</v>
      </c>
      <c r="B1105" s="10" t="s">
        <v>3238</v>
      </c>
      <c r="C1105" s="10" t="s">
        <v>307</v>
      </c>
      <c r="D1105" s="10" t="s">
        <v>649</v>
      </c>
      <c r="E1105" s="10" t="s">
        <v>3335</v>
      </c>
      <c r="F1105" s="10" t="s">
        <v>3336</v>
      </c>
      <c r="G1105" s="10" t="s">
        <v>3338</v>
      </c>
      <c r="H1105" s="10" t="s">
        <v>705</v>
      </c>
      <c r="I1105" s="28" t="s">
        <v>3237</v>
      </c>
      <c r="J1105" s="28" t="s">
        <v>6110</v>
      </c>
      <c r="K1105" s="28" t="s">
        <v>6111</v>
      </c>
      <c r="L1105" s="28" t="s">
        <v>6113</v>
      </c>
    </row>
    <row r="1106" spans="1:12">
      <c r="A1106" s="10" t="s">
        <v>3237</v>
      </c>
      <c r="B1106" s="10" t="s">
        <v>3238</v>
      </c>
      <c r="C1106" s="10" t="s">
        <v>307</v>
      </c>
      <c r="D1106" s="10" t="s">
        <v>649</v>
      </c>
      <c r="E1106" s="10" t="s">
        <v>3339</v>
      </c>
      <c r="F1106" s="10" t="s">
        <v>3340</v>
      </c>
      <c r="G1106" s="10" t="s">
        <v>3341</v>
      </c>
      <c r="H1106" s="10" t="s">
        <v>3342</v>
      </c>
      <c r="I1106" s="28" t="s">
        <v>3237</v>
      </c>
      <c r="J1106" s="28" t="s">
        <v>6110</v>
      </c>
      <c r="K1106" s="28" t="s">
        <v>6114</v>
      </c>
      <c r="L1106" s="28" t="s">
        <v>6115</v>
      </c>
    </row>
    <row r="1107" spans="1:12">
      <c r="A1107" s="10" t="s">
        <v>3237</v>
      </c>
      <c r="B1107" s="10" t="s">
        <v>3238</v>
      </c>
      <c r="C1107" s="10" t="s">
        <v>307</v>
      </c>
      <c r="D1107" s="10" t="s">
        <v>649</v>
      </c>
      <c r="E1107" s="10" t="s">
        <v>3339</v>
      </c>
      <c r="F1107" s="10" t="s">
        <v>3340</v>
      </c>
      <c r="G1107" s="10" t="s">
        <v>3343</v>
      </c>
      <c r="H1107" s="10" t="s">
        <v>3344</v>
      </c>
      <c r="I1107" s="28" t="s">
        <v>3237</v>
      </c>
      <c r="J1107" s="28" t="s">
        <v>6110</v>
      </c>
      <c r="K1107" s="28" t="s">
        <v>6114</v>
      </c>
      <c r="L1107" s="28" t="s">
        <v>6116</v>
      </c>
    </row>
    <row r="1108" spans="1:12">
      <c r="A1108" s="10" t="s">
        <v>3237</v>
      </c>
      <c r="B1108" s="10" t="s">
        <v>3238</v>
      </c>
      <c r="C1108" s="10" t="s">
        <v>307</v>
      </c>
      <c r="D1108" s="10" t="s">
        <v>649</v>
      </c>
      <c r="E1108" s="10" t="s">
        <v>3339</v>
      </c>
      <c r="F1108" s="10" t="s">
        <v>3340</v>
      </c>
      <c r="G1108" s="10" t="s">
        <v>3345</v>
      </c>
      <c r="H1108" s="10" t="s">
        <v>3346</v>
      </c>
      <c r="I1108" s="28" t="s">
        <v>3237</v>
      </c>
      <c r="J1108" s="28" t="s">
        <v>6110</v>
      </c>
      <c r="K1108" s="28" t="s">
        <v>6114</v>
      </c>
      <c r="L1108" s="28" t="s">
        <v>6117</v>
      </c>
    </row>
    <row r="1109" spans="1:12">
      <c r="A1109" s="10" t="s">
        <v>3237</v>
      </c>
      <c r="B1109" s="10" t="s">
        <v>3238</v>
      </c>
      <c r="C1109" s="10" t="s">
        <v>307</v>
      </c>
      <c r="D1109" s="10" t="s">
        <v>649</v>
      </c>
      <c r="E1109" s="10" t="s">
        <v>3339</v>
      </c>
      <c r="F1109" s="10" t="s">
        <v>3340</v>
      </c>
      <c r="G1109" s="10" t="s">
        <v>3347</v>
      </c>
      <c r="H1109" s="10" t="s">
        <v>3348</v>
      </c>
      <c r="I1109" s="28" t="s">
        <v>3237</v>
      </c>
      <c r="J1109" s="28" t="s">
        <v>6110</v>
      </c>
      <c r="K1109" s="28" t="s">
        <v>6114</v>
      </c>
      <c r="L1109" s="28" t="s">
        <v>6118</v>
      </c>
    </row>
    <row r="1110" spans="1:12">
      <c r="A1110" s="10" t="s">
        <v>3237</v>
      </c>
      <c r="B1110" s="10" t="s">
        <v>3238</v>
      </c>
      <c r="C1110" s="10" t="s">
        <v>307</v>
      </c>
      <c r="D1110" s="10" t="s">
        <v>649</v>
      </c>
      <c r="E1110" s="10" t="s">
        <v>3339</v>
      </c>
      <c r="F1110" s="10" t="s">
        <v>3340</v>
      </c>
      <c r="G1110" s="10" t="s">
        <v>3349</v>
      </c>
      <c r="H1110" s="10" t="s">
        <v>3350</v>
      </c>
      <c r="I1110" s="28" t="s">
        <v>3237</v>
      </c>
      <c r="J1110" s="28" t="s">
        <v>6110</v>
      </c>
      <c r="K1110" s="28" t="s">
        <v>6114</v>
      </c>
      <c r="L1110" s="28" t="s">
        <v>6119</v>
      </c>
    </row>
    <row r="1111" spans="1:12">
      <c r="A1111" s="10" t="s">
        <v>3237</v>
      </c>
      <c r="B1111" s="10" t="s">
        <v>3238</v>
      </c>
      <c r="C1111" s="10" t="s">
        <v>307</v>
      </c>
      <c r="D1111" s="10" t="s">
        <v>649</v>
      </c>
      <c r="E1111" s="10" t="s">
        <v>3339</v>
      </c>
      <c r="F1111" s="10" t="s">
        <v>3340</v>
      </c>
      <c r="G1111" s="10" t="s">
        <v>3351</v>
      </c>
      <c r="H1111" s="10" t="s">
        <v>3352</v>
      </c>
      <c r="I1111" s="28" t="s">
        <v>3237</v>
      </c>
      <c r="J1111" s="28" t="s">
        <v>6110</v>
      </c>
      <c r="K1111" s="28" t="s">
        <v>6114</v>
      </c>
      <c r="L1111" s="28" t="s">
        <v>6120</v>
      </c>
    </row>
    <row r="1112" spans="1:12">
      <c r="A1112" s="10" t="s">
        <v>3237</v>
      </c>
      <c r="B1112" s="10" t="s">
        <v>3238</v>
      </c>
      <c r="C1112" s="10" t="s">
        <v>307</v>
      </c>
      <c r="D1112" s="10" t="s">
        <v>649</v>
      </c>
      <c r="E1112" s="10" t="s">
        <v>3339</v>
      </c>
      <c r="F1112" s="10" t="s">
        <v>3340</v>
      </c>
      <c r="G1112" s="10" t="s">
        <v>3353</v>
      </c>
      <c r="H1112" s="10" t="s">
        <v>3354</v>
      </c>
      <c r="I1112" s="28" t="s">
        <v>3237</v>
      </c>
      <c r="J1112" s="28" t="s">
        <v>6110</v>
      </c>
      <c r="K1112" s="28" t="s">
        <v>6114</v>
      </c>
      <c r="L1112" s="28" t="s">
        <v>6121</v>
      </c>
    </row>
    <row r="1113" spans="1:12">
      <c r="A1113" s="10" t="s">
        <v>3237</v>
      </c>
      <c r="B1113" s="10" t="s">
        <v>3238</v>
      </c>
      <c r="C1113" s="10" t="s">
        <v>307</v>
      </c>
      <c r="D1113" s="10" t="s">
        <v>649</v>
      </c>
      <c r="E1113" s="10" t="s">
        <v>3339</v>
      </c>
      <c r="F1113" s="10" t="s">
        <v>3340</v>
      </c>
      <c r="G1113" s="10" t="s">
        <v>3355</v>
      </c>
      <c r="H1113" s="10" t="s">
        <v>3356</v>
      </c>
      <c r="I1113" s="28" t="s">
        <v>3237</v>
      </c>
      <c r="J1113" s="28" t="s">
        <v>6110</v>
      </c>
      <c r="K1113" s="28" t="s">
        <v>6114</v>
      </c>
      <c r="L1113" s="28" t="s">
        <v>6122</v>
      </c>
    </row>
    <row r="1114" spans="1:12">
      <c r="A1114" s="10" t="s">
        <v>3237</v>
      </c>
      <c r="B1114" s="10" t="s">
        <v>3238</v>
      </c>
      <c r="C1114" s="10" t="s">
        <v>307</v>
      </c>
      <c r="D1114" s="10" t="s">
        <v>649</v>
      </c>
      <c r="E1114" s="10" t="s">
        <v>3339</v>
      </c>
      <c r="F1114" s="10" t="s">
        <v>3340</v>
      </c>
      <c r="G1114" s="10" t="s">
        <v>3357</v>
      </c>
      <c r="H1114" s="10" t="s">
        <v>3358</v>
      </c>
      <c r="I1114" s="28" t="s">
        <v>3237</v>
      </c>
      <c r="J1114" s="28" t="s">
        <v>6110</v>
      </c>
      <c r="K1114" s="28" t="s">
        <v>6114</v>
      </c>
      <c r="L1114" s="28" t="s">
        <v>6123</v>
      </c>
    </row>
    <row r="1115" spans="1:12">
      <c r="A1115" s="10" t="s">
        <v>3237</v>
      </c>
      <c r="B1115" s="10" t="s">
        <v>3238</v>
      </c>
      <c r="C1115" s="10" t="s">
        <v>307</v>
      </c>
      <c r="D1115" s="10" t="s">
        <v>649</v>
      </c>
      <c r="E1115" s="10" t="s">
        <v>3359</v>
      </c>
      <c r="F1115" s="10" t="s">
        <v>3360</v>
      </c>
      <c r="G1115" s="10" t="s">
        <v>3361</v>
      </c>
      <c r="H1115" s="10" t="s">
        <v>3362</v>
      </c>
      <c r="I1115" s="28" t="s">
        <v>3237</v>
      </c>
      <c r="J1115" s="28" t="s">
        <v>6110</v>
      </c>
      <c r="K1115" s="28" t="s">
        <v>6124</v>
      </c>
      <c r="L1115" s="28" t="s">
        <v>6125</v>
      </c>
    </row>
    <row r="1116" spans="1:12">
      <c r="A1116" s="10" t="s">
        <v>3237</v>
      </c>
      <c r="B1116" s="10" t="s">
        <v>3238</v>
      </c>
      <c r="C1116" s="10" t="s">
        <v>307</v>
      </c>
      <c r="D1116" s="10" t="s">
        <v>649</v>
      </c>
      <c r="E1116" s="10" t="s">
        <v>3359</v>
      </c>
      <c r="F1116" s="10" t="s">
        <v>3360</v>
      </c>
      <c r="G1116" s="10" t="s">
        <v>3363</v>
      </c>
      <c r="H1116" s="10" t="s">
        <v>3364</v>
      </c>
      <c r="I1116" s="28" t="s">
        <v>3237</v>
      </c>
      <c r="J1116" s="28" t="s">
        <v>6110</v>
      </c>
      <c r="K1116" s="28" t="s">
        <v>6124</v>
      </c>
      <c r="L1116" s="28" t="s">
        <v>6126</v>
      </c>
    </row>
    <row r="1117" spans="1:12">
      <c r="A1117" s="10" t="s">
        <v>3237</v>
      </c>
      <c r="B1117" s="10" t="s">
        <v>3238</v>
      </c>
      <c r="C1117" s="10" t="s">
        <v>307</v>
      </c>
      <c r="D1117" s="10" t="s">
        <v>649</v>
      </c>
      <c r="E1117" s="10" t="s">
        <v>3365</v>
      </c>
      <c r="F1117" s="10" t="s">
        <v>3366</v>
      </c>
      <c r="G1117" s="10" t="s">
        <v>3367</v>
      </c>
      <c r="H1117" s="10" t="s">
        <v>3368</v>
      </c>
      <c r="I1117" s="28" t="s">
        <v>3237</v>
      </c>
      <c r="J1117" s="28" t="s">
        <v>6110</v>
      </c>
      <c r="K1117" s="28" t="s">
        <v>6127</v>
      </c>
      <c r="L1117" s="28" t="s">
        <v>6128</v>
      </c>
    </row>
    <row r="1118" spans="1:12">
      <c r="A1118" s="10" t="s">
        <v>3237</v>
      </c>
      <c r="B1118" s="10" t="s">
        <v>3238</v>
      </c>
      <c r="C1118" s="10" t="s">
        <v>307</v>
      </c>
      <c r="D1118" s="10" t="s">
        <v>649</v>
      </c>
      <c r="E1118" s="10" t="s">
        <v>3365</v>
      </c>
      <c r="F1118" s="10" t="s">
        <v>3366</v>
      </c>
      <c r="G1118" s="10" t="s">
        <v>3369</v>
      </c>
      <c r="H1118" s="10" t="s">
        <v>3370</v>
      </c>
      <c r="I1118" s="28" t="s">
        <v>3237</v>
      </c>
      <c r="J1118" s="28" t="s">
        <v>6110</v>
      </c>
      <c r="K1118" s="28" t="s">
        <v>6127</v>
      </c>
      <c r="L1118" s="28" t="s">
        <v>6129</v>
      </c>
    </row>
    <row r="1119" spans="1:12">
      <c r="A1119" s="10" t="s">
        <v>3237</v>
      </c>
      <c r="B1119" s="10" t="s">
        <v>3238</v>
      </c>
      <c r="C1119" s="10" t="s">
        <v>307</v>
      </c>
      <c r="D1119" s="10" t="s">
        <v>649</v>
      </c>
      <c r="E1119" s="10" t="s">
        <v>3365</v>
      </c>
      <c r="F1119" s="10" t="s">
        <v>3366</v>
      </c>
      <c r="G1119" s="10" t="s">
        <v>3371</v>
      </c>
      <c r="H1119" s="10" t="s">
        <v>3372</v>
      </c>
      <c r="I1119" s="28" t="s">
        <v>3237</v>
      </c>
      <c r="J1119" s="28" t="s">
        <v>6110</v>
      </c>
      <c r="K1119" s="28" t="s">
        <v>6127</v>
      </c>
      <c r="L1119" s="28" t="s">
        <v>6130</v>
      </c>
    </row>
    <row r="1120" spans="1:12">
      <c r="A1120" s="10" t="s">
        <v>3237</v>
      </c>
      <c r="B1120" s="10" t="s">
        <v>3238</v>
      </c>
      <c r="C1120" s="10" t="s">
        <v>308</v>
      </c>
      <c r="D1120" s="10" t="s">
        <v>650</v>
      </c>
      <c r="E1120" s="10" t="s">
        <v>3373</v>
      </c>
      <c r="F1120" s="10" t="s">
        <v>3374</v>
      </c>
      <c r="G1120" s="10" t="s">
        <v>3375</v>
      </c>
      <c r="H1120" s="10" t="s">
        <v>703</v>
      </c>
      <c r="I1120" s="28" t="s">
        <v>3237</v>
      </c>
      <c r="J1120" s="28" t="s">
        <v>6131</v>
      </c>
      <c r="K1120" s="28" t="s">
        <v>6132</v>
      </c>
      <c r="L1120" s="28" t="s">
        <v>6133</v>
      </c>
    </row>
    <row r="1121" spans="1:12">
      <c r="A1121" s="10" t="s">
        <v>3237</v>
      </c>
      <c r="B1121" s="10" t="s">
        <v>3238</v>
      </c>
      <c r="C1121" s="10" t="s">
        <v>308</v>
      </c>
      <c r="D1121" s="10" t="s">
        <v>650</v>
      </c>
      <c r="E1121" s="10" t="s">
        <v>3373</v>
      </c>
      <c r="F1121" s="10" t="s">
        <v>3374</v>
      </c>
      <c r="G1121" s="10" t="s">
        <v>3376</v>
      </c>
      <c r="H1121" s="10" t="s">
        <v>705</v>
      </c>
      <c r="I1121" s="28" t="s">
        <v>3237</v>
      </c>
      <c r="J1121" s="28" t="s">
        <v>6131</v>
      </c>
      <c r="K1121" s="28" t="s">
        <v>6132</v>
      </c>
      <c r="L1121" s="28" t="s">
        <v>6134</v>
      </c>
    </row>
    <row r="1122" spans="1:12">
      <c r="A1122" s="10" t="s">
        <v>3237</v>
      </c>
      <c r="B1122" s="10" t="s">
        <v>3238</v>
      </c>
      <c r="C1122" s="10" t="s">
        <v>308</v>
      </c>
      <c r="D1122" s="10" t="s">
        <v>650</v>
      </c>
      <c r="E1122" s="10" t="s">
        <v>3377</v>
      </c>
      <c r="F1122" s="10" t="s">
        <v>3378</v>
      </c>
      <c r="G1122" s="10" t="s">
        <v>3379</v>
      </c>
      <c r="H1122" s="10" t="s">
        <v>3380</v>
      </c>
      <c r="I1122" s="28" t="s">
        <v>3237</v>
      </c>
      <c r="J1122" s="28" t="s">
        <v>6131</v>
      </c>
      <c r="K1122" s="28" t="s">
        <v>6135</v>
      </c>
      <c r="L1122" s="28" t="s">
        <v>6136</v>
      </c>
    </row>
    <row r="1123" spans="1:12">
      <c r="A1123" s="10" t="s">
        <v>3237</v>
      </c>
      <c r="B1123" s="10" t="s">
        <v>3238</v>
      </c>
      <c r="C1123" s="10" t="s">
        <v>308</v>
      </c>
      <c r="D1123" s="10" t="s">
        <v>650</v>
      </c>
      <c r="E1123" s="10" t="s">
        <v>3377</v>
      </c>
      <c r="F1123" s="10" t="s">
        <v>3378</v>
      </c>
      <c r="G1123" s="10" t="s">
        <v>3381</v>
      </c>
      <c r="H1123" s="10" t="s">
        <v>3382</v>
      </c>
      <c r="I1123" s="28" t="s">
        <v>3237</v>
      </c>
      <c r="J1123" s="28" t="s">
        <v>6131</v>
      </c>
      <c r="K1123" s="28" t="s">
        <v>6135</v>
      </c>
      <c r="L1123" s="28" t="s">
        <v>6137</v>
      </c>
    </row>
    <row r="1124" spans="1:12">
      <c r="A1124" s="10" t="s">
        <v>3237</v>
      </c>
      <c r="B1124" s="10" t="s">
        <v>3238</v>
      </c>
      <c r="C1124" s="10" t="s">
        <v>308</v>
      </c>
      <c r="D1124" s="10" t="s">
        <v>650</v>
      </c>
      <c r="E1124" s="10" t="s">
        <v>3377</v>
      </c>
      <c r="F1124" s="10" t="s">
        <v>3378</v>
      </c>
      <c r="G1124" s="10" t="s">
        <v>3383</v>
      </c>
      <c r="H1124" s="10" t="s">
        <v>3384</v>
      </c>
      <c r="I1124" s="28" t="s">
        <v>3237</v>
      </c>
      <c r="J1124" s="28" t="s">
        <v>6131</v>
      </c>
      <c r="K1124" s="28" t="s">
        <v>6135</v>
      </c>
      <c r="L1124" s="28" t="s">
        <v>6138</v>
      </c>
    </row>
    <row r="1125" spans="1:12">
      <c r="A1125" s="10" t="s">
        <v>3237</v>
      </c>
      <c r="B1125" s="10" t="s">
        <v>3238</v>
      </c>
      <c r="C1125" s="10" t="s">
        <v>308</v>
      </c>
      <c r="D1125" s="10" t="s">
        <v>650</v>
      </c>
      <c r="E1125" s="10" t="s">
        <v>3377</v>
      </c>
      <c r="F1125" s="10" t="s">
        <v>3378</v>
      </c>
      <c r="G1125" s="10" t="s">
        <v>3385</v>
      </c>
      <c r="H1125" s="10" t="s">
        <v>3386</v>
      </c>
      <c r="I1125" s="28" t="s">
        <v>3237</v>
      </c>
      <c r="J1125" s="28" t="s">
        <v>6131</v>
      </c>
      <c r="K1125" s="28" t="s">
        <v>6135</v>
      </c>
      <c r="L1125" s="28" t="s">
        <v>6139</v>
      </c>
    </row>
    <row r="1126" spans="1:12">
      <c r="A1126" s="10" t="s">
        <v>3237</v>
      </c>
      <c r="B1126" s="10" t="s">
        <v>3238</v>
      </c>
      <c r="C1126" s="10" t="s">
        <v>308</v>
      </c>
      <c r="D1126" s="10" t="s">
        <v>650</v>
      </c>
      <c r="E1126" s="10" t="s">
        <v>3387</v>
      </c>
      <c r="F1126" s="10" t="s">
        <v>3388</v>
      </c>
      <c r="G1126" s="10" t="s">
        <v>3389</v>
      </c>
      <c r="H1126" s="10" t="s">
        <v>3390</v>
      </c>
      <c r="I1126" s="28" t="s">
        <v>3237</v>
      </c>
      <c r="J1126" s="28" t="s">
        <v>6131</v>
      </c>
      <c r="K1126" s="28" t="s">
        <v>6140</v>
      </c>
      <c r="L1126" s="28" t="s">
        <v>6141</v>
      </c>
    </row>
    <row r="1127" spans="1:12">
      <c r="A1127" s="10" t="s">
        <v>3237</v>
      </c>
      <c r="B1127" s="10" t="s">
        <v>3238</v>
      </c>
      <c r="C1127" s="10" t="s">
        <v>308</v>
      </c>
      <c r="D1127" s="10" t="s">
        <v>650</v>
      </c>
      <c r="E1127" s="10" t="s">
        <v>3387</v>
      </c>
      <c r="F1127" s="10" t="s">
        <v>3388</v>
      </c>
      <c r="G1127" s="10" t="s">
        <v>3391</v>
      </c>
      <c r="H1127" s="10" t="s">
        <v>3392</v>
      </c>
      <c r="I1127" s="28" t="s">
        <v>3237</v>
      </c>
      <c r="J1127" s="28" t="s">
        <v>6131</v>
      </c>
      <c r="K1127" s="28" t="s">
        <v>6140</v>
      </c>
      <c r="L1127" s="28" t="s">
        <v>6142</v>
      </c>
    </row>
    <row r="1128" spans="1:12">
      <c r="A1128" s="10" t="s">
        <v>3237</v>
      </c>
      <c r="B1128" s="10" t="s">
        <v>3238</v>
      </c>
      <c r="C1128" s="10" t="s">
        <v>308</v>
      </c>
      <c r="D1128" s="10" t="s">
        <v>650</v>
      </c>
      <c r="E1128" s="10" t="s">
        <v>3387</v>
      </c>
      <c r="F1128" s="10" t="s">
        <v>3388</v>
      </c>
      <c r="G1128" s="10" t="s">
        <v>3393</v>
      </c>
      <c r="H1128" s="10" t="s">
        <v>3394</v>
      </c>
      <c r="I1128" s="28" t="s">
        <v>3237</v>
      </c>
      <c r="J1128" s="28" t="s">
        <v>6131</v>
      </c>
      <c r="K1128" s="28" t="s">
        <v>6140</v>
      </c>
      <c r="L1128" s="28" t="s">
        <v>6143</v>
      </c>
    </row>
    <row r="1129" spans="1:12">
      <c r="A1129" s="10" t="s">
        <v>3237</v>
      </c>
      <c r="B1129" s="10" t="s">
        <v>3238</v>
      </c>
      <c r="C1129" s="10" t="s">
        <v>308</v>
      </c>
      <c r="D1129" s="10" t="s">
        <v>650</v>
      </c>
      <c r="E1129" s="10" t="s">
        <v>3395</v>
      </c>
      <c r="F1129" s="10" t="s">
        <v>3396</v>
      </c>
      <c r="G1129" s="10" t="s">
        <v>3397</v>
      </c>
      <c r="H1129" s="10" t="s">
        <v>3398</v>
      </c>
      <c r="I1129" s="28" t="s">
        <v>3237</v>
      </c>
      <c r="J1129" s="28" t="s">
        <v>6131</v>
      </c>
      <c r="K1129" s="28" t="s">
        <v>6144</v>
      </c>
      <c r="L1129" s="28" t="s">
        <v>6145</v>
      </c>
    </row>
    <row r="1130" spans="1:12">
      <c r="A1130" s="10" t="s">
        <v>3237</v>
      </c>
      <c r="B1130" s="10" t="s">
        <v>3238</v>
      </c>
      <c r="C1130" s="10" t="s">
        <v>308</v>
      </c>
      <c r="D1130" s="10" t="s">
        <v>650</v>
      </c>
      <c r="E1130" s="10" t="s">
        <v>3395</v>
      </c>
      <c r="F1130" s="10" t="s">
        <v>3396</v>
      </c>
      <c r="G1130" s="10" t="s">
        <v>3399</v>
      </c>
      <c r="H1130" s="10" t="s">
        <v>3400</v>
      </c>
      <c r="I1130" s="28" t="s">
        <v>3237</v>
      </c>
      <c r="J1130" s="28" t="s">
        <v>6131</v>
      </c>
      <c r="K1130" s="28" t="s">
        <v>6144</v>
      </c>
      <c r="L1130" s="28" t="s">
        <v>6146</v>
      </c>
    </row>
    <row r="1131" spans="1:12">
      <c r="A1131" s="10" t="s">
        <v>3237</v>
      </c>
      <c r="B1131" s="10" t="s">
        <v>3238</v>
      </c>
      <c r="C1131" s="10" t="s">
        <v>308</v>
      </c>
      <c r="D1131" s="10" t="s">
        <v>650</v>
      </c>
      <c r="E1131" s="10" t="s">
        <v>3395</v>
      </c>
      <c r="F1131" s="10" t="s">
        <v>3396</v>
      </c>
      <c r="G1131" s="10" t="s">
        <v>3401</v>
      </c>
      <c r="H1131" s="10" t="s">
        <v>3402</v>
      </c>
      <c r="I1131" s="28" t="s">
        <v>3237</v>
      </c>
      <c r="J1131" s="28" t="s">
        <v>6131</v>
      </c>
      <c r="K1131" s="28" t="s">
        <v>6144</v>
      </c>
      <c r="L1131" s="28" t="s">
        <v>6147</v>
      </c>
    </row>
    <row r="1132" spans="1:12">
      <c r="A1132" s="10" t="s">
        <v>3237</v>
      </c>
      <c r="B1132" s="10" t="s">
        <v>3238</v>
      </c>
      <c r="C1132" s="10" t="s">
        <v>308</v>
      </c>
      <c r="D1132" s="10" t="s">
        <v>650</v>
      </c>
      <c r="E1132" s="10" t="s">
        <v>3403</v>
      </c>
      <c r="F1132" s="10" t="s">
        <v>3404</v>
      </c>
      <c r="G1132" s="10" t="s">
        <v>3405</v>
      </c>
      <c r="H1132" s="10" t="s">
        <v>3406</v>
      </c>
      <c r="I1132" s="28" t="s">
        <v>3237</v>
      </c>
      <c r="J1132" s="28" t="s">
        <v>6131</v>
      </c>
      <c r="K1132" s="28" t="s">
        <v>6148</v>
      </c>
      <c r="L1132" s="28" t="s">
        <v>6149</v>
      </c>
    </row>
    <row r="1133" spans="1:12">
      <c r="A1133" s="10" t="s">
        <v>3237</v>
      </c>
      <c r="B1133" s="10" t="s">
        <v>3238</v>
      </c>
      <c r="C1133" s="10" t="s">
        <v>308</v>
      </c>
      <c r="D1133" s="10" t="s">
        <v>650</v>
      </c>
      <c r="E1133" s="10" t="s">
        <v>3403</v>
      </c>
      <c r="F1133" s="10" t="s">
        <v>3404</v>
      </c>
      <c r="G1133" s="10" t="s">
        <v>3407</v>
      </c>
      <c r="H1133" s="10" t="s">
        <v>3408</v>
      </c>
      <c r="I1133" s="28" t="s">
        <v>3237</v>
      </c>
      <c r="J1133" s="28" t="s">
        <v>6131</v>
      </c>
      <c r="K1133" s="28" t="s">
        <v>6148</v>
      </c>
      <c r="L1133" s="28" t="s">
        <v>6150</v>
      </c>
    </row>
    <row r="1134" spans="1:12">
      <c r="A1134" s="10" t="s">
        <v>3237</v>
      </c>
      <c r="B1134" s="10" t="s">
        <v>3238</v>
      </c>
      <c r="C1134" s="10" t="s">
        <v>308</v>
      </c>
      <c r="D1134" s="10" t="s">
        <v>650</v>
      </c>
      <c r="E1134" s="10" t="s">
        <v>3403</v>
      </c>
      <c r="F1134" s="10" t="s">
        <v>3404</v>
      </c>
      <c r="G1134" s="10" t="s">
        <v>3409</v>
      </c>
      <c r="H1134" s="10" t="s">
        <v>3410</v>
      </c>
      <c r="I1134" s="28" t="s">
        <v>3237</v>
      </c>
      <c r="J1134" s="28" t="s">
        <v>6131</v>
      </c>
      <c r="K1134" s="28" t="s">
        <v>6148</v>
      </c>
      <c r="L1134" s="28" t="s">
        <v>6151</v>
      </c>
    </row>
    <row r="1135" spans="1:12">
      <c r="A1135" s="10" t="s">
        <v>3237</v>
      </c>
      <c r="B1135" s="10" t="s">
        <v>3238</v>
      </c>
      <c r="C1135" s="10" t="s">
        <v>308</v>
      </c>
      <c r="D1135" s="10" t="s">
        <v>650</v>
      </c>
      <c r="E1135" s="10" t="s">
        <v>3411</v>
      </c>
      <c r="F1135" s="10" t="s">
        <v>3412</v>
      </c>
      <c r="G1135" s="10" t="s">
        <v>3413</v>
      </c>
      <c r="H1135" s="10" t="s">
        <v>3414</v>
      </c>
      <c r="I1135" s="28" t="s">
        <v>3237</v>
      </c>
      <c r="J1135" s="28" t="s">
        <v>6131</v>
      </c>
      <c r="K1135" s="28" t="s">
        <v>6152</v>
      </c>
      <c r="L1135" s="28" t="s">
        <v>6153</v>
      </c>
    </row>
    <row r="1136" spans="1:12">
      <c r="A1136" s="10" t="s">
        <v>3237</v>
      </c>
      <c r="B1136" s="10" t="s">
        <v>3238</v>
      </c>
      <c r="C1136" s="10" t="s">
        <v>308</v>
      </c>
      <c r="D1136" s="10" t="s">
        <v>650</v>
      </c>
      <c r="E1136" s="10" t="s">
        <v>3411</v>
      </c>
      <c r="F1136" s="10" t="s">
        <v>3412</v>
      </c>
      <c r="G1136" s="10" t="s">
        <v>3415</v>
      </c>
      <c r="H1136" s="10" t="s">
        <v>3416</v>
      </c>
      <c r="I1136" s="28" t="s">
        <v>3237</v>
      </c>
      <c r="J1136" s="28" t="s">
        <v>6131</v>
      </c>
      <c r="K1136" s="28" t="s">
        <v>6152</v>
      </c>
      <c r="L1136" s="28" t="s">
        <v>6154</v>
      </c>
    </row>
    <row r="1137" spans="1:12">
      <c r="A1137" s="10" t="s">
        <v>3237</v>
      </c>
      <c r="B1137" s="10" t="s">
        <v>3238</v>
      </c>
      <c r="C1137" s="10" t="s">
        <v>308</v>
      </c>
      <c r="D1137" s="10" t="s">
        <v>650</v>
      </c>
      <c r="E1137" s="10" t="s">
        <v>3411</v>
      </c>
      <c r="F1137" s="10" t="s">
        <v>3412</v>
      </c>
      <c r="G1137" s="10" t="s">
        <v>3417</v>
      </c>
      <c r="H1137" s="10" t="s">
        <v>3418</v>
      </c>
      <c r="I1137" s="28" t="s">
        <v>3237</v>
      </c>
      <c r="J1137" s="28" t="s">
        <v>6131</v>
      </c>
      <c r="K1137" s="28" t="s">
        <v>6152</v>
      </c>
      <c r="L1137" s="28" t="s">
        <v>6155</v>
      </c>
    </row>
    <row r="1138" spans="1:12">
      <c r="A1138" s="10" t="s">
        <v>3419</v>
      </c>
      <c r="B1138" s="10" t="s">
        <v>3420</v>
      </c>
      <c r="C1138" s="10" t="s">
        <v>309</v>
      </c>
      <c r="D1138" s="10" t="s">
        <v>651</v>
      </c>
      <c r="E1138" s="10" t="s">
        <v>3421</v>
      </c>
      <c r="F1138" s="10" t="s">
        <v>3422</v>
      </c>
      <c r="G1138" s="10" t="s">
        <v>3423</v>
      </c>
      <c r="H1138" s="10" t="s">
        <v>703</v>
      </c>
      <c r="I1138" s="28" t="s">
        <v>3419</v>
      </c>
      <c r="J1138" s="28" t="s">
        <v>6156</v>
      </c>
      <c r="K1138" s="28" t="s">
        <v>6157</v>
      </c>
      <c r="L1138" s="28" t="s">
        <v>6158</v>
      </c>
    </row>
    <row r="1139" spans="1:12">
      <c r="A1139" s="10" t="s">
        <v>3419</v>
      </c>
      <c r="B1139" s="10" t="s">
        <v>3420</v>
      </c>
      <c r="C1139" s="10" t="s">
        <v>309</v>
      </c>
      <c r="D1139" s="10" t="s">
        <v>651</v>
      </c>
      <c r="E1139" s="10" t="s">
        <v>3421</v>
      </c>
      <c r="F1139" s="10" t="s">
        <v>3422</v>
      </c>
      <c r="G1139" s="10" t="s">
        <v>3424</v>
      </c>
      <c r="H1139" s="10" t="s">
        <v>705</v>
      </c>
      <c r="I1139" s="28" t="s">
        <v>3419</v>
      </c>
      <c r="J1139" s="28" t="s">
        <v>6156</v>
      </c>
      <c r="K1139" s="28" t="s">
        <v>6157</v>
      </c>
      <c r="L1139" s="28" t="s">
        <v>6159</v>
      </c>
    </row>
    <row r="1140" spans="1:12">
      <c r="A1140" s="10" t="s">
        <v>3419</v>
      </c>
      <c r="B1140" s="10" t="s">
        <v>3420</v>
      </c>
      <c r="C1140" s="10" t="s">
        <v>309</v>
      </c>
      <c r="D1140" s="10" t="s">
        <v>651</v>
      </c>
      <c r="E1140" s="10" t="s">
        <v>3425</v>
      </c>
      <c r="F1140" s="10" t="s">
        <v>3426</v>
      </c>
      <c r="G1140" s="10" t="s">
        <v>3427</v>
      </c>
      <c r="H1140" s="10" t="s">
        <v>3428</v>
      </c>
      <c r="I1140" s="28" t="s">
        <v>3419</v>
      </c>
      <c r="J1140" s="28" t="s">
        <v>6156</v>
      </c>
      <c r="K1140" s="28" t="s">
        <v>6160</v>
      </c>
      <c r="L1140" s="28" t="s">
        <v>6161</v>
      </c>
    </row>
    <row r="1141" spans="1:12">
      <c r="A1141" s="10" t="s">
        <v>3419</v>
      </c>
      <c r="B1141" s="10" t="s">
        <v>3420</v>
      </c>
      <c r="C1141" s="10" t="s">
        <v>309</v>
      </c>
      <c r="D1141" s="10" t="s">
        <v>651</v>
      </c>
      <c r="E1141" s="10" t="s">
        <v>3425</v>
      </c>
      <c r="F1141" s="10" t="s">
        <v>3426</v>
      </c>
      <c r="G1141" s="10" t="s">
        <v>3429</v>
      </c>
      <c r="H1141" s="10" t="s">
        <v>3430</v>
      </c>
      <c r="I1141" s="28" t="s">
        <v>3419</v>
      </c>
      <c r="J1141" s="28" t="s">
        <v>6156</v>
      </c>
      <c r="K1141" s="28" t="s">
        <v>6160</v>
      </c>
      <c r="L1141" s="28" t="s">
        <v>6162</v>
      </c>
    </row>
    <row r="1142" spans="1:12">
      <c r="A1142" s="10" t="s">
        <v>3419</v>
      </c>
      <c r="B1142" s="10" t="s">
        <v>3420</v>
      </c>
      <c r="C1142" s="10" t="s">
        <v>309</v>
      </c>
      <c r="D1142" s="10" t="s">
        <v>651</v>
      </c>
      <c r="E1142" s="10" t="s">
        <v>3431</v>
      </c>
      <c r="F1142" s="10" t="s">
        <v>3432</v>
      </c>
      <c r="G1142" s="10" t="s">
        <v>3433</v>
      </c>
      <c r="H1142" s="10" t="s">
        <v>3432</v>
      </c>
      <c r="I1142" s="28" t="s">
        <v>3419</v>
      </c>
      <c r="J1142" s="28" t="s">
        <v>6156</v>
      </c>
      <c r="K1142" s="28" t="s">
        <v>6163</v>
      </c>
      <c r="L1142" s="28" t="s">
        <v>6164</v>
      </c>
    </row>
    <row r="1143" spans="1:12">
      <c r="A1143" s="10" t="s">
        <v>3419</v>
      </c>
      <c r="B1143" s="10" t="s">
        <v>3420</v>
      </c>
      <c r="C1143" s="10" t="s">
        <v>310</v>
      </c>
      <c r="D1143" s="10" t="s">
        <v>652</v>
      </c>
      <c r="E1143" s="10" t="s">
        <v>3434</v>
      </c>
      <c r="F1143" s="10" t="s">
        <v>3435</v>
      </c>
      <c r="G1143" s="10" t="s">
        <v>3436</v>
      </c>
      <c r="H1143" s="10" t="s">
        <v>703</v>
      </c>
      <c r="I1143" s="28" t="s">
        <v>3419</v>
      </c>
      <c r="J1143" s="28" t="s">
        <v>6165</v>
      </c>
      <c r="K1143" s="28" t="s">
        <v>6166</v>
      </c>
      <c r="L1143" s="28" t="s">
        <v>6167</v>
      </c>
    </row>
    <row r="1144" spans="1:12">
      <c r="A1144" s="10" t="s">
        <v>3419</v>
      </c>
      <c r="B1144" s="10" t="s">
        <v>3420</v>
      </c>
      <c r="C1144" s="10" t="s">
        <v>310</v>
      </c>
      <c r="D1144" s="10" t="s">
        <v>652</v>
      </c>
      <c r="E1144" s="10" t="s">
        <v>3434</v>
      </c>
      <c r="F1144" s="10" t="s">
        <v>3435</v>
      </c>
      <c r="G1144" s="10" t="s">
        <v>3437</v>
      </c>
      <c r="H1144" s="10" t="s">
        <v>705</v>
      </c>
      <c r="I1144" s="28" t="s">
        <v>3419</v>
      </c>
      <c r="J1144" s="28" t="s">
        <v>6165</v>
      </c>
      <c r="K1144" s="28" t="s">
        <v>6166</v>
      </c>
      <c r="L1144" s="28" t="s">
        <v>6168</v>
      </c>
    </row>
    <row r="1145" spans="1:12">
      <c r="A1145" s="10" t="s">
        <v>3419</v>
      </c>
      <c r="B1145" s="10" t="s">
        <v>3420</v>
      </c>
      <c r="C1145" s="10" t="s">
        <v>310</v>
      </c>
      <c r="D1145" s="10" t="s">
        <v>652</v>
      </c>
      <c r="E1145" s="10" t="s">
        <v>3438</v>
      </c>
      <c r="F1145" s="10" t="s">
        <v>3439</v>
      </c>
      <c r="G1145" s="10" t="s">
        <v>3440</v>
      </c>
      <c r="H1145" s="10" t="s">
        <v>3441</v>
      </c>
      <c r="I1145" s="28" t="s">
        <v>3419</v>
      </c>
      <c r="J1145" s="28" t="s">
        <v>6165</v>
      </c>
      <c r="K1145" s="28" t="s">
        <v>6169</v>
      </c>
      <c r="L1145" s="28" t="s">
        <v>6170</v>
      </c>
    </row>
    <row r="1146" spans="1:12">
      <c r="A1146" s="10" t="s">
        <v>3419</v>
      </c>
      <c r="B1146" s="10" t="s">
        <v>3420</v>
      </c>
      <c r="C1146" s="10" t="s">
        <v>310</v>
      </c>
      <c r="D1146" s="10" t="s">
        <v>652</v>
      </c>
      <c r="E1146" s="10" t="s">
        <v>3438</v>
      </c>
      <c r="F1146" s="10" t="s">
        <v>3439</v>
      </c>
      <c r="G1146" s="10" t="s">
        <v>3442</v>
      </c>
      <c r="H1146" s="10" t="s">
        <v>3443</v>
      </c>
      <c r="I1146" s="28" t="s">
        <v>3419</v>
      </c>
      <c r="J1146" s="28" t="s">
        <v>6165</v>
      </c>
      <c r="K1146" s="28" t="s">
        <v>6169</v>
      </c>
      <c r="L1146" s="28" t="s">
        <v>6171</v>
      </c>
    </row>
    <row r="1147" spans="1:12">
      <c r="A1147" s="10" t="s">
        <v>3419</v>
      </c>
      <c r="B1147" s="10" t="s">
        <v>3420</v>
      </c>
      <c r="C1147" s="10" t="s">
        <v>310</v>
      </c>
      <c r="D1147" s="10" t="s">
        <v>652</v>
      </c>
      <c r="E1147" s="10" t="s">
        <v>3438</v>
      </c>
      <c r="F1147" s="10" t="s">
        <v>3439</v>
      </c>
      <c r="G1147" s="10" t="s">
        <v>3444</v>
      </c>
      <c r="H1147" s="10" t="s">
        <v>3445</v>
      </c>
      <c r="I1147" s="28" t="s">
        <v>3419</v>
      </c>
      <c r="J1147" s="28" t="s">
        <v>6165</v>
      </c>
      <c r="K1147" s="28" t="s">
        <v>6169</v>
      </c>
      <c r="L1147" s="28" t="s">
        <v>6172</v>
      </c>
    </row>
    <row r="1148" spans="1:12">
      <c r="A1148" s="10" t="s">
        <v>3419</v>
      </c>
      <c r="B1148" s="10" t="s">
        <v>3420</v>
      </c>
      <c r="C1148" s="10" t="s">
        <v>310</v>
      </c>
      <c r="D1148" s="10" t="s">
        <v>652</v>
      </c>
      <c r="E1148" s="10" t="s">
        <v>3446</v>
      </c>
      <c r="F1148" s="10" t="s">
        <v>3447</v>
      </c>
      <c r="G1148" s="10" t="s">
        <v>3448</v>
      </c>
      <c r="H1148" s="10" t="s">
        <v>3449</v>
      </c>
      <c r="I1148" s="28" t="s">
        <v>3419</v>
      </c>
      <c r="J1148" s="28" t="s">
        <v>6165</v>
      </c>
      <c r="K1148" s="28" t="s">
        <v>6173</v>
      </c>
      <c r="L1148" s="28" t="s">
        <v>6174</v>
      </c>
    </row>
    <row r="1149" spans="1:12">
      <c r="A1149" s="10" t="s">
        <v>3419</v>
      </c>
      <c r="B1149" s="10" t="s">
        <v>3420</v>
      </c>
      <c r="C1149" s="10" t="s">
        <v>310</v>
      </c>
      <c r="D1149" s="10" t="s">
        <v>652</v>
      </c>
      <c r="E1149" s="10" t="s">
        <v>3446</v>
      </c>
      <c r="F1149" s="10" t="s">
        <v>3447</v>
      </c>
      <c r="G1149" s="10" t="s">
        <v>3450</v>
      </c>
      <c r="H1149" s="10" t="s">
        <v>3451</v>
      </c>
      <c r="I1149" s="28" t="s">
        <v>3419</v>
      </c>
      <c r="J1149" s="28" t="s">
        <v>6165</v>
      </c>
      <c r="K1149" s="28" t="s">
        <v>6173</v>
      </c>
      <c r="L1149" s="28" t="s">
        <v>6175</v>
      </c>
    </row>
    <row r="1150" spans="1:12">
      <c r="A1150" s="10" t="s">
        <v>3419</v>
      </c>
      <c r="B1150" s="10" t="s">
        <v>3420</v>
      </c>
      <c r="C1150" s="10" t="s">
        <v>310</v>
      </c>
      <c r="D1150" s="10" t="s">
        <v>652</v>
      </c>
      <c r="E1150" s="10" t="s">
        <v>3452</v>
      </c>
      <c r="F1150" s="10" t="s">
        <v>3453</v>
      </c>
      <c r="G1150" s="10" t="s">
        <v>3454</v>
      </c>
      <c r="H1150" s="10" t="s">
        <v>3453</v>
      </c>
      <c r="I1150" s="28" t="s">
        <v>3419</v>
      </c>
      <c r="J1150" s="28" t="s">
        <v>6165</v>
      </c>
      <c r="K1150" s="28" t="s">
        <v>6176</v>
      </c>
      <c r="L1150" s="28" t="s">
        <v>6177</v>
      </c>
    </row>
    <row r="1151" spans="1:12">
      <c r="A1151" s="10" t="s">
        <v>3419</v>
      </c>
      <c r="B1151" s="10" t="s">
        <v>3420</v>
      </c>
      <c r="C1151" s="10" t="s">
        <v>310</v>
      </c>
      <c r="D1151" s="10" t="s">
        <v>652</v>
      </c>
      <c r="E1151" s="10" t="s">
        <v>3455</v>
      </c>
      <c r="F1151" s="10" t="s">
        <v>3456</v>
      </c>
      <c r="G1151" s="10" t="s">
        <v>3457</v>
      </c>
      <c r="H1151" s="10" t="s">
        <v>3456</v>
      </c>
      <c r="I1151" s="28" t="s">
        <v>3419</v>
      </c>
      <c r="J1151" s="28" t="s">
        <v>6165</v>
      </c>
      <c r="K1151" s="28" t="s">
        <v>6178</v>
      </c>
      <c r="L1151" s="28" t="s">
        <v>6179</v>
      </c>
    </row>
    <row r="1152" spans="1:12">
      <c r="A1152" s="10" t="s">
        <v>3419</v>
      </c>
      <c r="B1152" s="10" t="s">
        <v>3420</v>
      </c>
      <c r="C1152" s="10" t="s">
        <v>311</v>
      </c>
      <c r="D1152" s="10" t="s">
        <v>653</v>
      </c>
      <c r="E1152" s="10" t="s">
        <v>3458</v>
      </c>
      <c r="F1152" s="10" t="s">
        <v>3459</v>
      </c>
      <c r="G1152" s="10" t="s">
        <v>3460</v>
      </c>
      <c r="H1152" s="10" t="s">
        <v>703</v>
      </c>
      <c r="I1152" s="28" t="s">
        <v>3419</v>
      </c>
      <c r="J1152" s="28" t="s">
        <v>6180</v>
      </c>
      <c r="K1152" s="28" t="s">
        <v>6181</v>
      </c>
      <c r="L1152" s="28" t="s">
        <v>6182</v>
      </c>
    </row>
    <row r="1153" spans="1:12">
      <c r="A1153" s="10" t="s">
        <v>3419</v>
      </c>
      <c r="B1153" s="10" t="s">
        <v>3420</v>
      </c>
      <c r="C1153" s="10" t="s">
        <v>311</v>
      </c>
      <c r="D1153" s="10" t="s">
        <v>653</v>
      </c>
      <c r="E1153" s="10" t="s">
        <v>3458</v>
      </c>
      <c r="F1153" s="10" t="s">
        <v>3459</v>
      </c>
      <c r="G1153" s="10" t="s">
        <v>3461</v>
      </c>
      <c r="H1153" s="10" t="s">
        <v>705</v>
      </c>
      <c r="I1153" s="28" t="s">
        <v>3419</v>
      </c>
      <c r="J1153" s="28" t="s">
        <v>6180</v>
      </c>
      <c r="K1153" s="28" t="s">
        <v>6181</v>
      </c>
      <c r="L1153" s="28" t="s">
        <v>6183</v>
      </c>
    </row>
    <row r="1154" spans="1:12">
      <c r="A1154" s="10" t="s">
        <v>3419</v>
      </c>
      <c r="B1154" s="10" t="s">
        <v>3420</v>
      </c>
      <c r="C1154" s="10" t="s">
        <v>311</v>
      </c>
      <c r="D1154" s="10" t="s">
        <v>653</v>
      </c>
      <c r="E1154" s="10" t="s">
        <v>3462</v>
      </c>
      <c r="F1154" s="10" t="s">
        <v>3463</v>
      </c>
      <c r="G1154" s="10" t="s">
        <v>3464</v>
      </c>
      <c r="H1154" s="10" t="s">
        <v>3465</v>
      </c>
      <c r="I1154" s="28" t="s">
        <v>3419</v>
      </c>
      <c r="J1154" s="28" t="s">
        <v>6180</v>
      </c>
      <c r="K1154" s="28" t="s">
        <v>6184</v>
      </c>
      <c r="L1154" s="28" t="s">
        <v>6185</v>
      </c>
    </row>
    <row r="1155" spans="1:12">
      <c r="A1155" s="10" t="s">
        <v>3419</v>
      </c>
      <c r="B1155" s="10" t="s">
        <v>3420</v>
      </c>
      <c r="C1155" s="10" t="s">
        <v>311</v>
      </c>
      <c r="D1155" s="10" t="s">
        <v>653</v>
      </c>
      <c r="E1155" s="10" t="s">
        <v>3462</v>
      </c>
      <c r="F1155" s="10" t="s">
        <v>3463</v>
      </c>
      <c r="G1155" s="10" t="s">
        <v>3466</v>
      </c>
      <c r="H1155" s="10" t="s">
        <v>3467</v>
      </c>
      <c r="I1155" s="28" t="s">
        <v>3419</v>
      </c>
      <c r="J1155" s="28" t="s">
        <v>6180</v>
      </c>
      <c r="K1155" s="28" t="s">
        <v>6184</v>
      </c>
      <c r="L1155" s="28" t="s">
        <v>6186</v>
      </c>
    </row>
    <row r="1156" spans="1:12">
      <c r="A1156" s="10" t="s">
        <v>3419</v>
      </c>
      <c r="B1156" s="10" t="s">
        <v>3420</v>
      </c>
      <c r="C1156" s="10" t="s">
        <v>311</v>
      </c>
      <c r="D1156" s="10" t="s">
        <v>653</v>
      </c>
      <c r="E1156" s="10" t="s">
        <v>3468</v>
      </c>
      <c r="F1156" s="10" t="s">
        <v>3469</v>
      </c>
      <c r="G1156" s="10" t="s">
        <v>3470</v>
      </c>
      <c r="H1156" s="10" t="s">
        <v>3471</v>
      </c>
      <c r="I1156" s="28" t="s">
        <v>3419</v>
      </c>
      <c r="J1156" s="28" t="s">
        <v>6180</v>
      </c>
      <c r="K1156" s="28" t="s">
        <v>6187</v>
      </c>
      <c r="L1156" s="28" t="s">
        <v>6188</v>
      </c>
    </row>
    <row r="1157" spans="1:12">
      <c r="A1157" s="10" t="s">
        <v>3419</v>
      </c>
      <c r="B1157" s="10" t="s">
        <v>3420</v>
      </c>
      <c r="C1157" s="10" t="s">
        <v>311</v>
      </c>
      <c r="D1157" s="10" t="s">
        <v>653</v>
      </c>
      <c r="E1157" s="10" t="s">
        <v>3468</v>
      </c>
      <c r="F1157" s="10" t="s">
        <v>3469</v>
      </c>
      <c r="G1157" s="10" t="s">
        <v>3472</v>
      </c>
      <c r="H1157" s="10" t="s">
        <v>3473</v>
      </c>
      <c r="I1157" s="28" t="s">
        <v>3419</v>
      </c>
      <c r="J1157" s="28" t="s">
        <v>6180</v>
      </c>
      <c r="K1157" s="28" t="s">
        <v>6187</v>
      </c>
      <c r="L1157" s="28" t="s">
        <v>6189</v>
      </c>
    </row>
    <row r="1158" spans="1:12">
      <c r="A1158" s="10" t="s">
        <v>3419</v>
      </c>
      <c r="B1158" s="10" t="s">
        <v>3420</v>
      </c>
      <c r="C1158" s="10" t="s">
        <v>311</v>
      </c>
      <c r="D1158" s="10" t="s">
        <v>653</v>
      </c>
      <c r="E1158" s="10" t="s">
        <v>3474</v>
      </c>
      <c r="F1158" s="10" t="s">
        <v>3475</v>
      </c>
      <c r="G1158" s="10" t="s">
        <v>3476</v>
      </c>
      <c r="H1158" s="10" t="s">
        <v>3477</v>
      </c>
      <c r="I1158" s="28" t="s">
        <v>3419</v>
      </c>
      <c r="J1158" s="28" t="s">
        <v>6180</v>
      </c>
      <c r="K1158" s="28" t="s">
        <v>6190</v>
      </c>
      <c r="L1158" s="28" t="s">
        <v>6191</v>
      </c>
    </row>
    <row r="1159" spans="1:12">
      <c r="A1159" s="10" t="s">
        <v>3419</v>
      </c>
      <c r="B1159" s="10" t="s">
        <v>3420</v>
      </c>
      <c r="C1159" s="10" t="s">
        <v>311</v>
      </c>
      <c r="D1159" s="10" t="s">
        <v>653</v>
      </c>
      <c r="E1159" s="10" t="s">
        <v>3474</v>
      </c>
      <c r="F1159" s="10" t="s">
        <v>3475</v>
      </c>
      <c r="G1159" s="10" t="s">
        <v>3478</v>
      </c>
      <c r="H1159" s="10" t="s">
        <v>3479</v>
      </c>
      <c r="I1159" s="28" t="s">
        <v>3419</v>
      </c>
      <c r="J1159" s="28" t="s">
        <v>6180</v>
      </c>
      <c r="K1159" s="28" t="s">
        <v>6190</v>
      </c>
      <c r="L1159" s="28" t="s">
        <v>6192</v>
      </c>
    </row>
    <row r="1160" spans="1:12">
      <c r="A1160" s="10" t="s">
        <v>3419</v>
      </c>
      <c r="B1160" s="10" t="s">
        <v>3420</v>
      </c>
      <c r="C1160" s="10" t="s">
        <v>311</v>
      </c>
      <c r="D1160" s="10" t="s">
        <v>653</v>
      </c>
      <c r="E1160" s="10" t="s">
        <v>3480</v>
      </c>
      <c r="F1160" s="10" t="s">
        <v>3481</v>
      </c>
      <c r="G1160" s="10" t="s">
        <v>3482</v>
      </c>
      <c r="H1160" s="10" t="s">
        <v>3481</v>
      </c>
      <c r="I1160" s="28" t="s">
        <v>3419</v>
      </c>
      <c r="J1160" s="28" t="s">
        <v>6180</v>
      </c>
      <c r="K1160" s="28" t="s">
        <v>6193</v>
      </c>
      <c r="L1160" s="28" t="s">
        <v>6194</v>
      </c>
    </row>
    <row r="1161" spans="1:12">
      <c r="A1161" s="10" t="s">
        <v>3419</v>
      </c>
      <c r="B1161" s="10" t="s">
        <v>3420</v>
      </c>
      <c r="C1161" s="10" t="s">
        <v>311</v>
      </c>
      <c r="D1161" s="10" t="s">
        <v>653</v>
      </c>
      <c r="E1161" s="10" t="s">
        <v>3483</v>
      </c>
      <c r="F1161" s="10" t="s">
        <v>3484</v>
      </c>
      <c r="G1161" s="10" t="s">
        <v>3485</v>
      </c>
      <c r="H1161" s="10" t="s">
        <v>3484</v>
      </c>
      <c r="I1161" s="28" t="s">
        <v>3419</v>
      </c>
      <c r="J1161" s="28" t="s">
        <v>6180</v>
      </c>
      <c r="K1161" s="28" t="s">
        <v>6195</v>
      </c>
      <c r="L1161" s="28" t="s">
        <v>6196</v>
      </c>
    </row>
    <row r="1162" spans="1:12">
      <c r="A1162" s="10" t="s">
        <v>3419</v>
      </c>
      <c r="B1162" s="10" t="s">
        <v>3420</v>
      </c>
      <c r="C1162" s="10" t="s">
        <v>311</v>
      </c>
      <c r="D1162" s="10" t="s">
        <v>653</v>
      </c>
      <c r="E1162" s="10" t="s">
        <v>3486</v>
      </c>
      <c r="F1162" s="10" t="s">
        <v>3487</v>
      </c>
      <c r="G1162" s="10" t="s">
        <v>3488</v>
      </c>
      <c r="H1162" s="10" t="s">
        <v>3489</v>
      </c>
      <c r="I1162" s="28" t="s">
        <v>3419</v>
      </c>
      <c r="J1162" s="28" t="s">
        <v>6180</v>
      </c>
      <c r="K1162" s="28" t="s">
        <v>6197</v>
      </c>
      <c r="L1162" s="28" t="s">
        <v>6198</v>
      </c>
    </row>
    <row r="1163" spans="1:12">
      <c r="A1163" s="10" t="s">
        <v>3419</v>
      </c>
      <c r="B1163" s="10" t="s">
        <v>3420</v>
      </c>
      <c r="C1163" s="10" t="s">
        <v>311</v>
      </c>
      <c r="D1163" s="10" t="s">
        <v>653</v>
      </c>
      <c r="E1163" s="10" t="s">
        <v>3486</v>
      </c>
      <c r="F1163" s="10" t="s">
        <v>3487</v>
      </c>
      <c r="G1163" s="10" t="s">
        <v>3490</v>
      </c>
      <c r="H1163" s="10" t="s">
        <v>3491</v>
      </c>
      <c r="I1163" s="28" t="s">
        <v>3419</v>
      </c>
      <c r="J1163" s="28" t="s">
        <v>6180</v>
      </c>
      <c r="K1163" s="28" t="s">
        <v>6197</v>
      </c>
      <c r="L1163" s="28" t="s">
        <v>6199</v>
      </c>
    </row>
    <row r="1164" spans="1:12">
      <c r="A1164" s="10" t="s">
        <v>3419</v>
      </c>
      <c r="B1164" s="10" t="s">
        <v>3420</v>
      </c>
      <c r="C1164" s="10" t="s">
        <v>311</v>
      </c>
      <c r="D1164" s="10" t="s">
        <v>653</v>
      </c>
      <c r="E1164" s="10" t="s">
        <v>3486</v>
      </c>
      <c r="F1164" s="10" t="s">
        <v>3487</v>
      </c>
      <c r="G1164" s="10" t="s">
        <v>3492</v>
      </c>
      <c r="H1164" s="10" t="s">
        <v>3493</v>
      </c>
      <c r="I1164" s="28" t="s">
        <v>3419</v>
      </c>
      <c r="J1164" s="28" t="s">
        <v>6180</v>
      </c>
      <c r="K1164" s="28" t="s">
        <v>6197</v>
      </c>
      <c r="L1164" s="28" t="s">
        <v>6200</v>
      </c>
    </row>
    <row r="1165" spans="1:12">
      <c r="A1165" s="10" t="s">
        <v>3419</v>
      </c>
      <c r="B1165" s="10" t="s">
        <v>3420</v>
      </c>
      <c r="C1165" s="10" t="s">
        <v>311</v>
      </c>
      <c r="D1165" s="10" t="s">
        <v>653</v>
      </c>
      <c r="E1165" s="10" t="s">
        <v>3486</v>
      </c>
      <c r="F1165" s="10" t="s">
        <v>3487</v>
      </c>
      <c r="G1165" s="10" t="s">
        <v>3494</v>
      </c>
      <c r="H1165" s="10" t="s">
        <v>3495</v>
      </c>
      <c r="I1165" s="28" t="s">
        <v>3419</v>
      </c>
      <c r="J1165" s="28" t="s">
        <v>6180</v>
      </c>
      <c r="K1165" s="28" t="s">
        <v>6197</v>
      </c>
      <c r="L1165" s="28" t="s">
        <v>6201</v>
      </c>
    </row>
    <row r="1166" spans="1:12">
      <c r="A1166" s="10" t="s">
        <v>3496</v>
      </c>
      <c r="B1166" s="10" t="s">
        <v>3497</v>
      </c>
      <c r="C1166" s="10" t="s">
        <v>312</v>
      </c>
      <c r="D1166" s="10" t="s">
        <v>654</v>
      </c>
      <c r="E1166" s="10" t="s">
        <v>3498</v>
      </c>
      <c r="F1166" s="10" t="s">
        <v>3499</v>
      </c>
      <c r="G1166" s="10" t="s">
        <v>3500</v>
      </c>
      <c r="H1166" s="10" t="s">
        <v>2750</v>
      </c>
      <c r="I1166" s="28" t="s">
        <v>3496</v>
      </c>
      <c r="J1166" s="28" t="s">
        <v>6202</v>
      </c>
      <c r="K1166" s="28" t="s">
        <v>6203</v>
      </c>
      <c r="L1166" s="28" t="s">
        <v>6204</v>
      </c>
    </row>
    <row r="1167" spans="1:12">
      <c r="A1167" s="10" t="s">
        <v>3496</v>
      </c>
      <c r="B1167" s="10" t="s">
        <v>3497</v>
      </c>
      <c r="C1167" s="10" t="s">
        <v>312</v>
      </c>
      <c r="D1167" s="10" t="s">
        <v>654</v>
      </c>
      <c r="E1167" s="10" t="s">
        <v>3501</v>
      </c>
      <c r="F1167" s="10" t="s">
        <v>3502</v>
      </c>
      <c r="G1167" s="10" t="s">
        <v>3503</v>
      </c>
      <c r="H1167" s="10" t="s">
        <v>3504</v>
      </c>
      <c r="I1167" s="28" t="s">
        <v>3496</v>
      </c>
      <c r="J1167" s="28" t="s">
        <v>6202</v>
      </c>
      <c r="K1167" s="28" t="s">
        <v>6205</v>
      </c>
      <c r="L1167" s="28" t="s">
        <v>6206</v>
      </c>
    </row>
    <row r="1168" spans="1:12">
      <c r="A1168" s="10" t="s">
        <v>3496</v>
      </c>
      <c r="B1168" s="10" t="s">
        <v>3497</v>
      </c>
      <c r="C1168" s="10" t="s">
        <v>312</v>
      </c>
      <c r="D1168" s="10" t="s">
        <v>654</v>
      </c>
      <c r="E1168" s="10" t="s">
        <v>3501</v>
      </c>
      <c r="F1168" s="10" t="s">
        <v>3502</v>
      </c>
      <c r="G1168" s="10" t="s">
        <v>3505</v>
      </c>
      <c r="H1168" s="10" t="s">
        <v>3506</v>
      </c>
      <c r="I1168" s="28" t="s">
        <v>3496</v>
      </c>
      <c r="J1168" s="28" t="s">
        <v>6202</v>
      </c>
      <c r="K1168" s="28" t="s">
        <v>6205</v>
      </c>
      <c r="L1168" s="28" t="s">
        <v>6207</v>
      </c>
    </row>
    <row r="1169" spans="1:12">
      <c r="A1169" s="10" t="s">
        <v>3496</v>
      </c>
      <c r="B1169" s="10" t="s">
        <v>3497</v>
      </c>
      <c r="C1169" s="10" t="s">
        <v>312</v>
      </c>
      <c r="D1169" s="10" t="s">
        <v>654</v>
      </c>
      <c r="E1169" s="10" t="s">
        <v>3501</v>
      </c>
      <c r="F1169" s="10" t="s">
        <v>3502</v>
      </c>
      <c r="G1169" s="10" t="s">
        <v>3507</v>
      </c>
      <c r="H1169" s="10" t="s">
        <v>3508</v>
      </c>
      <c r="I1169" s="28" t="s">
        <v>3496</v>
      </c>
      <c r="J1169" s="28" t="s">
        <v>6202</v>
      </c>
      <c r="K1169" s="28" t="s">
        <v>6205</v>
      </c>
      <c r="L1169" s="28" t="s">
        <v>6208</v>
      </c>
    </row>
    <row r="1170" spans="1:12">
      <c r="A1170" s="10" t="s">
        <v>3496</v>
      </c>
      <c r="B1170" s="10" t="s">
        <v>3497</v>
      </c>
      <c r="C1170" s="10" t="s">
        <v>312</v>
      </c>
      <c r="D1170" s="10" t="s">
        <v>654</v>
      </c>
      <c r="E1170" s="10" t="s">
        <v>3501</v>
      </c>
      <c r="F1170" s="10" t="s">
        <v>3502</v>
      </c>
      <c r="G1170" s="10" t="s">
        <v>3509</v>
      </c>
      <c r="H1170" s="10" t="s">
        <v>3510</v>
      </c>
      <c r="I1170" s="28" t="s">
        <v>3496</v>
      </c>
      <c r="J1170" s="28" t="s">
        <v>6202</v>
      </c>
      <c r="K1170" s="28" t="s">
        <v>6205</v>
      </c>
      <c r="L1170" s="28" t="s">
        <v>6209</v>
      </c>
    </row>
    <row r="1171" spans="1:12">
      <c r="A1171" s="10" t="s">
        <v>3496</v>
      </c>
      <c r="B1171" s="10" t="s">
        <v>3497</v>
      </c>
      <c r="C1171" s="10" t="s">
        <v>312</v>
      </c>
      <c r="D1171" s="10" t="s">
        <v>654</v>
      </c>
      <c r="E1171" s="10" t="s">
        <v>3511</v>
      </c>
      <c r="F1171" s="10" t="s">
        <v>3512</v>
      </c>
      <c r="G1171" s="10" t="s">
        <v>3513</v>
      </c>
      <c r="H1171" s="10" t="s">
        <v>3512</v>
      </c>
      <c r="I1171" s="28" t="s">
        <v>3496</v>
      </c>
      <c r="J1171" s="28" t="s">
        <v>6202</v>
      </c>
      <c r="K1171" s="28" t="s">
        <v>6210</v>
      </c>
      <c r="L1171" s="28" t="s">
        <v>6211</v>
      </c>
    </row>
    <row r="1172" spans="1:12">
      <c r="A1172" s="10" t="s">
        <v>3496</v>
      </c>
      <c r="B1172" s="10" t="s">
        <v>3497</v>
      </c>
      <c r="C1172" s="10" t="s">
        <v>313</v>
      </c>
      <c r="D1172" s="10" t="s">
        <v>655</v>
      </c>
      <c r="E1172" s="10" t="s">
        <v>3514</v>
      </c>
      <c r="F1172" s="10" t="s">
        <v>3515</v>
      </c>
      <c r="G1172" s="10" t="s">
        <v>3516</v>
      </c>
      <c r="H1172" s="10" t="s">
        <v>2750</v>
      </c>
      <c r="I1172" s="28" t="s">
        <v>3496</v>
      </c>
      <c r="J1172" s="28" t="s">
        <v>6212</v>
      </c>
      <c r="K1172" s="28" t="s">
        <v>6213</v>
      </c>
      <c r="L1172" s="28" t="s">
        <v>6214</v>
      </c>
    </row>
    <row r="1173" spans="1:12">
      <c r="A1173" s="10" t="s">
        <v>3496</v>
      </c>
      <c r="B1173" s="10" t="s">
        <v>3497</v>
      </c>
      <c r="C1173" s="10" t="s">
        <v>313</v>
      </c>
      <c r="D1173" s="10" t="s">
        <v>655</v>
      </c>
      <c r="E1173" s="10" t="s">
        <v>3517</v>
      </c>
      <c r="F1173" s="10" t="s">
        <v>3518</v>
      </c>
      <c r="G1173" s="10" t="s">
        <v>3519</v>
      </c>
      <c r="H1173" s="10" t="s">
        <v>3520</v>
      </c>
      <c r="I1173" s="28" t="s">
        <v>3496</v>
      </c>
      <c r="J1173" s="28" t="s">
        <v>6212</v>
      </c>
      <c r="K1173" s="28" t="s">
        <v>6215</v>
      </c>
      <c r="L1173" s="28" t="s">
        <v>6216</v>
      </c>
    </row>
    <row r="1174" spans="1:12">
      <c r="A1174" s="10" t="s">
        <v>3496</v>
      </c>
      <c r="B1174" s="10" t="s">
        <v>3497</v>
      </c>
      <c r="C1174" s="10" t="s">
        <v>313</v>
      </c>
      <c r="D1174" s="10" t="s">
        <v>655</v>
      </c>
      <c r="E1174" s="10" t="s">
        <v>3517</v>
      </c>
      <c r="F1174" s="10" t="s">
        <v>3518</v>
      </c>
      <c r="G1174" s="10" t="s">
        <v>3521</v>
      </c>
      <c r="H1174" s="10" t="s">
        <v>3522</v>
      </c>
      <c r="I1174" s="28" t="s">
        <v>3496</v>
      </c>
      <c r="J1174" s="28" t="s">
        <v>6212</v>
      </c>
      <c r="K1174" s="28" t="s">
        <v>6215</v>
      </c>
      <c r="L1174" s="28" t="s">
        <v>6217</v>
      </c>
    </row>
    <row r="1175" spans="1:12">
      <c r="A1175" s="10" t="s">
        <v>3496</v>
      </c>
      <c r="B1175" s="10" t="s">
        <v>3497</v>
      </c>
      <c r="C1175" s="10" t="s">
        <v>313</v>
      </c>
      <c r="D1175" s="10" t="s">
        <v>655</v>
      </c>
      <c r="E1175" s="10" t="s">
        <v>3523</v>
      </c>
      <c r="F1175" s="10" t="s">
        <v>3524</v>
      </c>
      <c r="G1175" s="10" t="s">
        <v>3525</v>
      </c>
      <c r="H1175" s="10" t="s">
        <v>3526</v>
      </c>
      <c r="I1175" s="28" t="s">
        <v>3496</v>
      </c>
      <c r="J1175" s="28" t="s">
        <v>6212</v>
      </c>
      <c r="K1175" s="28" t="s">
        <v>6218</v>
      </c>
      <c r="L1175" s="28" t="s">
        <v>6219</v>
      </c>
    </row>
    <row r="1176" spans="1:12">
      <c r="A1176" s="10" t="s">
        <v>3496</v>
      </c>
      <c r="B1176" s="10" t="s">
        <v>3497</v>
      </c>
      <c r="C1176" s="10" t="s">
        <v>313</v>
      </c>
      <c r="D1176" s="10" t="s">
        <v>655</v>
      </c>
      <c r="E1176" s="10" t="s">
        <v>3523</v>
      </c>
      <c r="F1176" s="10" t="s">
        <v>3524</v>
      </c>
      <c r="G1176" s="10" t="s">
        <v>3527</v>
      </c>
      <c r="H1176" s="10" t="s">
        <v>3528</v>
      </c>
      <c r="I1176" s="28" t="s">
        <v>3496</v>
      </c>
      <c r="J1176" s="28" t="s">
        <v>6212</v>
      </c>
      <c r="K1176" s="28" t="s">
        <v>6218</v>
      </c>
      <c r="L1176" s="28" t="s">
        <v>6220</v>
      </c>
    </row>
    <row r="1177" spans="1:12">
      <c r="A1177" s="10" t="s">
        <v>3496</v>
      </c>
      <c r="B1177" s="10" t="s">
        <v>3497</v>
      </c>
      <c r="C1177" s="10" t="s">
        <v>313</v>
      </c>
      <c r="D1177" s="10" t="s">
        <v>655</v>
      </c>
      <c r="E1177" s="10" t="s">
        <v>3529</v>
      </c>
      <c r="F1177" s="10" t="s">
        <v>3530</v>
      </c>
      <c r="G1177" s="10" t="s">
        <v>3531</v>
      </c>
      <c r="H1177" s="10" t="s">
        <v>3530</v>
      </c>
      <c r="I1177" s="28" t="s">
        <v>3496</v>
      </c>
      <c r="J1177" s="28" t="s">
        <v>6212</v>
      </c>
      <c r="K1177" s="28" t="s">
        <v>6221</v>
      </c>
      <c r="L1177" s="28" t="s">
        <v>6222</v>
      </c>
    </row>
    <row r="1178" spans="1:12">
      <c r="A1178" s="10" t="s">
        <v>3496</v>
      </c>
      <c r="B1178" s="10" t="s">
        <v>3497</v>
      </c>
      <c r="C1178" s="10" t="s">
        <v>313</v>
      </c>
      <c r="D1178" s="10" t="s">
        <v>655</v>
      </c>
      <c r="E1178" s="10" t="s">
        <v>3532</v>
      </c>
      <c r="F1178" s="10" t="s">
        <v>3533</v>
      </c>
      <c r="G1178" s="10" t="s">
        <v>3534</v>
      </c>
      <c r="H1178" s="10" t="s">
        <v>3535</v>
      </c>
      <c r="I1178" s="28" t="s">
        <v>3496</v>
      </c>
      <c r="J1178" s="28" t="s">
        <v>6212</v>
      </c>
      <c r="K1178" s="28" t="s">
        <v>6223</v>
      </c>
      <c r="L1178" s="28" t="s">
        <v>6224</v>
      </c>
    </row>
    <row r="1179" spans="1:12">
      <c r="A1179" s="10" t="s">
        <v>3496</v>
      </c>
      <c r="B1179" s="10" t="s">
        <v>3497</v>
      </c>
      <c r="C1179" s="10" t="s">
        <v>313</v>
      </c>
      <c r="D1179" s="10" t="s">
        <v>655</v>
      </c>
      <c r="E1179" s="10" t="s">
        <v>3532</v>
      </c>
      <c r="F1179" s="10" t="s">
        <v>3533</v>
      </c>
      <c r="G1179" s="10" t="s">
        <v>3536</v>
      </c>
      <c r="H1179" s="10" t="s">
        <v>3537</v>
      </c>
      <c r="I1179" s="28" t="s">
        <v>3496</v>
      </c>
      <c r="J1179" s="28" t="s">
        <v>6212</v>
      </c>
      <c r="K1179" s="28" t="s">
        <v>6223</v>
      </c>
      <c r="L1179" s="28" t="s">
        <v>6225</v>
      </c>
    </row>
    <row r="1180" spans="1:12">
      <c r="A1180" s="10" t="s">
        <v>3496</v>
      </c>
      <c r="B1180" s="10" t="s">
        <v>3497</v>
      </c>
      <c r="C1180" s="10" t="s">
        <v>313</v>
      </c>
      <c r="D1180" s="10" t="s">
        <v>655</v>
      </c>
      <c r="E1180" s="10" t="s">
        <v>3538</v>
      </c>
      <c r="F1180" s="10" t="s">
        <v>3539</v>
      </c>
      <c r="G1180" s="10" t="s">
        <v>3540</v>
      </c>
      <c r="H1180" s="10" t="s">
        <v>3539</v>
      </c>
      <c r="I1180" s="28" t="s">
        <v>3496</v>
      </c>
      <c r="J1180" s="28" t="s">
        <v>6212</v>
      </c>
      <c r="K1180" s="28" t="s">
        <v>6226</v>
      </c>
      <c r="L1180" s="28" t="s">
        <v>6227</v>
      </c>
    </row>
    <row r="1181" spans="1:12">
      <c r="A1181" s="10" t="s">
        <v>3496</v>
      </c>
      <c r="B1181" s="10" t="s">
        <v>3497</v>
      </c>
      <c r="C1181" s="10" t="s">
        <v>313</v>
      </c>
      <c r="D1181" s="10" t="s">
        <v>655</v>
      </c>
      <c r="E1181" s="10" t="s">
        <v>3541</v>
      </c>
      <c r="F1181" s="10" t="s">
        <v>3542</v>
      </c>
      <c r="G1181" s="10" t="s">
        <v>3543</v>
      </c>
      <c r="H1181" s="10" t="s">
        <v>3542</v>
      </c>
      <c r="I1181" s="28" t="s">
        <v>3496</v>
      </c>
      <c r="J1181" s="28" t="s">
        <v>6212</v>
      </c>
      <c r="K1181" s="28" t="s">
        <v>6228</v>
      </c>
      <c r="L1181" s="28" t="s">
        <v>6229</v>
      </c>
    </row>
    <row r="1182" spans="1:12">
      <c r="A1182" s="10" t="s">
        <v>3496</v>
      </c>
      <c r="B1182" s="10" t="s">
        <v>3497</v>
      </c>
      <c r="C1182" s="10" t="s">
        <v>313</v>
      </c>
      <c r="D1182" s="10" t="s">
        <v>655</v>
      </c>
      <c r="E1182" s="10" t="s">
        <v>3544</v>
      </c>
      <c r="F1182" s="10" t="s">
        <v>3545</v>
      </c>
      <c r="G1182" s="10" t="s">
        <v>3546</v>
      </c>
      <c r="H1182" s="10" t="s">
        <v>3547</v>
      </c>
      <c r="I1182" s="28" t="s">
        <v>3496</v>
      </c>
      <c r="J1182" s="28" t="s">
        <v>6212</v>
      </c>
      <c r="K1182" s="28" t="s">
        <v>6230</v>
      </c>
      <c r="L1182" s="28" t="s">
        <v>6231</v>
      </c>
    </row>
    <row r="1183" spans="1:12">
      <c r="A1183" s="10" t="s">
        <v>3496</v>
      </c>
      <c r="B1183" s="10" t="s">
        <v>3497</v>
      </c>
      <c r="C1183" s="10" t="s">
        <v>313</v>
      </c>
      <c r="D1183" s="10" t="s">
        <v>655</v>
      </c>
      <c r="E1183" s="10" t="s">
        <v>3544</v>
      </c>
      <c r="F1183" s="10" t="s">
        <v>3545</v>
      </c>
      <c r="G1183" s="10" t="s">
        <v>3548</v>
      </c>
      <c r="H1183" s="10" t="s">
        <v>3549</v>
      </c>
      <c r="I1183" s="28" t="s">
        <v>3496</v>
      </c>
      <c r="J1183" s="28" t="s">
        <v>6212</v>
      </c>
      <c r="K1183" s="28" t="s">
        <v>6230</v>
      </c>
      <c r="L1183" s="28" t="s">
        <v>6232</v>
      </c>
    </row>
    <row r="1184" spans="1:12">
      <c r="A1184" s="10" t="s">
        <v>3496</v>
      </c>
      <c r="B1184" s="10" t="s">
        <v>3497</v>
      </c>
      <c r="C1184" s="10" t="s">
        <v>313</v>
      </c>
      <c r="D1184" s="10" t="s">
        <v>655</v>
      </c>
      <c r="E1184" s="10" t="s">
        <v>3550</v>
      </c>
      <c r="F1184" s="10" t="s">
        <v>3551</v>
      </c>
      <c r="G1184" s="10" t="s">
        <v>3552</v>
      </c>
      <c r="H1184" s="10" t="s">
        <v>3553</v>
      </c>
      <c r="I1184" s="28" t="s">
        <v>3496</v>
      </c>
      <c r="J1184" s="28" t="s">
        <v>6212</v>
      </c>
      <c r="K1184" s="28" t="s">
        <v>6233</v>
      </c>
      <c r="L1184" s="28" t="s">
        <v>6234</v>
      </c>
    </row>
    <row r="1185" spans="1:12">
      <c r="A1185" s="10" t="s">
        <v>3496</v>
      </c>
      <c r="B1185" s="10" t="s">
        <v>3497</v>
      </c>
      <c r="C1185" s="10" t="s">
        <v>313</v>
      </c>
      <c r="D1185" s="10" t="s">
        <v>655</v>
      </c>
      <c r="E1185" s="10" t="s">
        <v>3550</v>
      </c>
      <c r="F1185" s="10" t="s">
        <v>3551</v>
      </c>
      <c r="G1185" s="10" t="s">
        <v>3554</v>
      </c>
      <c r="H1185" s="10" t="s">
        <v>3555</v>
      </c>
      <c r="I1185" s="28" t="s">
        <v>3496</v>
      </c>
      <c r="J1185" s="28" t="s">
        <v>6212</v>
      </c>
      <c r="K1185" s="28" t="s">
        <v>6233</v>
      </c>
      <c r="L1185" s="28" t="s">
        <v>6235</v>
      </c>
    </row>
    <row r="1186" spans="1:12">
      <c r="A1186" s="10" t="s">
        <v>3496</v>
      </c>
      <c r="B1186" s="10" t="s">
        <v>3497</v>
      </c>
      <c r="C1186" s="10" t="s">
        <v>313</v>
      </c>
      <c r="D1186" s="10" t="s">
        <v>655</v>
      </c>
      <c r="E1186" s="10" t="s">
        <v>3556</v>
      </c>
      <c r="F1186" s="10" t="s">
        <v>3557</v>
      </c>
      <c r="G1186" s="10" t="s">
        <v>3558</v>
      </c>
      <c r="H1186" s="10" t="s">
        <v>3559</v>
      </c>
      <c r="I1186" s="28" t="s">
        <v>3496</v>
      </c>
      <c r="J1186" s="28" t="s">
        <v>6212</v>
      </c>
      <c r="K1186" s="28" t="s">
        <v>6236</v>
      </c>
      <c r="L1186" s="28" t="s">
        <v>6237</v>
      </c>
    </row>
    <row r="1187" spans="1:12">
      <c r="A1187" s="10" t="s">
        <v>3496</v>
      </c>
      <c r="B1187" s="10" t="s">
        <v>3497</v>
      </c>
      <c r="C1187" s="10" t="s">
        <v>313</v>
      </c>
      <c r="D1187" s="10" t="s">
        <v>655</v>
      </c>
      <c r="E1187" s="10" t="s">
        <v>3556</v>
      </c>
      <c r="F1187" s="10" t="s">
        <v>3557</v>
      </c>
      <c r="G1187" s="10" t="s">
        <v>3560</v>
      </c>
      <c r="H1187" s="10" t="s">
        <v>3561</v>
      </c>
      <c r="I1187" s="28" t="s">
        <v>3496</v>
      </c>
      <c r="J1187" s="28" t="s">
        <v>6212</v>
      </c>
      <c r="K1187" s="28" t="s">
        <v>6236</v>
      </c>
      <c r="L1187" s="28" t="s">
        <v>6238</v>
      </c>
    </row>
    <row r="1188" spans="1:12">
      <c r="A1188" s="10" t="s">
        <v>3496</v>
      </c>
      <c r="B1188" s="10" t="s">
        <v>3497</v>
      </c>
      <c r="C1188" s="10" t="s">
        <v>313</v>
      </c>
      <c r="D1188" s="10" t="s">
        <v>655</v>
      </c>
      <c r="E1188" s="10" t="s">
        <v>3556</v>
      </c>
      <c r="F1188" s="10" t="s">
        <v>3557</v>
      </c>
      <c r="G1188" s="10" t="s">
        <v>3562</v>
      </c>
      <c r="H1188" s="10" t="s">
        <v>3563</v>
      </c>
      <c r="I1188" s="28" t="s">
        <v>3496</v>
      </c>
      <c r="J1188" s="28" t="s">
        <v>6212</v>
      </c>
      <c r="K1188" s="28" t="s">
        <v>6236</v>
      </c>
      <c r="L1188" s="28" t="s">
        <v>6239</v>
      </c>
    </row>
    <row r="1189" spans="1:12">
      <c r="A1189" s="10" t="s">
        <v>3496</v>
      </c>
      <c r="B1189" s="10" t="s">
        <v>3497</v>
      </c>
      <c r="C1189" s="10" t="s">
        <v>313</v>
      </c>
      <c r="D1189" s="10" t="s">
        <v>655</v>
      </c>
      <c r="E1189" s="10" t="s">
        <v>3556</v>
      </c>
      <c r="F1189" s="10" t="s">
        <v>3557</v>
      </c>
      <c r="G1189" s="10" t="s">
        <v>3564</v>
      </c>
      <c r="H1189" s="10" t="s">
        <v>3565</v>
      </c>
      <c r="I1189" s="28" t="s">
        <v>3496</v>
      </c>
      <c r="J1189" s="28" t="s">
        <v>6212</v>
      </c>
      <c r="K1189" s="28" t="s">
        <v>6236</v>
      </c>
      <c r="L1189" s="28" t="s">
        <v>6240</v>
      </c>
    </row>
    <row r="1190" spans="1:12">
      <c r="A1190" s="10" t="s">
        <v>3496</v>
      </c>
      <c r="B1190" s="10" t="s">
        <v>3497</v>
      </c>
      <c r="C1190" s="10" t="s">
        <v>313</v>
      </c>
      <c r="D1190" s="10" t="s">
        <v>655</v>
      </c>
      <c r="E1190" s="10" t="s">
        <v>3556</v>
      </c>
      <c r="F1190" s="10" t="s">
        <v>3557</v>
      </c>
      <c r="G1190" s="10" t="s">
        <v>3566</v>
      </c>
      <c r="H1190" s="10" t="s">
        <v>3567</v>
      </c>
      <c r="I1190" s="28" t="s">
        <v>3496</v>
      </c>
      <c r="J1190" s="28" t="s">
        <v>6212</v>
      </c>
      <c r="K1190" s="28" t="s">
        <v>6236</v>
      </c>
      <c r="L1190" s="28" t="s">
        <v>6241</v>
      </c>
    </row>
    <row r="1191" spans="1:12">
      <c r="A1191" s="10" t="s">
        <v>3496</v>
      </c>
      <c r="B1191" s="10" t="s">
        <v>3497</v>
      </c>
      <c r="C1191" s="10" t="s">
        <v>314</v>
      </c>
      <c r="D1191" s="10" t="s">
        <v>656</v>
      </c>
      <c r="E1191" s="10" t="s">
        <v>3568</v>
      </c>
      <c r="F1191" s="10" t="s">
        <v>3569</v>
      </c>
      <c r="G1191" s="10" t="s">
        <v>3570</v>
      </c>
      <c r="H1191" s="10" t="s">
        <v>703</v>
      </c>
      <c r="I1191" s="28" t="s">
        <v>3496</v>
      </c>
      <c r="J1191" s="28" t="s">
        <v>6242</v>
      </c>
      <c r="K1191" s="28" t="s">
        <v>6243</v>
      </c>
      <c r="L1191" s="28" t="s">
        <v>6244</v>
      </c>
    </row>
    <row r="1192" spans="1:12">
      <c r="A1192" s="10" t="s">
        <v>3496</v>
      </c>
      <c r="B1192" s="10" t="s">
        <v>3497</v>
      </c>
      <c r="C1192" s="10" t="s">
        <v>314</v>
      </c>
      <c r="D1192" s="10" t="s">
        <v>656</v>
      </c>
      <c r="E1192" s="10" t="s">
        <v>3568</v>
      </c>
      <c r="F1192" s="10" t="s">
        <v>3569</v>
      </c>
      <c r="G1192" s="10" t="s">
        <v>3571</v>
      </c>
      <c r="H1192" s="10" t="s">
        <v>705</v>
      </c>
      <c r="I1192" s="28" t="s">
        <v>3496</v>
      </c>
      <c r="J1192" s="28" t="s">
        <v>6242</v>
      </c>
      <c r="K1192" s="28" t="s">
        <v>6243</v>
      </c>
      <c r="L1192" s="28" t="s">
        <v>6245</v>
      </c>
    </row>
    <row r="1193" spans="1:12">
      <c r="A1193" s="10" t="s">
        <v>3496</v>
      </c>
      <c r="B1193" s="10" t="s">
        <v>3497</v>
      </c>
      <c r="C1193" s="10" t="s">
        <v>314</v>
      </c>
      <c r="D1193" s="10" t="s">
        <v>656</v>
      </c>
      <c r="E1193" s="10" t="s">
        <v>3572</v>
      </c>
      <c r="F1193" s="10" t="s">
        <v>656</v>
      </c>
      <c r="G1193" s="10" t="s">
        <v>3573</v>
      </c>
      <c r="H1193" s="10" t="s">
        <v>656</v>
      </c>
      <c r="I1193" s="28" t="s">
        <v>3496</v>
      </c>
      <c r="J1193" s="28" t="s">
        <v>6242</v>
      </c>
      <c r="K1193" s="28" t="s">
        <v>6246</v>
      </c>
      <c r="L1193" s="28" t="s">
        <v>6247</v>
      </c>
    </row>
    <row r="1194" spans="1:12">
      <c r="A1194" s="10" t="s">
        <v>3496</v>
      </c>
      <c r="B1194" s="10" t="s">
        <v>3497</v>
      </c>
      <c r="C1194" s="10" t="s">
        <v>315</v>
      </c>
      <c r="D1194" s="10" t="s">
        <v>657</v>
      </c>
      <c r="E1194" s="10" t="s">
        <v>3574</v>
      </c>
      <c r="F1194" s="10" t="s">
        <v>3575</v>
      </c>
      <c r="G1194" s="10" t="s">
        <v>3576</v>
      </c>
      <c r="H1194" s="10" t="s">
        <v>2750</v>
      </c>
      <c r="I1194" s="28" t="s">
        <v>3496</v>
      </c>
      <c r="J1194" s="28" t="s">
        <v>6248</v>
      </c>
      <c r="K1194" s="28" t="s">
        <v>6249</v>
      </c>
      <c r="L1194" s="28" t="s">
        <v>6250</v>
      </c>
    </row>
    <row r="1195" spans="1:12">
      <c r="A1195" s="10" t="s">
        <v>3496</v>
      </c>
      <c r="B1195" s="10" t="s">
        <v>3497</v>
      </c>
      <c r="C1195" s="10" t="s">
        <v>315</v>
      </c>
      <c r="D1195" s="10" t="s">
        <v>657</v>
      </c>
      <c r="E1195" s="10" t="s">
        <v>3577</v>
      </c>
      <c r="F1195" s="10" t="s">
        <v>3578</v>
      </c>
      <c r="G1195" s="10" t="s">
        <v>3579</v>
      </c>
      <c r="H1195" s="10" t="s">
        <v>3578</v>
      </c>
      <c r="I1195" s="28" t="s">
        <v>3496</v>
      </c>
      <c r="J1195" s="28" t="s">
        <v>6248</v>
      </c>
      <c r="K1195" s="28" t="s">
        <v>6251</v>
      </c>
      <c r="L1195" s="28" t="s">
        <v>6252</v>
      </c>
    </row>
    <row r="1196" spans="1:12">
      <c r="A1196" s="10" t="s">
        <v>3496</v>
      </c>
      <c r="B1196" s="10" t="s">
        <v>3497</v>
      </c>
      <c r="C1196" s="10" t="s">
        <v>315</v>
      </c>
      <c r="D1196" s="10" t="s">
        <v>657</v>
      </c>
      <c r="E1196" s="10" t="s">
        <v>3580</v>
      </c>
      <c r="F1196" s="10" t="s">
        <v>3581</v>
      </c>
      <c r="G1196" s="10" t="s">
        <v>3582</v>
      </c>
      <c r="H1196" s="10" t="s">
        <v>3583</v>
      </c>
      <c r="I1196" s="28" t="s">
        <v>3496</v>
      </c>
      <c r="J1196" s="28" t="s">
        <v>6248</v>
      </c>
      <c r="K1196" s="28" t="s">
        <v>6253</v>
      </c>
      <c r="L1196" s="28" t="s">
        <v>6254</v>
      </c>
    </row>
    <row r="1197" spans="1:12">
      <c r="A1197" s="10" t="s">
        <v>3496</v>
      </c>
      <c r="B1197" s="10" t="s">
        <v>3497</v>
      </c>
      <c r="C1197" s="10" t="s">
        <v>315</v>
      </c>
      <c r="D1197" s="10" t="s">
        <v>657</v>
      </c>
      <c r="E1197" s="10" t="s">
        <v>3580</v>
      </c>
      <c r="F1197" s="10" t="s">
        <v>3581</v>
      </c>
      <c r="G1197" s="10" t="s">
        <v>3584</v>
      </c>
      <c r="H1197" s="10" t="s">
        <v>3585</v>
      </c>
      <c r="I1197" s="28" t="s">
        <v>3496</v>
      </c>
      <c r="J1197" s="28" t="s">
        <v>6248</v>
      </c>
      <c r="K1197" s="28" t="s">
        <v>6253</v>
      </c>
      <c r="L1197" s="28" t="s">
        <v>6255</v>
      </c>
    </row>
    <row r="1198" spans="1:12">
      <c r="A1198" s="10" t="s">
        <v>3496</v>
      </c>
      <c r="B1198" s="10" t="s">
        <v>3497</v>
      </c>
      <c r="C1198" s="10" t="s">
        <v>315</v>
      </c>
      <c r="D1198" s="10" t="s">
        <v>657</v>
      </c>
      <c r="E1198" s="10" t="s">
        <v>3580</v>
      </c>
      <c r="F1198" s="10" t="s">
        <v>3581</v>
      </c>
      <c r="G1198" s="10" t="s">
        <v>3586</v>
      </c>
      <c r="H1198" s="10" t="s">
        <v>3587</v>
      </c>
      <c r="I1198" s="28" t="s">
        <v>3496</v>
      </c>
      <c r="J1198" s="28" t="s">
        <v>6248</v>
      </c>
      <c r="K1198" s="28" t="s">
        <v>6253</v>
      </c>
      <c r="L1198" s="28" t="s">
        <v>6256</v>
      </c>
    </row>
    <row r="1199" spans="1:12">
      <c r="A1199" s="10" t="s">
        <v>3496</v>
      </c>
      <c r="B1199" s="10" t="s">
        <v>3497</v>
      </c>
      <c r="C1199" s="10" t="s">
        <v>315</v>
      </c>
      <c r="D1199" s="10" t="s">
        <v>657</v>
      </c>
      <c r="E1199" s="10" t="s">
        <v>3588</v>
      </c>
      <c r="F1199" s="10" t="s">
        <v>3589</v>
      </c>
      <c r="G1199" s="10" t="s">
        <v>3590</v>
      </c>
      <c r="H1199" s="10" t="s">
        <v>3589</v>
      </c>
      <c r="I1199" s="28" t="s">
        <v>3496</v>
      </c>
      <c r="J1199" s="28" t="s">
        <v>6248</v>
      </c>
      <c r="K1199" s="28" t="s">
        <v>6257</v>
      </c>
      <c r="L1199" s="28" t="s">
        <v>6258</v>
      </c>
    </row>
    <row r="1200" spans="1:12">
      <c r="A1200" s="10" t="s">
        <v>3496</v>
      </c>
      <c r="B1200" s="10" t="s">
        <v>3497</v>
      </c>
      <c r="C1200" s="10" t="s">
        <v>315</v>
      </c>
      <c r="D1200" s="10" t="s">
        <v>657</v>
      </c>
      <c r="E1200" s="10" t="s">
        <v>3591</v>
      </c>
      <c r="F1200" s="10" t="s">
        <v>3592</v>
      </c>
      <c r="G1200" s="10" t="s">
        <v>3593</v>
      </c>
      <c r="H1200" s="10" t="s">
        <v>3594</v>
      </c>
      <c r="I1200" s="28" t="s">
        <v>3496</v>
      </c>
      <c r="J1200" s="28" t="s">
        <v>6248</v>
      </c>
      <c r="K1200" s="28" t="s">
        <v>6259</v>
      </c>
      <c r="L1200" s="28" t="s">
        <v>6260</v>
      </c>
    </row>
    <row r="1201" spans="1:12">
      <c r="A1201" s="10" t="s">
        <v>3496</v>
      </c>
      <c r="B1201" s="10" t="s">
        <v>3497</v>
      </c>
      <c r="C1201" s="10" t="s">
        <v>315</v>
      </c>
      <c r="D1201" s="10" t="s">
        <v>657</v>
      </c>
      <c r="E1201" s="10" t="s">
        <v>3591</v>
      </c>
      <c r="F1201" s="10" t="s">
        <v>3592</v>
      </c>
      <c r="G1201" s="10" t="s">
        <v>3595</v>
      </c>
      <c r="H1201" s="10" t="s">
        <v>3596</v>
      </c>
      <c r="I1201" s="28" t="s">
        <v>3496</v>
      </c>
      <c r="J1201" s="28" t="s">
        <v>6248</v>
      </c>
      <c r="K1201" s="28" t="s">
        <v>6259</v>
      </c>
      <c r="L1201" s="28" t="s">
        <v>6261</v>
      </c>
    </row>
    <row r="1202" spans="1:12">
      <c r="A1202" s="10" t="s">
        <v>3496</v>
      </c>
      <c r="B1202" s="10" t="s">
        <v>3497</v>
      </c>
      <c r="C1202" s="10" t="s">
        <v>315</v>
      </c>
      <c r="D1202" s="10" t="s">
        <v>657</v>
      </c>
      <c r="E1202" s="10" t="s">
        <v>3597</v>
      </c>
      <c r="F1202" s="10" t="s">
        <v>3598</v>
      </c>
      <c r="G1202" s="10" t="s">
        <v>3599</v>
      </c>
      <c r="H1202" s="10" t="s">
        <v>3600</v>
      </c>
      <c r="I1202" s="28" t="s">
        <v>3496</v>
      </c>
      <c r="J1202" s="28" t="s">
        <v>6248</v>
      </c>
      <c r="K1202" s="28" t="s">
        <v>6262</v>
      </c>
      <c r="L1202" s="28" t="s">
        <v>6263</v>
      </c>
    </row>
    <row r="1203" spans="1:12">
      <c r="A1203" s="10" t="s">
        <v>3496</v>
      </c>
      <c r="B1203" s="10" t="s">
        <v>3497</v>
      </c>
      <c r="C1203" s="10" t="s">
        <v>315</v>
      </c>
      <c r="D1203" s="10" t="s">
        <v>657</v>
      </c>
      <c r="E1203" s="10" t="s">
        <v>3597</v>
      </c>
      <c r="F1203" s="10" t="s">
        <v>3598</v>
      </c>
      <c r="G1203" s="10" t="s">
        <v>3601</v>
      </c>
      <c r="H1203" s="10" t="s">
        <v>3602</v>
      </c>
      <c r="I1203" s="28" t="s">
        <v>3496</v>
      </c>
      <c r="J1203" s="28" t="s">
        <v>6248</v>
      </c>
      <c r="K1203" s="28" t="s">
        <v>6262</v>
      </c>
      <c r="L1203" s="28" t="s">
        <v>6264</v>
      </c>
    </row>
    <row r="1204" spans="1:12">
      <c r="A1204" s="10" t="s">
        <v>3496</v>
      </c>
      <c r="B1204" s="10" t="s">
        <v>3497</v>
      </c>
      <c r="C1204" s="10" t="s">
        <v>315</v>
      </c>
      <c r="D1204" s="10" t="s">
        <v>657</v>
      </c>
      <c r="E1204" s="10" t="s">
        <v>3597</v>
      </c>
      <c r="F1204" s="10" t="s">
        <v>3598</v>
      </c>
      <c r="G1204" s="10" t="s">
        <v>3603</v>
      </c>
      <c r="H1204" s="10" t="s">
        <v>3604</v>
      </c>
      <c r="I1204" s="28" t="s">
        <v>3496</v>
      </c>
      <c r="J1204" s="28" t="s">
        <v>6248</v>
      </c>
      <c r="K1204" s="28" t="s">
        <v>6262</v>
      </c>
      <c r="L1204" s="28" t="s">
        <v>6265</v>
      </c>
    </row>
    <row r="1205" spans="1:12">
      <c r="A1205" s="10" t="s">
        <v>3496</v>
      </c>
      <c r="B1205" s="10" t="s">
        <v>3497</v>
      </c>
      <c r="C1205" s="10" t="s">
        <v>315</v>
      </c>
      <c r="D1205" s="10" t="s">
        <v>657</v>
      </c>
      <c r="E1205" s="10" t="s">
        <v>3605</v>
      </c>
      <c r="F1205" s="10" t="s">
        <v>3606</v>
      </c>
      <c r="G1205" s="10" t="s">
        <v>3607</v>
      </c>
      <c r="H1205" s="10" t="s">
        <v>3608</v>
      </c>
      <c r="I1205" s="28" t="s">
        <v>3496</v>
      </c>
      <c r="J1205" s="28" t="s">
        <v>6248</v>
      </c>
      <c r="K1205" s="28" t="s">
        <v>6266</v>
      </c>
      <c r="L1205" s="28" t="s">
        <v>6267</v>
      </c>
    </row>
    <row r="1206" spans="1:12">
      <c r="A1206" s="10" t="s">
        <v>3496</v>
      </c>
      <c r="B1206" s="10" t="s">
        <v>3497</v>
      </c>
      <c r="C1206" s="10" t="s">
        <v>315</v>
      </c>
      <c r="D1206" s="10" t="s">
        <v>657</v>
      </c>
      <c r="E1206" s="10" t="s">
        <v>3605</v>
      </c>
      <c r="F1206" s="10" t="s">
        <v>3606</v>
      </c>
      <c r="G1206" s="10" t="s">
        <v>3609</v>
      </c>
      <c r="H1206" s="10" t="s">
        <v>3610</v>
      </c>
      <c r="I1206" s="28" t="s">
        <v>3496</v>
      </c>
      <c r="J1206" s="28" t="s">
        <v>6248</v>
      </c>
      <c r="K1206" s="28" t="s">
        <v>6266</v>
      </c>
      <c r="L1206" s="28" t="s">
        <v>6268</v>
      </c>
    </row>
    <row r="1207" spans="1:12">
      <c r="A1207" s="10" t="s">
        <v>3496</v>
      </c>
      <c r="B1207" s="10" t="s">
        <v>3497</v>
      </c>
      <c r="C1207" s="10" t="s">
        <v>315</v>
      </c>
      <c r="D1207" s="10" t="s">
        <v>657</v>
      </c>
      <c r="E1207" s="10" t="s">
        <v>3611</v>
      </c>
      <c r="F1207" s="10" t="s">
        <v>3612</v>
      </c>
      <c r="G1207" s="10" t="s">
        <v>3613</v>
      </c>
      <c r="H1207" s="10" t="s">
        <v>3612</v>
      </c>
      <c r="I1207" s="28" t="s">
        <v>3496</v>
      </c>
      <c r="J1207" s="28" t="s">
        <v>6248</v>
      </c>
      <c r="K1207" s="28" t="s">
        <v>6269</v>
      </c>
      <c r="L1207" s="28" t="s">
        <v>6270</v>
      </c>
    </row>
    <row r="1208" spans="1:12">
      <c r="A1208" s="10" t="s">
        <v>3614</v>
      </c>
      <c r="B1208" s="10" t="s">
        <v>3615</v>
      </c>
      <c r="C1208" s="10" t="s">
        <v>316</v>
      </c>
      <c r="D1208" s="10" t="s">
        <v>658</v>
      </c>
      <c r="E1208" s="10" t="s">
        <v>3616</v>
      </c>
      <c r="F1208" s="10" t="s">
        <v>3617</v>
      </c>
      <c r="G1208" s="10" t="s">
        <v>3618</v>
      </c>
      <c r="H1208" s="10" t="s">
        <v>703</v>
      </c>
      <c r="I1208" s="28" t="s">
        <v>3614</v>
      </c>
      <c r="J1208" s="28" t="s">
        <v>6271</v>
      </c>
      <c r="K1208" s="28" t="s">
        <v>6272</v>
      </c>
      <c r="L1208" s="28" t="s">
        <v>6273</v>
      </c>
    </row>
    <row r="1209" spans="1:12">
      <c r="A1209" s="10" t="s">
        <v>3614</v>
      </c>
      <c r="B1209" s="10" t="s">
        <v>3615</v>
      </c>
      <c r="C1209" s="10" t="s">
        <v>316</v>
      </c>
      <c r="D1209" s="10" t="s">
        <v>658</v>
      </c>
      <c r="E1209" s="10" t="s">
        <v>3616</v>
      </c>
      <c r="F1209" s="10" t="s">
        <v>3617</v>
      </c>
      <c r="G1209" s="10" t="s">
        <v>3619</v>
      </c>
      <c r="H1209" s="10" t="s">
        <v>705</v>
      </c>
      <c r="I1209" s="28" t="s">
        <v>3614</v>
      </c>
      <c r="J1209" s="28" t="s">
        <v>6271</v>
      </c>
      <c r="K1209" s="28" t="s">
        <v>6272</v>
      </c>
      <c r="L1209" s="28" t="s">
        <v>6274</v>
      </c>
    </row>
    <row r="1210" spans="1:12">
      <c r="A1210" s="10" t="s">
        <v>3614</v>
      </c>
      <c r="B1210" s="10" t="s">
        <v>3615</v>
      </c>
      <c r="C1210" s="10" t="s">
        <v>316</v>
      </c>
      <c r="D1210" s="10" t="s">
        <v>658</v>
      </c>
      <c r="E1210" s="10" t="s">
        <v>3620</v>
      </c>
      <c r="F1210" s="10" t="s">
        <v>3621</v>
      </c>
      <c r="G1210" s="10" t="s">
        <v>3622</v>
      </c>
      <c r="H1210" s="10" t="s">
        <v>3621</v>
      </c>
      <c r="I1210" s="28" t="s">
        <v>3614</v>
      </c>
      <c r="J1210" s="28" t="s">
        <v>6271</v>
      </c>
      <c r="K1210" s="28" t="s">
        <v>6275</v>
      </c>
      <c r="L1210" s="28" t="s">
        <v>6276</v>
      </c>
    </row>
    <row r="1211" spans="1:12">
      <c r="A1211" s="10" t="s">
        <v>3614</v>
      </c>
      <c r="B1211" s="10" t="s">
        <v>3615</v>
      </c>
      <c r="C1211" s="10" t="s">
        <v>316</v>
      </c>
      <c r="D1211" s="10" t="s">
        <v>658</v>
      </c>
      <c r="E1211" s="10" t="s">
        <v>3623</v>
      </c>
      <c r="F1211" s="10" t="s">
        <v>3624</v>
      </c>
      <c r="G1211" s="10" t="s">
        <v>3625</v>
      </c>
      <c r="H1211" s="10" t="s">
        <v>3624</v>
      </c>
      <c r="I1211" s="28" t="s">
        <v>3614</v>
      </c>
      <c r="J1211" s="28" t="s">
        <v>6271</v>
      </c>
      <c r="K1211" s="28" t="s">
        <v>6277</v>
      </c>
      <c r="L1211" s="28" t="s">
        <v>6278</v>
      </c>
    </row>
    <row r="1212" spans="1:12">
      <c r="A1212" s="10" t="s">
        <v>3614</v>
      </c>
      <c r="B1212" s="10" t="s">
        <v>3615</v>
      </c>
      <c r="C1212" s="10" t="s">
        <v>316</v>
      </c>
      <c r="D1212" s="10" t="s">
        <v>658</v>
      </c>
      <c r="E1212" s="10" t="s">
        <v>3626</v>
      </c>
      <c r="F1212" s="10" t="s">
        <v>3627</v>
      </c>
      <c r="G1212" s="10" t="s">
        <v>3628</v>
      </c>
      <c r="H1212" s="10" t="s">
        <v>3627</v>
      </c>
      <c r="I1212" s="28" t="s">
        <v>3614</v>
      </c>
      <c r="J1212" s="28" t="s">
        <v>6271</v>
      </c>
      <c r="K1212" s="28" t="s">
        <v>6279</v>
      </c>
      <c r="L1212" s="28" t="s">
        <v>6280</v>
      </c>
    </row>
    <row r="1213" spans="1:12">
      <c r="A1213" s="10" t="s">
        <v>3614</v>
      </c>
      <c r="B1213" s="10" t="s">
        <v>3615</v>
      </c>
      <c r="C1213" s="10" t="s">
        <v>316</v>
      </c>
      <c r="D1213" s="10" t="s">
        <v>658</v>
      </c>
      <c r="E1213" s="10" t="s">
        <v>3629</v>
      </c>
      <c r="F1213" s="10" t="s">
        <v>3630</v>
      </c>
      <c r="G1213" s="10" t="s">
        <v>3631</v>
      </c>
      <c r="H1213" s="10" t="s">
        <v>3632</v>
      </c>
      <c r="I1213" s="28" t="s">
        <v>3614</v>
      </c>
      <c r="J1213" s="28" t="s">
        <v>6271</v>
      </c>
      <c r="K1213" s="28" t="s">
        <v>6281</v>
      </c>
      <c r="L1213" s="28" t="s">
        <v>6282</v>
      </c>
    </row>
    <row r="1214" spans="1:12">
      <c r="A1214" s="10" t="s">
        <v>3614</v>
      </c>
      <c r="B1214" s="10" t="s">
        <v>3615</v>
      </c>
      <c r="C1214" s="10" t="s">
        <v>316</v>
      </c>
      <c r="D1214" s="10" t="s">
        <v>658</v>
      </c>
      <c r="E1214" s="10" t="s">
        <v>3629</v>
      </c>
      <c r="F1214" s="10" t="s">
        <v>3630</v>
      </c>
      <c r="G1214" s="10" t="s">
        <v>3633</v>
      </c>
      <c r="H1214" s="10" t="s">
        <v>3634</v>
      </c>
      <c r="I1214" s="28" t="s">
        <v>3614</v>
      </c>
      <c r="J1214" s="28" t="s">
        <v>6271</v>
      </c>
      <c r="K1214" s="28" t="s">
        <v>6281</v>
      </c>
      <c r="L1214" s="28" t="s">
        <v>6283</v>
      </c>
    </row>
    <row r="1215" spans="1:12">
      <c r="A1215" s="10" t="s">
        <v>3614</v>
      </c>
      <c r="B1215" s="10" t="s">
        <v>3615</v>
      </c>
      <c r="C1215" s="10" t="s">
        <v>316</v>
      </c>
      <c r="D1215" s="10" t="s">
        <v>658</v>
      </c>
      <c r="E1215" s="10" t="s">
        <v>3629</v>
      </c>
      <c r="F1215" s="10" t="s">
        <v>3630</v>
      </c>
      <c r="G1215" s="10" t="s">
        <v>3635</v>
      </c>
      <c r="H1215" s="10" t="s">
        <v>3636</v>
      </c>
      <c r="I1215" s="28" t="s">
        <v>3614</v>
      </c>
      <c r="J1215" s="28" t="s">
        <v>6271</v>
      </c>
      <c r="K1215" s="28" t="s">
        <v>6281</v>
      </c>
      <c r="L1215" s="28" t="s">
        <v>6284</v>
      </c>
    </row>
    <row r="1216" spans="1:12">
      <c r="A1216" s="10" t="s">
        <v>3614</v>
      </c>
      <c r="B1216" s="10" t="s">
        <v>3615</v>
      </c>
      <c r="C1216" s="10" t="s">
        <v>317</v>
      </c>
      <c r="D1216" s="10" t="s">
        <v>3637</v>
      </c>
      <c r="E1216" s="10" t="s">
        <v>3638</v>
      </c>
      <c r="F1216" s="10" t="s">
        <v>3639</v>
      </c>
      <c r="G1216" s="10" t="s">
        <v>3640</v>
      </c>
      <c r="H1216" s="10" t="s">
        <v>703</v>
      </c>
      <c r="I1216" s="28" t="s">
        <v>3614</v>
      </c>
      <c r="J1216" s="28" t="s">
        <v>6285</v>
      </c>
      <c r="K1216" s="28" t="s">
        <v>6286</v>
      </c>
      <c r="L1216" s="28" t="s">
        <v>6287</v>
      </c>
    </row>
    <row r="1217" spans="1:12">
      <c r="A1217" s="10" t="s">
        <v>3614</v>
      </c>
      <c r="B1217" s="10" t="s">
        <v>3615</v>
      </c>
      <c r="C1217" s="10" t="s">
        <v>317</v>
      </c>
      <c r="D1217" s="10" t="s">
        <v>3637</v>
      </c>
      <c r="E1217" s="10" t="s">
        <v>3638</v>
      </c>
      <c r="F1217" s="10" t="s">
        <v>3639</v>
      </c>
      <c r="G1217" s="10" t="s">
        <v>3641</v>
      </c>
      <c r="H1217" s="10" t="s">
        <v>705</v>
      </c>
      <c r="I1217" s="28" t="s">
        <v>3614</v>
      </c>
      <c r="J1217" s="28" t="s">
        <v>6285</v>
      </c>
      <c r="K1217" s="28" t="s">
        <v>6286</v>
      </c>
      <c r="L1217" s="28" t="s">
        <v>6288</v>
      </c>
    </row>
    <row r="1218" spans="1:12">
      <c r="A1218" s="10" t="s">
        <v>3614</v>
      </c>
      <c r="B1218" s="10" t="s">
        <v>3615</v>
      </c>
      <c r="C1218" s="10" t="s">
        <v>317</v>
      </c>
      <c r="D1218" s="10" t="s">
        <v>3637</v>
      </c>
      <c r="E1218" s="10" t="s">
        <v>3642</v>
      </c>
      <c r="F1218" s="10" t="s">
        <v>3643</v>
      </c>
      <c r="G1218" s="10" t="s">
        <v>3644</v>
      </c>
      <c r="H1218" s="10" t="s">
        <v>3643</v>
      </c>
      <c r="I1218" s="28" t="s">
        <v>3614</v>
      </c>
      <c r="J1218" s="28" t="s">
        <v>6285</v>
      </c>
      <c r="K1218" s="28" t="s">
        <v>6289</v>
      </c>
      <c r="L1218" s="28" t="s">
        <v>6290</v>
      </c>
    </row>
    <row r="1219" spans="1:12">
      <c r="A1219" s="10" t="s">
        <v>3614</v>
      </c>
      <c r="B1219" s="10" t="s">
        <v>3615</v>
      </c>
      <c r="C1219" s="10" t="s">
        <v>317</v>
      </c>
      <c r="D1219" s="10" t="s">
        <v>3637</v>
      </c>
      <c r="E1219" s="10" t="s">
        <v>3645</v>
      </c>
      <c r="F1219" s="10" t="s">
        <v>3646</v>
      </c>
      <c r="G1219" s="10" t="s">
        <v>3647</v>
      </c>
      <c r="H1219" s="10" t="s">
        <v>3648</v>
      </c>
      <c r="I1219" s="28" t="s">
        <v>3614</v>
      </c>
      <c r="J1219" s="28" t="s">
        <v>6285</v>
      </c>
      <c r="K1219" s="28" t="s">
        <v>6291</v>
      </c>
      <c r="L1219" s="28" t="s">
        <v>6292</v>
      </c>
    </row>
    <row r="1220" spans="1:12">
      <c r="A1220" s="10" t="s">
        <v>3614</v>
      </c>
      <c r="B1220" s="10" t="s">
        <v>3615</v>
      </c>
      <c r="C1220" s="10" t="s">
        <v>317</v>
      </c>
      <c r="D1220" s="10" t="s">
        <v>3637</v>
      </c>
      <c r="E1220" s="10" t="s">
        <v>3645</v>
      </c>
      <c r="F1220" s="10" t="s">
        <v>3646</v>
      </c>
      <c r="G1220" s="10" t="s">
        <v>3649</v>
      </c>
      <c r="H1220" s="10" t="s">
        <v>3650</v>
      </c>
      <c r="I1220" s="28" t="s">
        <v>3614</v>
      </c>
      <c r="J1220" s="28" t="s">
        <v>6285</v>
      </c>
      <c r="K1220" s="28" t="s">
        <v>6291</v>
      </c>
      <c r="L1220" s="28" t="s">
        <v>6293</v>
      </c>
    </row>
    <row r="1221" spans="1:12">
      <c r="A1221" s="10" t="s">
        <v>3614</v>
      </c>
      <c r="B1221" s="10" t="s">
        <v>3615</v>
      </c>
      <c r="C1221" s="10" t="s">
        <v>317</v>
      </c>
      <c r="D1221" s="10" t="s">
        <v>3637</v>
      </c>
      <c r="E1221" s="10" t="s">
        <v>3645</v>
      </c>
      <c r="F1221" s="10" t="s">
        <v>3646</v>
      </c>
      <c r="G1221" s="10" t="s">
        <v>3651</v>
      </c>
      <c r="H1221" s="10" t="s">
        <v>3652</v>
      </c>
      <c r="I1221" s="28" t="s">
        <v>3614</v>
      </c>
      <c r="J1221" s="28" t="s">
        <v>6285</v>
      </c>
      <c r="K1221" s="28" t="s">
        <v>6291</v>
      </c>
      <c r="L1221" s="28" t="s">
        <v>6294</v>
      </c>
    </row>
    <row r="1222" spans="1:12">
      <c r="A1222" s="10" t="s">
        <v>3614</v>
      </c>
      <c r="B1222" s="10" t="s">
        <v>3615</v>
      </c>
      <c r="C1222" s="10" t="s">
        <v>317</v>
      </c>
      <c r="D1222" s="10" t="s">
        <v>3637</v>
      </c>
      <c r="E1222" s="10" t="s">
        <v>3645</v>
      </c>
      <c r="F1222" s="10" t="s">
        <v>3646</v>
      </c>
      <c r="G1222" s="10" t="s">
        <v>3653</v>
      </c>
      <c r="H1222" s="10" t="s">
        <v>3654</v>
      </c>
      <c r="I1222" s="28" t="s">
        <v>3614</v>
      </c>
      <c r="J1222" s="28" t="s">
        <v>6285</v>
      </c>
      <c r="K1222" s="28" t="s">
        <v>6291</v>
      </c>
      <c r="L1222" s="28" t="s">
        <v>6295</v>
      </c>
    </row>
    <row r="1223" spans="1:12">
      <c r="A1223" s="10" t="s">
        <v>3614</v>
      </c>
      <c r="B1223" s="10" t="s">
        <v>3615</v>
      </c>
      <c r="C1223" s="10" t="s">
        <v>317</v>
      </c>
      <c r="D1223" s="10" t="s">
        <v>3637</v>
      </c>
      <c r="E1223" s="10" t="s">
        <v>3645</v>
      </c>
      <c r="F1223" s="10" t="s">
        <v>3646</v>
      </c>
      <c r="G1223" s="10" t="s">
        <v>3655</v>
      </c>
      <c r="H1223" s="10" t="s">
        <v>3656</v>
      </c>
      <c r="I1223" s="28" t="s">
        <v>3614</v>
      </c>
      <c r="J1223" s="28" t="s">
        <v>6285</v>
      </c>
      <c r="K1223" s="28" t="s">
        <v>6291</v>
      </c>
      <c r="L1223" s="28" t="s">
        <v>6296</v>
      </c>
    </row>
    <row r="1224" spans="1:12">
      <c r="A1224" s="10" t="s">
        <v>3614</v>
      </c>
      <c r="B1224" s="10" t="s">
        <v>3615</v>
      </c>
      <c r="C1224" s="10" t="s">
        <v>317</v>
      </c>
      <c r="D1224" s="10" t="s">
        <v>3637</v>
      </c>
      <c r="E1224" s="10" t="s">
        <v>3645</v>
      </c>
      <c r="F1224" s="10" t="s">
        <v>3646</v>
      </c>
      <c r="G1224" s="10" t="s">
        <v>3657</v>
      </c>
      <c r="H1224" s="10" t="s">
        <v>3658</v>
      </c>
      <c r="I1224" s="28" t="s">
        <v>3614</v>
      </c>
      <c r="J1224" s="28" t="s">
        <v>6285</v>
      </c>
      <c r="K1224" s="28" t="s">
        <v>6291</v>
      </c>
      <c r="L1224" s="28" t="s">
        <v>6297</v>
      </c>
    </row>
    <row r="1225" spans="1:12">
      <c r="A1225" s="10" t="s">
        <v>3614</v>
      </c>
      <c r="B1225" s="10" t="s">
        <v>3615</v>
      </c>
      <c r="C1225" s="10" t="s">
        <v>317</v>
      </c>
      <c r="D1225" s="10" t="s">
        <v>3637</v>
      </c>
      <c r="E1225" s="10" t="s">
        <v>3659</v>
      </c>
      <c r="F1225" s="10" t="s">
        <v>3660</v>
      </c>
      <c r="G1225" s="10" t="s">
        <v>3661</v>
      </c>
      <c r="H1225" s="10" t="s">
        <v>3660</v>
      </c>
      <c r="I1225" s="28" t="s">
        <v>3614</v>
      </c>
      <c r="J1225" s="28" t="s">
        <v>6285</v>
      </c>
      <c r="K1225" s="28" t="s">
        <v>6298</v>
      </c>
      <c r="L1225" s="28" t="s">
        <v>6299</v>
      </c>
    </row>
    <row r="1226" spans="1:12">
      <c r="A1226" s="10" t="s">
        <v>3614</v>
      </c>
      <c r="B1226" s="10" t="s">
        <v>3615</v>
      </c>
      <c r="C1226" s="10" t="s">
        <v>317</v>
      </c>
      <c r="D1226" s="10" t="s">
        <v>3637</v>
      </c>
      <c r="E1226" s="10" t="s">
        <v>3662</v>
      </c>
      <c r="F1226" s="10" t="s">
        <v>3663</v>
      </c>
      <c r="G1226" s="10" t="s">
        <v>3664</v>
      </c>
      <c r="H1226" s="10" t="s">
        <v>3663</v>
      </c>
      <c r="I1226" s="28" t="s">
        <v>3614</v>
      </c>
      <c r="J1226" s="28" t="s">
        <v>6285</v>
      </c>
      <c r="K1226" s="28" t="s">
        <v>6300</v>
      </c>
      <c r="L1226" s="28" t="s">
        <v>6301</v>
      </c>
    </row>
    <row r="1227" spans="1:12">
      <c r="A1227" s="10" t="s">
        <v>3614</v>
      </c>
      <c r="B1227" s="10" t="s">
        <v>3615</v>
      </c>
      <c r="C1227" s="10" t="s">
        <v>317</v>
      </c>
      <c r="D1227" s="10" t="s">
        <v>3637</v>
      </c>
      <c r="E1227" s="10" t="s">
        <v>3665</v>
      </c>
      <c r="F1227" s="10" t="s">
        <v>3666</v>
      </c>
      <c r="G1227" s="10" t="s">
        <v>3667</v>
      </c>
      <c r="H1227" s="10" t="s">
        <v>3666</v>
      </c>
      <c r="I1227" s="28" t="s">
        <v>3614</v>
      </c>
      <c r="J1227" s="28" t="s">
        <v>6285</v>
      </c>
      <c r="K1227" s="28" t="s">
        <v>6302</v>
      </c>
      <c r="L1227" s="28" t="s">
        <v>6303</v>
      </c>
    </row>
    <row r="1228" spans="1:12">
      <c r="A1228" s="10" t="s">
        <v>3614</v>
      </c>
      <c r="B1228" s="10" t="s">
        <v>3615</v>
      </c>
      <c r="C1228" s="10" t="s">
        <v>317</v>
      </c>
      <c r="D1228" s="10" t="s">
        <v>3637</v>
      </c>
      <c r="E1228" s="10" t="s">
        <v>3668</v>
      </c>
      <c r="F1228" s="10" t="s">
        <v>3669</v>
      </c>
      <c r="G1228" s="10" t="s">
        <v>3670</v>
      </c>
      <c r="H1228" s="10" t="s">
        <v>3669</v>
      </c>
      <c r="I1228" s="28" t="s">
        <v>3614</v>
      </c>
      <c r="J1228" s="28" t="s">
        <v>6285</v>
      </c>
      <c r="K1228" s="28" t="s">
        <v>6304</v>
      </c>
      <c r="L1228" s="28" t="s">
        <v>6305</v>
      </c>
    </row>
    <row r="1229" spans="1:12">
      <c r="A1229" s="10" t="s">
        <v>3614</v>
      </c>
      <c r="B1229" s="10" t="s">
        <v>3615</v>
      </c>
      <c r="C1229" s="10" t="s">
        <v>317</v>
      </c>
      <c r="D1229" s="10" t="s">
        <v>3637</v>
      </c>
      <c r="E1229" s="10" t="s">
        <v>3671</v>
      </c>
      <c r="F1229" s="10" t="s">
        <v>3672</v>
      </c>
      <c r="G1229" s="10" t="s">
        <v>3673</v>
      </c>
      <c r="H1229" s="10" t="s">
        <v>3672</v>
      </c>
      <c r="I1229" s="28" t="s">
        <v>3614</v>
      </c>
      <c r="J1229" s="28" t="s">
        <v>6285</v>
      </c>
      <c r="K1229" s="28" t="s">
        <v>6306</v>
      </c>
      <c r="L1229" s="28" t="s">
        <v>6307</v>
      </c>
    </row>
    <row r="1230" spans="1:12">
      <c r="A1230" s="10" t="s">
        <v>3614</v>
      </c>
      <c r="B1230" s="10" t="s">
        <v>3615</v>
      </c>
      <c r="C1230" s="10" t="s">
        <v>317</v>
      </c>
      <c r="D1230" s="10" t="s">
        <v>3637</v>
      </c>
      <c r="E1230" s="10" t="s">
        <v>3674</v>
      </c>
      <c r="F1230" s="10" t="s">
        <v>3675</v>
      </c>
      <c r="G1230" s="10" t="s">
        <v>3676</v>
      </c>
      <c r="H1230" s="10" t="s">
        <v>3677</v>
      </c>
      <c r="I1230" s="28" t="s">
        <v>3614</v>
      </c>
      <c r="J1230" s="28" t="s">
        <v>6285</v>
      </c>
      <c r="K1230" s="28" t="s">
        <v>6308</v>
      </c>
      <c r="L1230" s="28" t="s">
        <v>6309</v>
      </c>
    </row>
    <row r="1231" spans="1:12">
      <c r="A1231" s="10" t="s">
        <v>3614</v>
      </c>
      <c r="B1231" s="10" t="s">
        <v>3615</v>
      </c>
      <c r="C1231" s="10" t="s">
        <v>317</v>
      </c>
      <c r="D1231" s="10" t="s">
        <v>3637</v>
      </c>
      <c r="E1231" s="10" t="s">
        <v>3674</v>
      </c>
      <c r="F1231" s="10" t="s">
        <v>3675</v>
      </c>
      <c r="G1231" s="10" t="s">
        <v>3678</v>
      </c>
      <c r="H1231" s="10" t="s">
        <v>3679</v>
      </c>
      <c r="I1231" s="28" t="s">
        <v>3614</v>
      </c>
      <c r="J1231" s="28" t="s">
        <v>6285</v>
      </c>
      <c r="K1231" s="28" t="s">
        <v>6308</v>
      </c>
      <c r="L1231" s="28" t="s">
        <v>6310</v>
      </c>
    </row>
    <row r="1232" spans="1:12">
      <c r="A1232" s="10" t="s">
        <v>3614</v>
      </c>
      <c r="B1232" s="10" t="s">
        <v>3615</v>
      </c>
      <c r="C1232" s="10" t="s">
        <v>317</v>
      </c>
      <c r="D1232" s="10" t="s">
        <v>3637</v>
      </c>
      <c r="E1232" s="10" t="s">
        <v>3674</v>
      </c>
      <c r="F1232" s="10" t="s">
        <v>3675</v>
      </c>
      <c r="G1232" s="10" t="s">
        <v>3680</v>
      </c>
      <c r="H1232" s="10" t="s">
        <v>3681</v>
      </c>
      <c r="I1232" s="28" t="s">
        <v>3614</v>
      </c>
      <c r="J1232" s="28" t="s">
        <v>6285</v>
      </c>
      <c r="K1232" s="28" t="s">
        <v>6308</v>
      </c>
      <c r="L1232" s="28" t="s">
        <v>6311</v>
      </c>
    </row>
    <row r="1233" spans="1:12">
      <c r="A1233" s="10" t="s">
        <v>3614</v>
      </c>
      <c r="B1233" s="10" t="s">
        <v>3615</v>
      </c>
      <c r="C1233" s="10" t="s">
        <v>318</v>
      </c>
      <c r="D1233" s="10" t="s">
        <v>659</v>
      </c>
      <c r="E1233" s="10" t="s">
        <v>3682</v>
      </c>
      <c r="F1233" s="10" t="s">
        <v>3683</v>
      </c>
      <c r="G1233" s="10" t="s">
        <v>3684</v>
      </c>
      <c r="H1233" s="10" t="s">
        <v>703</v>
      </c>
      <c r="I1233" s="28" t="s">
        <v>3614</v>
      </c>
      <c r="J1233" s="28" t="s">
        <v>6312</v>
      </c>
      <c r="K1233" s="28" t="s">
        <v>6313</v>
      </c>
      <c r="L1233" s="28" t="s">
        <v>6314</v>
      </c>
    </row>
    <row r="1234" spans="1:12">
      <c r="A1234" s="10" t="s">
        <v>3614</v>
      </c>
      <c r="B1234" s="10" t="s">
        <v>3615</v>
      </c>
      <c r="C1234" s="10" t="s">
        <v>318</v>
      </c>
      <c r="D1234" s="10" t="s">
        <v>659</v>
      </c>
      <c r="E1234" s="10" t="s">
        <v>3682</v>
      </c>
      <c r="F1234" s="10" t="s">
        <v>3683</v>
      </c>
      <c r="G1234" s="10" t="s">
        <v>3685</v>
      </c>
      <c r="H1234" s="10" t="s">
        <v>705</v>
      </c>
      <c r="I1234" s="28" t="s">
        <v>3614</v>
      </c>
      <c r="J1234" s="28" t="s">
        <v>6312</v>
      </c>
      <c r="K1234" s="28" t="s">
        <v>6313</v>
      </c>
      <c r="L1234" s="28" t="s">
        <v>6315</v>
      </c>
    </row>
    <row r="1235" spans="1:12">
      <c r="A1235" s="10" t="s">
        <v>3614</v>
      </c>
      <c r="B1235" s="10" t="s">
        <v>3615</v>
      </c>
      <c r="C1235" s="10" t="s">
        <v>318</v>
      </c>
      <c r="D1235" s="10" t="s">
        <v>659</v>
      </c>
      <c r="E1235" s="10" t="s">
        <v>3686</v>
      </c>
      <c r="F1235" s="10" t="s">
        <v>3687</v>
      </c>
      <c r="G1235" s="10" t="s">
        <v>3688</v>
      </c>
      <c r="H1235" s="10" t="s">
        <v>3687</v>
      </c>
      <c r="I1235" s="28" t="s">
        <v>3614</v>
      </c>
      <c r="J1235" s="28" t="s">
        <v>6312</v>
      </c>
      <c r="K1235" s="28" t="s">
        <v>6316</v>
      </c>
      <c r="L1235" s="28" t="s">
        <v>6317</v>
      </c>
    </row>
    <row r="1236" spans="1:12">
      <c r="A1236" s="10" t="s">
        <v>3614</v>
      </c>
      <c r="B1236" s="10" t="s">
        <v>3615</v>
      </c>
      <c r="C1236" s="10" t="s">
        <v>318</v>
      </c>
      <c r="D1236" s="10" t="s">
        <v>659</v>
      </c>
      <c r="E1236" s="10" t="s">
        <v>3689</v>
      </c>
      <c r="F1236" s="10" t="s">
        <v>3690</v>
      </c>
      <c r="G1236" s="10" t="s">
        <v>3691</v>
      </c>
      <c r="H1236" s="10" t="s">
        <v>3690</v>
      </c>
      <c r="I1236" s="28" t="s">
        <v>3614</v>
      </c>
      <c r="J1236" s="28" t="s">
        <v>6312</v>
      </c>
      <c r="K1236" s="28" t="s">
        <v>6318</v>
      </c>
      <c r="L1236" s="28" t="s">
        <v>6319</v>
      </c>
    </row>
    <row r="1237" spans="1:12">
      <c r="A1237" s="10" t="s">
        <v>3692</v>
      </c>
      <c r="B1237" s="10" t="s">
        <v>3693</v>
      </c>
      <c r="C1237" s="10" t="s">
        <v>319</v>
      </c>
      <c r="D1237" s="10" t="s">
        <v>660</v>
      </c>
      <c r="E1237" s="10" t="s">
        <v>3694</v>
      </c>
      <c r="F1237" s="10" t="s">
        <v>3695</v>
      </c>
      <c r="G1237" s="10" t="s">
        <v>3696</v>
      </c>
      <c r="H1237" s="10" t="s">
        <v>703</v>
      </c>
      <c r="I1237" s="28" t="s">
        <v>3692</v>
      </c>
      <c r="J1237" s="28" t="s">
        <v>6320</v>
      </c>
      <c r="K1237" s="28" t="s">
        <v>6321</v>
      </c>
      <c r="L1237" s="28" t="s">
        <v>6322</v>
      </c>
    </row>
    <row r="1238" spans="1:12">
      <c r="A1238" s="10" t="s">
        <v>3692</v>
      </c>
      <c r="B1238" s="10" t="s">
        <v>3693</v>
      </c>
      <c r="C1238" s="10" t="s">
        <v>319</v>
      </c>
      <c r="D1238" s="10" t="s">
        <v>660</v>
      </c>
      <c r="E1238" s="10" t="s">
        <v>3694</v>
      </c>
      <c r="F1238" s="10" t="s">
        <v>3695</v>
      </c>
      <c r="G1238" s="10" t="s">
        <v>3697</v>
      </c>
      <c r="H1238" s="10" t="s">
        <v>705</v>
      </c>
      <c r="I1238" s="28" t="s">
        <v>3692</v>
      </c>
      <c r="J1238" s="28" t="s">
        <v>6320</v>
      </c>
      <c r="K1238" s="28" t="s">
        <v>6321</v>
      </c>
      <c r="L1238" s="28" t="s">
        <v>6323</v>
      </c>
    </row>
    <row r="1239" spans="1:12">
      <c r="A1239" s="10" t="s">
        <v>3692</v>
      </c>
      <c r="B1239" s="10" t="s">
        <v>3693</v>
      </c>
      <c r="C1239" s="10" t="s">
        <v>319</v>
      </c>
      <c r="D1239" s="10" t="s">
        <v>660</v>
      </c>
      <c r="E1239" s="10" t="s">
        <v>3698</v>
      </c>
      <c r="F1239" s="10" t="s">
        <v>3699</v>
      </c>
      <c r="G1239" s="10" t="s">
        <v>3700</v>
      </c>
      <c r="H1239" s="10" t="s">
        <v>3701</v>
      </c>
      <c r="I1239" s="28" t="s">
        <v>3692</v>
      </c>
      <c r="J1239" s="28" t="s">
        <v>6320</v>
      </c>
      <c r="K1239" s="28" t="s">
        <v>6324</v>
      </c>
      <c r="L1239" s="28" t="s">
        <v>6325</v>
      </c>
    </row>
    <row r="1240" spans="1:12">
      <c r="A1240" s="10" t="s">
        <v>3692</v>
      </c>
      <c r="B1240" s="10" t="s">
        <v>3693</v>
      </c>
      <c r="C1240" s="10" t="s">
        <v>319</v>
      </c>
      <c r="D1240" s="10" t="s">
        <v>660</v>
      </c>
      <c r="E1240" s="10" t="s">
        <v>3698</v>
      </c>
      <c r="F1240" s="10" t="s">
        <v>3699</v>
      </c>
      <c r="G1240" s="10" t="s">
        <v>3702</v>
      </c>
      <c r="H1240" s="10" t="s">
        <v>3703</v>
      </c>
      <c r="I1240" s="28" t="s">
        <v>3692</v>
      </c>
      <c r="J1240" s="28" t="s">
        <v>6320</v>
      </c>
      <c r="K1240" s="28" t="s">
        <v>6324</v>
      </c>
      <c r="L1240" s="28" t="s">
        <v>6326</v>
      </c>
    </row>
    <row r="1241" spans="1:12">
      <c r="A1241" s="10" t="s">
        <v>3692</v>
      </c>
      <c r="B1241" s="10" t="s">
        <v>3693</v>
      </c>
      <c r="C1241" s="10" t="s">
        <v>319</v>
      </c>
      <c r="D1241" s="10" t="s">
        <v>660</v>
      </c>
      <c r="E1241" s="10" t="s">
        <v>3698</v>
      </c>
      <c r="F1241" s="10" t="s">
        <v>3699</v>
      </c>
      <c r="G1241" s="10" t="s">
        <v>3704</v>
      </c>
      <c r="H1241" s="10" t="s">
        <v>3705</v>
      </c>
      <c r="I1241" s="28" t="s">
        <v>3692</v>
      </c>
      <c r="J1241" s="28" t="s">
        <v>6320</v>
      </c>
      <c r="K1241" s="28" t="s">
        <v>6324</v>
      </c>
      <c r="L1241" s="28" t="s">
        <v>6327</v>
      </c>
    </row>
    <row r="1242" spans="1:12">
      <c r="A1242" s="10" t="s">
        <v>3692</v>
      </c>
      <c r="B1242" s="10" t="s">
        <v>3693</v>
      </c>
      <c r="C1242" s="10" t="s">
        <v>319</v>
      </c>
      <c r="D1242" s="10" t="s">
        <v>660</v>
      </c>
      <c r="E1242" s="10" t="s">
        <v>3706</v>
      </c>
      <c r="F1242" s="10" t="s">
        <v>3707</v>
      </c>
      <c r="G1242" s="10" t="s">
        <v>3708</v>
      </c>
      <c r="H1242" s="10" t="s">
        <v>3707</v>
      </c>
      <c r="I1242" s="28" t="s">
        <v>3692</v>
      </c>
      <c r="J1242" s="28" t="s">
        <v>6320</v>
      </c>
      <c r="K1242" s="28" t="s">
        <v>6328</v>
      </c>
      <c r="L1242" s="28" t="s">
        <v>6329</v>
      </c>
    </row>
    <row r="1243" spans="1:12">
      <c r="A1243" s="10" t="s">
        <v>3692</v>
      </c>
      <c r="B1243" s="10" t="s">
        <v>3693</v>
      </c>
      <c r="C1243" s="10" t="s">
        <v>319</v>
      </c>
      <c r="D1243" s="10" t="s">
        <v>660</v>
      </c>
      <c r="E1243" s="10" t="s">
        <v>3709</v>
      </c>
      <c r="F1243" s="10" t="s">
        <v>3710</v>
      </c>
      <c r="G1243" s="10" t="s">
        <v>3711</v>
      </c>
      <c r="H1243" s="10" t="s">
        <v>3710</v>
      </c>
      <c r="I1243" s="28" t="s">
        <v>3692</v>
      </c>
      <c r="J1243" s="28" t="s">
        <v>6320</v>
      </c>
      <c r="K1243" s="28" t="s">
        <v>6330</v>
      </c>
      <c r="L1243" s="28" t="s">
        <v>6331</v>
      </c>
    </row>
    <row r="1244" spans="1:12">
      <c r="A1244" s="10" t="s">
        <v>3692</v>
      </c>
      <c r="B1244" s="10" t="s">
        <v>3693</v>
      </c>
      <c r="C1244" s="10" t="s">
        <v>319</v>
      </c>
      <c r="D1244" s="10" t="s">
        <v>660</v>
      </c>
      <c r="E1244" s="10" t="s">
        <v>3712</v>
      </c>
      <c r="F1244" s="10" t="s">
        <v>3713</v>
      </c>
      <c r="G1244" s="10" t="s">
        <v>3714</v>
      </c>
      <c r="H1244" s="10" t="s">
        <v>3713</v>
      </c>
      <c r="I1244" s="28" t="s">
        <v>3692</v>
      </c>
      <c r="J1244" s="28" t="s">
        <v>6320</v>
      </c>
      <c r="K1244" s="28" t="s">
        <v>6332</v>
      </c>
      <c r="L1244" s="28" t="s">
        <v>6333</v>
      </c>
    </row>
    <row r="1245" spans="1:12">
      <c r="A1245" s="10" t="s">
        <v>3692</v>
      </c>
      <c r="B1245" s="10" t="s">
        <v>3693</v>
      </c>
      <c r="C1245" s="10" t="s">
        <v>319</v>
      </c>
      <c r="D1245" s="10" t="s">
        <v>660</v>
      </c>
      <c r="E1245" s="10" t="s">
        <v>3715</v>
      </c>
      <c r="F1245" s="10" t="s">
        <v>3716</v>
      </c>
      <c r="G1245" s="10" t="s">
        <v>3717</v>
      </c>
      <c r="H1245" s="10" t="s">
        <v>3716</v>
      </c>
      <c r="I1245" s="28" t="s">
        <v>3692</v>
      </c>
      <c r="J1245" s="28" t="s">
        <v>6320</v>
      </c>
      <c r="K1245" s="28" t="s">
        <v>6334</v>
      </c>
      <c r="L1245" s="28" t="s">
        <v>6335</v>
      </c>
    </row>
    <row r="1246" spans="1:12">
      <c r="A1246" s="10" t="s">
        <v>3692</v>
      </c>
      <c r="B1246" s="10" t="s">
        <v>3693</v>
      </c>
      <c r="C1246" s="10" t="s">
        <v>319</v>
      </c>
      <c r="D1246" s="10" t="s">
        <v>660</v>
      </c>
      <c r="E1246" s="10" t="s">
        <v>3718</v>
      </c>
      <c r="F1246" s="10" t="s">
        <v>3719</v>
      </c>
      <c r="G1246" s="10" t="s">
        <v>3720</v>
      </c>
      <c r="H1246" s="10" t="s">
        <v>3721</v>
      </c>
      <c r="I1246" s="28" t="s">
        <v>3692</v>
      </c>
      <c r="J1246" s="28" t="s">
        <v>6320</v>
      </c>
      <c r="K1246" s="28" t="s">
        <v>6336</v>
      </c>
      <c r="L1246" s="28" t="s">
        <v>6337</v>
      </c>
    </row>
    <row r="1247" spans="1:12">
      <c r="A1247" s="10" t="s">
        <v>3692</v>
      </c>
      <c r="B1247" s="10" t="s">
        <v>3693</v>
      </c>
      <c r="C1247" s="10" t="s">
        <v>319</v>
      </c>
      <c r="D1247" s="10" t="s">
        <v>660</v>
      </c>
      <c r="E1247" s="10" t="s">
        <v>3718</v>
      </c>
      <c r="F1247" s="10" t="s">
        <v>3719</v>
      </c>
      <c r="G1247" s="10" t="s">
        <v>3722</v>
      </c>
      <c r="H1247" s="10" t="s">
        <v>3723</v>
      </c>
      <c r="I1247" s="28" t="s">
        <v>3692</v>
      </c>
      <c r="J1247" s="28" t="s">
        <v>6320</v>
      </c>
      <c r="K1247" s="28" t="s">
        <v>6336</v>
      </c>
      <c r="L1247" s="28" t="s">
        <v>6338</v>
      </c>
    </row>
    <row r="1248" spans="1:12">
      <c r="A1248" s="10" t="s">
        <v>3692</v>
      </c>
      <c r="B1248" s="10" t="s">
        <v>3693</v>
      </c>
      <c r="C1248" s="10" t="s">
        <v>319</v>
      </c>
      <c r="D1248" s="10" t="s">
        <v>660</v>
      </c>
      <c r="E1248" s="10" t="s">
        <v>3718</v>
      </c>
      <c r="F1248" s="10" t="s">
        <v>3719</v>
      </c>
      <c r="G1248" s="10" t="s">
        <v>3724</v>
      </c>
      <c r="H1248" s="10" t="s">
        <v>3725</v>
      </c>
      <c r="I1248" s="28" t="s">
        <v>3692</v>
      </c>
      <c r="J1248" s="28" t="s">
        <v>6320</v>
      </c>
      <c r="K1248" s="28" t="s">
        <v>6336</v>
      </c>
      <c r="L1248" s="28" t="s">
        <v>6339</v>
      </c>
    </row>
    <row r="1249" spans="1:12">
      <c r="A1249" s="10" t="s">
        <v>3692</v>
      </c>
      <c r="B1249" s="10" t="s">
        <v>3693</v>
      </c>
      <c r="C1249" s="10" t="s">
        <v>319</v>
      </c>
      <c r="D1249" s="10" t="s">
        <v>660</v>
      </c>
      <c r="E1249" s="10" t="s">
        <v>3718</v>
      </c>
      <c r="F1249" s="10" t="s">
        <v>3719</v>
      </c>
      <c r="G1249" s="10" t="s">
        <v>3726</v>
      </c>
      <c r="H1249" s="10" t="s">
        <v>3727</v>
      </c>
      <c r="I1249" s="28" t="s">
        <v>3692</v>
      </c>
      <c r="J1249" s="28" t="s">
        <v>6320</v>
      </c>
      <c r="K1249" s="28" t="s">
        <v>6336</v>
      </c>
      <c r="L1249" s="28" t="s">
        <v>6340</v>
      </c>
    </row>
    <row r="1250" spans="1:12">
      <c r="A1250" s="10" t="s">
        <v>3692</v>
      </c>
      <c r="B1250" s="10" t="s">
        <v>3693</v>
      </c>
      <c r="C1250" s="10" t="s">
        <v>319</v>
      </c>
      <c r="D1250" s="10" t="s">
        <v>660</v>
      </c>
      <c r="E1250" s="10" t="s">
        <v>3718</v>
      </c>
      <c r="F1250" s="10" t="s">
        <v>3719</v>
      </c>
      <c r="G1250" s="10" t="s">
        <v>3728</v>
      </c>
      <c r="H1250" s="10" t="s">
        <v>3729</v>
      </c>
      <c r="I1250" s="28" t="s">
        <v>3692</v>
      </c>
      <c r="J1250" s="28" t="s">
        <v>6320</v>
      </c>
      <c r="K1250" s="28" t="s">
        <v>6336</v>
      </c>
      <c r="L1250" s="28" t="s">
        <v>6341</v>
      </c>
    </row>
    <row r="1251" spans="1:12">
      <c r="A1251" s="10" t="s">
        <v>3692</v>
      </c>
      <c r="B1251" s="10" t="s">
        <v>3693</v>
      </c>
      <c r="C1251" s="10" t="s">
        <v>320</v>
      </c>
      <c r="D1251" s="10" t="s">
        <v>661</v>
      </c>
      <c r="E1251" s="10" t="s">
        <v>3730</v>
      </c>
      <c r="F1251" s="10" t="s">
        <v>3731</v>
      </c>
      <c r="G1251" s="10" t="s">
        <v>3732</v>
      </c>
      <c r="H1251" s="10" t="s">
        <v>703</v>
      </c>
      <c r="I1251" s="28" t="s">
        <v>3692</v>
      </c>
      <c r="J1251" s="28" t="s">
        <v>6342</v>
      </c>
      <c r="K1251" s="28" t="s">
        <v>6343</v>
      </c>
      <c r="L1251" s="28" t="s">
        <v>6344</v>
      </c>
    </row>
    <row r="1252" spans="1:12">
      <c r="A1252" s="10" t="s">
        <v>3692</v>
      </c>
      <c r="B1252" s="10" t="s">
        <v>3693</v>
      </c>
      <c r="C1252" s="10" t="s">
        <v>320</v>
      </c>
      <c r="D1252" s="10" t="s">
        <v>661</v>
      </c>
      <c r="E1252" s="10" t="s">
        <v>3730</v>
      </c>
      <c r="F1252" s="10" t="s">
        <v>3731</v>
      </c>
      <c r="G1252" s="10" t="s">
        <v>3733</v>
      </c>
      <c r="H1252" s="10" t="s">
        <v>705</v>
      </c>
      <c r="I1252" s="28" t="s">
        <v>3692</v>
      </c>
      <c r="J1252" s="28" t="s">
        <v>6342</v>
      </c>
      <c r="K1252" s="28" t="s">
        <v>6343</v>
      </c>
      <c r="L1252" s="28" t="s">
        <v>6345</v>
      </c>
    </row>
    <row r="1253" spans="1:12">
      <c r="A1253" s="10" t="s">
        <v>3692</v>
      </c>
      <c r="B1253" s="10" t="s">
        <v>3693</v>
      </c>
      <c r="C1253" s="10" t="s">
        <v>320</v>
      </c>
      <c r="D1253" s="10" t="s">
        <v>661</v>
      </c>
      <c r="E1253" s="10" t="s">
        <v>3734</v>
      </c>
      <c r="F1253" s="10" t="s">
        <v>3735</v>
      </c>
      <c r="G1253" s="10" t="s">
        <v>3736</v>
      </c>
      <c r="H1253" s="10" t="s">
        <v>3737</v>
      </c>
      <c r="I1253" s="28" t="s">
        <v>3692</v>
      </c>
      <c r="J1253" s="28" t="s">
        <v>6342</v>
      </c>
      <c r="K1253" s="28" t="s">
        <v>6346</v>
      </c>
      <c r="L1253" s="28" t="s">
        <v>6347</v>
      </c>
    </row>
    <row r="1254" spans="1:12">
      <c r="A1254" s="10" t="s">
        <v>3692</v>
      </c>
      <c r="B1254" s="10" t="s">
        <v>3693</v>
      </c>
      <c r="C1254" s="10" t="s">
        <v>320</v>
      </c>
      <c r="D1254" s="10" t="s">
        <v>661</v>
      </c>
      <c r="E1254" s="10" t="s">
        <v>3734</v>
      </c>
      <c r="F1254" s="10" t="s">
        <v>3735</v>
      </c>
      <c r="G1254" s="10" t="s">
        <v>3738</v>
      </c>
      <c r="H1254" s="10" t="s">
        <v>3739</v>
      </c>
      <c r="I1254" s="28" t="s">
        <v>3692</v>
      </c>
      <c r="J1254" s="28" t="s">
        <v>6342</v>
      </c>
      <c r="K1254" s="28" t="s">
        <v>6346</v>
      </c>
      <c r="L1254" s="28" t="s">
        <v>6348</v>
      </c>
    </row>
    <row r="1255" spans="1:12">
      <c r="A1255" s="10" t="s">
        <v>3692</v>
      </c>
      <c r="B1255" s="10" t="s">
        <v>3693</v>
      </c>
      <c r="C1255" s="10" t="s">
        <v>320</v>
      </c>
      <c r="D1255" s="10" t="s">
        <v>661</v>
      </c>
      <c r="E1255" s="10" t="s">
        <v>3740</v>
      </c>
      <c r="F1255" s="10" t="s">
        <v>3741</v>
      </c>
      <c r="G1255" s="10" t="s">
        <v>3742</v>
      </c>
      <c r="H1255" s="10" t="s">
        <v>3743</v>
      </c>
      <c r="I1255" s="28" t="s">
        <v>3692</v>
      </c>
      <c r="J1255" s="28" t="s">
        <v>6342</v>
      </c>
      <c r="K1255" s="28" t="s">
        <v>6349</v>
      </c>
      <c r="L1255" s="28" t="s">
        <v>6350</v>
      </c>
    </row>
    <row r="1256" spans="1:12">
      <c r="A1256" s="10" t="s">
        <v>3692</v>
      </c>
      <c r="B1256" s="10" t="s">
        <v>3693</v>
      </c>
      <c r="C1256" s="10" t="s">
        <v>320</v>
      </c>
      <c r="D1256" s="10" t="s">
        <v>661</v>
      </c>
      <c r="E1256" s="10" t="s">
        <v>3740</v>
      </c>
      <c r="F1256" s="10" t="s">
        <v>3741</v>
      </c>
      <c r="G1256" s="10" t="s">
        <v>3744</v>
      </c>
      <c r="H1256" s="10" t="s">
        <v>3745</v>
      </c>
      <c r="I1256" s="28" t="s">
        <v>3692</v>
      </c>
      <c r="J1256" s="28" t="s">
        <v>6342</v>
      </c>
      <c r="K1256" s="28" t="s">
        <v>6349</v>
      </c>
      <c r="L1256" s="28" t="s">
        <v>6351</v>
      </c>
    </row>
    <row r="1257" spans="1:12">
      <c r="A1257" s="10" t="s">
        <v>3692</v>
      </c>
      <c r="B1257" s="10" t="s">
        <v>3693</v>
      </c>
      <c r="C1257" s="10" t="s">
        <v>320</v>
      </c>
      <c r="D1257" s="10" t="s">
        <v>661</v>
      </c>
      <c r="E1257" s="10" t="s">
        <v>3746</v>
      </c>
      <c r="F1257" s="10" t="s">
        <v>3747</v>
      </c>
      <c r="G1257" s="10" t="s">
        <v>3748</v>
      </c>
      <c r="H1257" s="10" t="s">
        <v>3747</v>
      </c>
      <c r="I1257" s="28" t="s">
        <v>3692</v>
      </c>
      <c r="J1257" s="28" t="s">
        <v>6342</v>
      </c>
      <c r="K1257" s="28" t="s">
        <v>6352</v>
      </c>
      <c r="L1257" s="28" t="s">
        <v>6353</v>
      </c>
    </row>
    <row r="1258" spans="1:12">
      <c r="A1258" s="10" t="s">
        <v>3692</v>
      </c>
      <c r="B1258" s="10" t="s">
        <v>3693</v>
      </c>
      <c r="C1258" s="10" t="s">
        <v>320</v>
      </c>
      <c r="D1258" s="10" t="s">
        <v>661</v>
      </c>
      <c r="E1258" s="10" t="s">
        <v>3749</v>
      </c>
      <c r="F1258" s="10" t="s">
        <v>3750</v>
      </c>
      <c r="G1258" s="10" t="s">
        <v>3751</v>
      </c>
      <c r="H1258" s="10" t="s">
        <v>3750</v>
      </c>
      <c r="I1258" s="28" t="s">
        <v>3692</v>
      </c>
      <c r="J1258" s="28" t="s">
        <v>6342</v>
      </c>
      <c r="K1258" s="28" t="s">
        <v>6354</v>
      </c>
      <c r="L1258" s="28" t="s">
        <v>6355</v>
      </c>
    </row>
    <row r="1259" spans="1:12">
      <c r="A1259" s="10" t="s">
        <v>3692</v>
      </c>
      <c r="B1259" s="10" t="s">
        <v>3693</v>
      </c>
      <c r="C1259" s="10" t="s">
        <v>320</v>
      </c>
      <c r="D1259" s="10" t="s">
        <v>661</v>
      </c>
      <c r="E1259" s="10" t="s">
        <v>3752</v>
      </c>
      <c r="F1259" s="10" t="s">
        <v>3753</v>
      </c>
      <c r="G1259" s="10" t="s">
        <v>3754</v>
      </c>
      <c r="H1259" s="10" t="s">
        <v>3755</v>
      </c>
      <c r="I1259" s="28" t="s">
        <v>3692</v>
      </c>
      <c r="J1259" s="28" t="s">
        <v>6342</v>
      </c>
      <c r="K1259" s="28" t="s">
        <v>6356</v>
      </c>
      <c r="L1259" s="28" t="s">
        <v>6357</v>
      </c>
    </row>
    <row r="1260" spans="1:12">
      <c r="A1260" s="10" t="s">
        <v>3692</v>
      </c>
      <c r="B1260" s="10" t="s">
        <v>3693</v>
      </c>
      <c r="C1260" s="10" t="s">
        <v>320</v>
      </c>
      <c r="D1260" s="10" t="s">
        <v>661</v>
      </c>
      <c r="E1260" s="10" t="s">
        <v>3752</v>
      </c>
      <c r="F1260" s="10" t="s">
        <v>3753</v>
      </c>
      <c r="G1260" s="10" t="s">
        <v>3756</v>
      </c>
      <c r="H1260" s="10" t="s">
        <v>3757</v>
      </c>
      <c r="I1260" s="28" t="s">
        <v>3692</v>
      </c>
      <c r="J1260" s="28" t="s">
        <v>6342</v>
      </c>
      <c r="K1260" s="28" t="s">
        <v>6356</v>
      </c>
      <c r="L1260" s="28" t="s">
        <v>6358</v>
      </c>
    </row>
    <row r="1261" spans="1:12">
      <c r="A1261" s="10" t="s">
        <v>3692</v>
      </c>
      <c r="B1261" s="10" t="s">
        <v>3693</v>
      </c>
      <c r="C1261" s="10" t="s">
        <v>320</v>
      </c>
      <c r="D1261" s="10" t="s">
        <v>661</v>
      </c>
      <c r="E1261" s="10" t="s">
        <v>3758</v>
      </c>
      <c r="F1261" s="10" t="s">
        <v>3759</v>
      </c>
      <c r="G1261" s="10" t="s">
        <v>3760</v>
      </c>
      <c r="H1261" s="10" t="s">
        <v>3761</v>
      </c>
      <c r="I1261" s="28" t="s">
        <v>3692</v>
      </c>
      <c r="J1261" s="28" t="s">
        <v>6342</v>
      </c>
      <c r="K1261" s="28" t="s">
        <v>6359</v>
      </c>
      <c r="L1261" s="28" t="s">
        <v>6360</v>
      </c>
    </row>
    <row r="1262" spans="1:12">
      <c r="A1262" s="10" t="s">
        <v>3692</v>
      </c>
      <c r="B1262" s="10" t="s">
        <v>3693</v>
      </c>
      <c r="C1262" s="10" t="s">
        <v>320</v>
      </c>
      <c r="D1262" s="10" t="s">
        <v>661</v>
      </c>
      <c r="E1262" s="10" t="s">
        <v>3758</v>
      </c>
      <c r="F1262" s="10" t="s">
        <v>3759</v>
      </c>
      <c r="G1262" s="10" t="s">
        <v>3762</v>
      </c>
      <c r="H1262" s="10" t="s">
        <v>3763</v>
      </c>
      <c r="I1262" s="28" t="s">
        <v>3692</v>
      </c>
      <c r="J1262" s="28" t="s">
        <v>6342</v>
      </c>
      <c r="K1262" s="28" t="s">
        <v>6359</v>
      </c>
      <c r="L1262" s="28" t="s">
        <v>6361</v>
      </c>
    </row>
    <row r="1263" spans="1:12">
      <c r="A1263" s="10" t="s">
        <v>3692</v>
      </c>
      <c r="B1263" s="10" t="s">
        <v>3693</v>
      </c>
      <c r="C1263" s="10" t="s">
        <v>320</v>
      </c>
      <c r="D1263" s="10" t="s">
        <v>661</v>
      </c>
      <c r="E1263" s="10" t="s">
        <v>3758</v>
      </c>
      <c r="F1263" s="10" t="s">
        <v>3759</v>
      </c>
      <c r="G1263" s="10" t="s">
        <v>3764</v>
      </c>
      <c r="H1263" s="10" t="s">
        <v>3765</v>
      </c>
      <c r="I1263" s="28" t="s">
        <v>3692</v>
      </c>
      <c r="J1263" s="28" t="s">
        <v>6342</v>
      </c>
      <c r="K1263" s="28" t="s">
        <v>6359</v>
      </c>
      <c r="L1263" s="28" t="s">
        <v>6362</v>
      </c>
    </row>
    <row r="1264" spans="1:12">
      <c r="A1264" s="10" t="s">
        <v>3692</v>
      </c>
      <c r="B1264" s="10" t="s">
        <v>3693</v>
      </c>
      <c r="C1264" s="10" t="s">
        <v>320</v>
      </c>
      <c r="D1264" s="10" t="s">
        <v>661</v>
      </c>
      <c r="E1264" s="10" t="s">
        <v>3766</v>
      </c>
      <c r="F1264" s="10" t="s">
        <v>3767</v>
      </c>
      <c r="G1264" s="10" t="s">
        <v>3768</v>
      </c>
      <c r="H1264" s="10" t="s">
        <v>3769</v>
      </c>
      <c r="I1264" s="28" t="s">
        <v>3692</v>
      </c>
      <c r="J1264" s="28" t="s">
        <v>6342</v>
      </c>
      <c r="K1264" s="28" t="s">
        <v>6363</v>
      </c>
      <c r="L1264" s="28" t="s">
        <v>6364</v>
      </c>
    </row>
    <row r="1265" spans="1:12">
      <c r="A1265" s="10" t="s">
        <v>3692</v>
      </c>
      <c r="B1265" s="10" t="s">
        <v>3693</v>
      </c>
      <c r="C1265" s="10" t="s">
        <v>320</v>
      </c>
      <c r="D1265" s="10" t="s">
        <v>661</v>
      </c>
      <c r="E1265" s="10" t="s">
        <v>3766</v>
      </c>
      <c r="F1265" s="10" t="s">
        <v>3767</v>
      </c>
      <c r="G1265" s="10" t="s">
        <v>3770</v>
      </c>
      <c r="H1265" s="10" t="s">
        <v>3771</v>
      </c>
      <c r="I1265" s="28" t="s">
        <v>3692</v>
      </c>
      <c r="J1265" s="28" t="s">
        <v>6342</v>
      </c>
      <c r="K1265" s="28" t="s">
        <v>6363</v>
      </c>
      <c r="L1265" s="28" t="s">
        <v>6365</v>
      </c>
    </row>
    <row r="1266" spans="1:12">
      <c r="A1266" s="10" t="s">
        <v>3692</v>
      </c>
      <c r="B1266" s="10" t="s">
        <v>3693</v>
      </c>
      <c r="C1266" s="10" t="s">
        <v>320</v>
      </c>
      <c r="D1266" s="10" t="s">
        <v>661</v>
      </c>
      <c r="E1266" s="10" t="s">
        <v>3766</v>
      </c>
      <c r="F1266" s="10" t="s">
        <v>3767</v>
      </c>
      <c r="G1266" s="10" t="s">
        <v>3772</v>
      </c>
      <c r="H1266" s="10" t="s">
        <v>3773</v>
      </c>
      <c r="I1266" s="28" t="s">
        <v>3692</v>
      </c>
      <c r="J1266" s="28" t="s">
        <v>6342</v>
      </c>
      <c r="K1266" s="28" t="s">
        <v>6363</v>
      </c>
      <c r="L1266" s="28" t="s">
        <v>6366</v>
      </c>
    </row>
    <row r="1267" spans="1:12">
      <c r="A1267" s="10" t="s">
        <v>3692</v>
      </c>
      <c r="B1267" s="10" t="s">
        <v>3693</v>
      </c>
      <c r="C1267" s="10" t="s">
        <v>320</v>
      </c>
      <c r="D1267" s="10" t="s">
        <v>661</v>
      </c>
      <c r="E1267" s="10" t="s">
        <v>3766</v>
      </c>
      <c r="F1267" s="10" t="s">
        <v>3767</v>
      </c>
      <c r="G1267" s="10" t="s">
        <v>3774</v>
      </c>
      <c r="H1267" s="10" t="s">
        <v>3775</v>
      </c>
      <c r="I1267" s="28" t="s">
        <v>3692</v>
      </c>
      <c r="J1267" s="28" t="s">
        <v>6342</v>
      </c>
      <c r="K1267" s="28" t="s">
        <v>6363</v>
      </c>
      <c r="L1267" s="28" t="s">
        <v>6367</v>
      </c>
    </row>
    <row r="1268" spans="1:12">
      <c r="A1268" s="10" t="s">
        <v>3692</v>
      </c>
      <c r="B1268" s="10" t="s">
        <v>3693</v>
      </c>
      <c r="C1268" s="10" t="s">
        <v>321</v>
      </c>
      <c r="D1268" s="10" t="s">
        <v>662</v>
      </c>
      <c r="E1268" s="10" t="s">
        <v>3776</v>
      </c>
      <c r="F1268" s="10" t="s">
        <v>3777</v>
      </c>
      <c r="G1268" s="10" t="s">
        <v>3778</v>
      </c>
      <c r="H1268" s="10" t="s">
        <v>703</v>
      </c>
      <c r="I1268" s="28" t="s">
        <v>3692</v>
      </c>
      <c r="J1268" s="28" t="s">
        <v>6368</v>
      </c>
      <c r="K1268" s="28" t="s">
        <v>6369</v>
      </c>
      <c r="L1268" s="28" t="s">
        <v>6370</v>
      </c>
    </row>
    <row r="1269" spans="1:12">
      <c r="A1269" s="10" t="s">
        <v>3692</v>
      </c>
      <c r="B1269" s="10" t="s">
        <v>3693</v>
      </c>
      <c r="C1269" s="10" t="s">
        <v>321</v>
      </c>
      <c r="D1269" s="10" t="s">
        <v>662</v>
      </c>
      <c r="E1269" s="10" t="s">
        <v>3776</v>
      </c>
      <c r="F1269" s="10" t="s">
        <v>3777</v>
      </c>
      <c r="G1269" s="10" t="s">
        <v>3779</v>
      </c>
      <c r="H1269" s="10" t="s">
        <v>705</v>
      </c>
      <c r="I1269" s="28" t="s">
        <v>3692</v>
      </c>
      <c r="J1269" s="28" t="s">
        <v>6368</v>
      </c>
      <c r="K1269" s="28" t="s">
        <v>6369</v>
      </c>
      <c r="L1269" s="28" t="s">
        <v>6371</v>
      </c>
    </row>
    <row r="1270" spans="1:12">
      <c r="A1270" s="10" t="s">
        <v>3692</v>
      </c>
      <c r="B1270" s="10" t="s">
        <v>3693</v>
      </c>
      <c r="C1270" s="10" t="s">
        <v>321</v>
      </c>
      <c r="D1270" s="10" t="s">
        <v>662</v>
      </c>
      <c r="E1270" s="10" t="s">
        <v>3780</v>
      </c>
      <c r="F1270" s="10" t="s">
        <v>3781</v>
      </c>
      <c r="G1270" s="10" t="s">
        <v>3782</v>
      </c>
      <c r="H1270" s="10" t="s">
        <v>3781</v>
      </c>
      <c r="I1270" s="28" t="s">
        <v>3692</v>
      </c>
      <c r="J1270" s="28" t="s">
        <v>6368</v>
      </c>
      <c r="K1270" s="28" t="s">
        <v>6372</v>
      </c>
      <c r="L1270" s="28" t="s">
        <v>6373</v>
      </c>
    </row>
    <row r="1271" spans="1:12">
      <c r="A1271" s="10" t="s">
        <v>3692</v>
      </c>
      <c r="B1271" s="10" t="s">
        <v>3693</v>
      </c>
      <c r="C1271" s="10" t="s">
        <v>321</v>
      </c>
      <c r="D1271" s="10" t="s">
        <v>662</v>
      </c>
      <c r="E1271" s="10" t="s">
        <v>3783</v>
      </c>
      <c r="F1271" s="10" t="s">
        <v>3784</v>
      </c>
      <c r="G1271" s="10" t="s">
        <v>3785</v>
      </c>
      <c r="H1271" s="10" t="s">
        <v>3786</v>
      </c>
      <c r="I1271" s="28" t="s">
        <v>3692</v>
      </c>
      <c r="J1271" s="28" t="s">
        <v>6368</v>
      </c>
      <c r="K1271" s="28" t="s">
        <v>6374</v>
      </c>
      <c r="L1271" s="28" t="s">
        <v>6375</v>
      </c>
    </row>
    <row r="1272" spans="1:12">
      <c r="A1272" s="10" t="s">
        <v>3692</v>
      </c>
      <c r="B1272" s="10" t="s">
        <v>3693</v>
      </c>
      <c r="C1272" s="10" t="s">
        <v>321</v>
      </c>
      <c r="D1272" s="10" t="s">
        <v>662</v>
      </c>
      <c r="E1272" s="10" t="s">
        <v>3783</v>
      </c>
      <c r="F1272" s="10" t="s">
        <v>3784</v>
      </c>
      <c r="G1272" s="10" t="s">
        <v>3787</v>
      </c>
      <c r="H1272" s="10" t="s">
        <v>3788</v>
      </c>
      <c r="I1272" s="28" t="s">
        <v>3692</v>
      </c>
      <c r="J1272" s="28" t="s">
        <v>6368</v>
      </c>
      <c r="K1272" s="28" t="s">
        <v>6374</v>
      </c>
      <c r="L1272" s="28" t="s">
        <v>6376</v>
      </c>
    </row>
    <row r="1273" spans="1:12">
      <c r="A1273" s="10" t="s">
        <v>3692</v>
      </c>
      <c r="B1273" s="10" t="s">
        <v>3693</v>
      </c>
      <c r="C1273" s="10" t="s">
        <v>321</v>
      </c>
      <c r="D1273" s="10" t="s">
        <v>662</v>
      </c>
      <c r="E1273" s="10" t="s">
        <v>3783</v>
      </c>
      <c r="F1273" s="10" t="s">
        <v>3784</v>
      </c>
      <c r="G1273" s="10" t="s">
        <v>3789</v>
      </c>
      <c r="H1273" s="10" t="s">
        <v>3790</v>
      </c>
      <c r="I1273" s="28" t="s">
        <v>3692</v>
      </c>
      <c r="J1273" s="28" t="s">
        <v>6368</v>
      </c>
      <c r="K1273" s="28" t="s">
        <v>6374</v>
      </c>
      <c r="L1273" s="28" t="s">
        <v>6377</v>
      </c>
    </row>
    <row r="1274" spans="1:12">
      <c r="A1274" s="10" t="s">
        <v>3692</v>
      </c>
      <c r="B1274" s="10" t="s">
        <v>3693</v>
      </c>
      <c r="C1274" s="10" t="s">
        <v>321</v>
      </c>
      <c r="D1274" s="10" t="s">
        <v>662</v>
      </c>
      <c r="E1274" s="10" t="s">
        <v>3783</v>
      </c>
      <c r="F1274" s="10" t="s">
        <v>3784</v>
      </c>
      <c r="G1274" s="10" t="s">
        <v>3791</v>
      </c>
      <c r="H1274" s="10" t="s">
        <v>3792</v>
      </c>
      <c r="I1274" s="28" t="s">
        <v>3692</v>
      </c>
      <c r="J1274" s="28" t="s">
        <v>6368</v>
      </c>
      <c r="K1274" s="28" t="s">
        <v>6374</v>
      </c>
      <c r="L1274" s="28" t="s">
        <v>6378</v>
      </c>
    </row>
    <row r="1275" spans="1:12">
      <c r="A1275" s="10" t="s">
        <v>3692</v>
      </c>
      <c r="B1275" s="10" t="s">
        <v>3693</v>
      </c>
      <c r="C1275" s="10" t="s">
        <v>321</v>
      </c>
      <c r="D1275" s="10" t="s">
        <v>662</v>
      </c>
      <c r="E1275" s="10" t="s">
        <v>3783</v>
      </c>
      <c r="F1275" s="10" t="s">
        <v>3784</v>
      </c>
      <c r="G1275" s="10" t="s">
        <v>3793</v>
      </c>
      <c r="H1275" s="10" t="s">
        <v>3794</v>
      </c>
      <c r="I1275" s="28" t="s">
        <v>3692</v>
      </c>
      <c r="J1275" s="28" t="s">
        <v>6368</v>
      </c>
      <c r="K1275" s="28" t="s">
        <v>6374</v>
      </c>
      <c r="L1275" s="28" t="s">
        <v>6379</v>
      </c>
    </row>
    <row r="1276" spans="1:12">
      <c r="A1276" s="10" t="s">
        <v>3692</v>
      </c>
      <c r="B1276" s="10" t="s">
        <v>3693</v>
      </c>
      <c r="C1276" s="10" t="s">
        <v>321</v>
      </c>
      <c r="D1276" s="10" t="s">
        <v>662</v>
      </c>
      <c r="E1276" s="10" t="s">
        <v>3795</v>
      </c>
      <c r="F1276" s="10" t="s">
        <v>3796</v>
      </c>
      <c r="G1276" s="10" t="s">
        <v>3797</v>
      </c>
      <c r="H1276" s="10" t="s">
        <v>3798</v>
      </c>
      <c r="I1276" s="28" t="s">
        <v>3692</v>
      </c>
      <c r="J1276" s="28" t="s">
        <v>6368</v>
      </c>
      <c r="K1276" s="28" t="s">
        <v>6380</v>
      </c>
      <c r="L1276" s="28" t="s">
        <v>6381</v>
      </c>
    </row>
    <row r="1277" spans="1:12">
      <c r="A1277" s="10" t="s">
        <v>3692</v>
      </c>
      <c r="B1277" s="10" t="s">
        <v>3693</v>
      </c>
      <c r="C1277" s="10" t="s">
        <v>321</v>
      </c>
      <c r="D1277" s="10" t="s">
        <v>662</v>
      </c>
      <c r="E1277" s="10" t="s">
        <v>3795</v>
      </c>
      <c r="F1277" s="10" t="s">
        <v>3796</v>
      </c>
      <c r="G1277" s="10" t="s">
        <v>3799</v>
      </c>
      <c r="H1277" s="10" t="s">
        <v>3800</v>
      </c>
      <c r="I1277" s="28" t="s">
        <v>3692</v>
      </c>
      <c r="J1277" s="28" t="s">
        <v>6368</v>
      </c>
      <c r="K1277" s="28" t="s">
        <v>6380</v>
      </c>
      <c r="L1277" s="28" t="s">
        <v>6382</v>
      </c>
    </row>
    <row r="1278" spans="1:12">
      <c r="A1278" s="10" t="s">
        <v>3692</v>
      </c>
      <c r="B1278" s="10" t="s">
        <v>3693</v>
      </c>
      <c r="C1278" s="10" t="s">
        <v>321</v>
      </c>
      <c r="D1278" s="10" t="s">
        <v>662</v>
      </c>
      <c r="E1278" s="10" t="s">
        <v>3795</v>
      </c>
      <c r="F1278" s="10" t="s">
        <v>3796</v>
      </c>
      <c r="G1278" s="10" t="s">
        <v>3801</v>
      </c>
      <c r="H1278" s="10" t="s">
        <v>3802</v>
      </c>
      <c r="I1278" s="28" t="s">
        <v>3692</v>
      </c>
      <c r="J1278" s="28" t="s">
        <v>6368</v>
      </c>
      <c r="K1278" s="28" t="s">
        <v>6380</v>
      </c>
      <c r="L1278" s="28" t="s">
        <v>6383</v>
      </c>
    </row>
    <row r="1279" spans="1:12">
      <c r="A1279" s="10" t="s">
        <v>3692</v>
      </c>
      <c r="B1279" s="10" t="s">
        <v>3693</v>
      </c>
      <c r="C1279" s="10" t="s">
        <v>321</v>
      </c>
      <c r="D1279" s="10" t="s">
        <v>662</v>
      </c>
      <c r="E1279" s="10" t="s">
        <v>3795</v>
      </c>
      <c r="F1279" s="10" t="s">
        <v>3796</v>
      </c>
      <c r="G1279" s="10" t="s">
        <v>3803</v>
      </c>
      <c r="H1279" s="10" t="s">
        <v>3804</v>
      </c>
      <c r="I1279" s="28" t="s">
        <v>3692</v>
      </c>
      <c r="J1279" s="28" t="s">
        <v>6368</v>
      </c>
      <c r="K1279" s="28" t="s">
        <v>6380</v>
      </c>
      <c r="L1279" s="28" t="s">
        <v>6384</v>
      </c>
    </row>
    <row r="1280" spans="1:12">
      <c r="A1280" s="10" t="s">
        <v>3692</v>
      </c>
      <c r="B1280" s="10" t="s">
        <v>3693</v>
      </c>
      <c r="C1280" s="10" t="s">
        <v>321</v>
      </c>
      <c r="D1280" s="10" t="s">
        <v>662</v>
      </c>
      <c r="E1280" s="10" t="s">
        <v>3795</v>
      </c>
      <c r="F1280" s="10" t="s">
        <v>3796</v>
      </c>
      <c r="G1280" s="10" t="s">
        <v>3805</v>
      </c>
      <c r="H1280" s="10" t="s">
        <v>3806</v>
      </c>
      <c r="I1280" s="28" t="s">
        <v>3692</v>
      </c>
      <c r="J1280" s="28" t="s">
        <v>6368</v>
      </c>
      <c r="K1280" s="28" t="s">
        <v>6380</v>
      </c>
      <c r="L1280" s="28" t="s">
        <v>6385</v>
      </c>
    </row>
    <row r="1281" spans="1:12">
      <c r="A1281" s="10" t="s">
        <v>3692</v>
      </c>
      <c r="B1281" s="10" t="s">
        <v>3693</v>
      </c>
      <c r="C1281" s="10" t="s">
        <v>321</v>
      </c>
      <c r="D1281" s="10" t="s">
        <v>662</v>
      </c>
      <c r="E1281" s="10" t="s">
        <v>3795</v>
      </c>
      <c r="F1281" s="10" t="s">
        <v>3796</v>
      </c>
      <c r="G1281" s="10" t="s">
        <v>3807</v>
      </c>
      <c r="H1281" s="10" t="s">
        <v>3808</v>
      </c>
      <c r="I1281" s="28" t="s">
        <v>3692</v>
      </c>
      <c r="J1281" s="28" t="s">
        <v>6368</v>
      </c>
      <c r="K1281" s="28" t="s">
        <v>6380</v>
      </c>
      <c r="L1281" s="28" t="s">
        <v>6386</v>
      </c>
    </row>
    <row r="1282" spans="1:12">
      <c r="A1282" s="10" t="s">
        <v>3692</v>
      </c>
      <c r="B1282" s="10" t="s">
        <v>3693</v>
      </c>
      <c r="C1282" s="10" t="s">
        <v>321</v>
      </c>
      <c r="D1282" s="10" t="s">
        <v>662</v>
      </c>
      <c r="E1282" s="10" t="s">
        <v>3809</v>
      </c>
      <c r="F1282" s="10" t="s">
        <v>3810</v>
      </c>
      <c r="G1282" s="10" t="s">
        <v>3811</v>
      </c>
      <c r="H1282" s="10" t="s">
        <v>3812</v>
      </c>
      <c r="I1282" s="28" t="s">
        <v>3692</v>
      </c>
      <c r="J1282" s="28" t="s">
        <v>6368</v>
      </c>
      <c r="K1282" s="28" t="s">
        <v>6387</v>
      </c>
      <c r="L1282" s="28" t="s">
        <v>6388</v>
      </c>
    </row>
    <row r="1283" spans="1:12">
      <c r="A1283" s="10" t="s">
        <v>3692</v>
      </c>
      <c r="B1283" s="10" t="s">
        <v>3693</v>
      </c>
      <c r="C1283" s="10" t="s">
        <v>321</v>
      </c>
      <c r="D1283" s="10" t="s">
        <v>662</v>
      </c>
      <c r="E1283" s="10" t="s">
        <v>3809</v>
      </c>
      <c r="F1283" s="10" t="s">
        <v>3810</v>
      </c>
      <c r="G1283" s="10" t="s">
        <v>3813</v>
      </c>
      <c r="H1283" s="10" t="s">
        <v>3814</v>
      </c>
      <c r="I1283" s="28" t="s">
        <v>3692</v>
      </c>
      <c r="J1283" s="28" t="s">
        <v>6368</v>
      </c>
      <c r="K1283" s="28" t="s">
        <v>6387</v>
      </c>
      <c r="L1283" s="28" t="s">
        <v>6389</v>
      </c>
    </row>
    <row r="1284" spans="1:12">
      <c r="A1284" s="10" t="s">
        <v>3692</v>
      </c>
      <c r="B1284" s="10" t="s">
        <v>3693</v>
      </c>
      <c r="C1284" s="10" t="s">
        <v>321</v>
      </c>
      <c r="D1284" s="10" t="s">
        <v>662</v>
      </c>
      <c r="E1284" s="10" t="s">
        <v>3809</v>
      </c>
      <c r="F1284" s="10" t="s">
        <v>3810</v>
      </c>
      <c r="G1284" s="10" t="s">
        <v>3815</v>
      </c>
      <c r="H1284" s="10" t="s">
        <v>3816</v>
      </c>
      <c r="I1284" s="28" t="s">
        <v>3692</v>
      </c>
      <c r="J1284" s="28" t="s">
        <v>6368</v>
      </c>
      <c r="K1284" s="28" t="s">
        <v>6387</v>
      </c>
      <c r="L1284" s="28" t="s">
        <v>6390</v>
      </c>
    </row>
    <row r="1285" spans="1:12">
      <c r="A1285" s="10" t="s">
        <v>3692</v>
      </c>
      <c r="B1285" s="10" t="s">
        <v>3693</v>
      </c>
      <c r="C1285" s="10" t="s">
        <v>321</v>
      </c>
      <c r="D1285" s="10" t="s">
        <v>662</v>
      </c>
      <c r="E1285" s="10" t="s">
        <v>3809</v>
      </c>
      <c r="F1285" s="10" t="s">
        <v>3810</v>
      </c>
      <c r="G1285" s="10" t="s">
        <v>3817</v>
      </c>
      <c r="H1285" s="10" t="s">
        <v>3818</v>
      </c>
      <c r="I1285" s="28" t="s">
        <v>3692</v>
      </c>
      <c r="J1285" s="28" t="s">
        <v>6368</v>
      </c>
      <c r="K1285" s="28" t="s">
        <v>6387</v>
      </c>
      <c r="L1285" s="28" t="s">
        <v>6391</v>
      </c>
    </row>
    <row r="1286" spans="1:12">
      <c r="A1286" s="10" t="s">
        <v>3692</v>
      </c>
      <c r="B1286" s="10" t="s">
        <v>3693</v>
      </c>
      <c r="C1286" s="10" t="s">
        <v>321</v>
      </c>
      <c r="D1286" s="10" t="s">
        <v>662</v>
      </c>
      <c r="E1286" s="10" t="s">
        <v>3809</v>
      </c>
      <c r="F1286" s="10" t="s">
        <v>3810</v>
      </c>
      <c r="G1286" s="10" t="s">
        <v>3819</v>
      </c>
      <c r="H1286" s="10" t="s">
        <v>3820</v>
      </c>
      <c r="I1286" s="28" t="s">
        <v>3692</v>
      </c>
      <c r="J1286" s="28" t="s">
        <v>6368</v>
      </c>
      <c r="K1286" s="28" t="s">
        <v>6387</v>
      </c>
      <c r="L1286" s="28" t="s">
        <v>6392</v>
      </c>
    </row>
    <row r="1287" spans="1:12">
      <c r="A1287" s="10" t="s">
        <v>3692</v>
      </c>
      <c r="B1287" s="10" t="s">
        <v>3693</v>
      </c>
      <c r="C1287" s="10" t="s">
        <v>321</v>
      </c>
      <c r="D1287" s="10" t="s">
        <v>662</v>
      </c>
      <c r="E1287" s="10" t="s">
        <v>3809</v>
      </c>
      <c r="F1287" s="10" t="s">
        <v>3810</v>
      </c>
      <c r="G1287" s="10" t="s">
        <v>3821</v>
      </c>
      <c r="H1287" s="10" t="s">
        <v>3822</v>
      </c>
      <c r="I1287" s="28" t="s">
        <v>3692</v>
      </c>
      <c r="J1287" s="28" t="s">
        <v>6368</v>
      </c>
      <c r="K1287" s="28" t="s">
        <v>6387</v>
      </c>
      <c r="L1287" s="28" t="s">
        <v>6393</v>
      </c>
    </row>
    <row r="1288" spans="1:12">
      <c r="A1288" s="10" t="s">
        <v>3692</v>
      </c>
      <c r="B1288" s="10" t="s">
        <v>3693</v>
      </c>
      <c r="C1288" s="10" t="s">
        <v>321</v>
      </c>
      <c r="D1288" s="10" t="s">
        <v>662</v>
      </c>
      <c r="E1288" s="10" t="s">
        <v>3809</v>
      </c>
      <c r="F1288" s="10" t="s">
        <v>3810</v>
      </c>
      <c r="G1288" s="10" t="s">
        <v>3823</v>
      </c>
      <c r="H1288" s="10" t="s">
        <v>3824</v>
      </c>
      <c r="I1288" s="28" t="s">
        <v>3692</v>
      </c>
      <c r="J1288" s="28" t="s">
        <v>6368</v>
      </c>
      <c r="K1288" s="28" t="s">
        <v>6387</v>
      </c>
      <c r="L1288" s="28" t="s">
        <v>6394</v>
      </c>
    </row>
    <row r="1289" spans="1:12">
      <c r="A1289" s="10" t="s">
        <v>3692</v>
      </c>
      <c r="B1289" s="10" t="s">
        <v>3693</v>
      </c>
      <c r="C1289" s="10" t="s">
        <v>321</v>
      </c>
      <c r="D1289" s="10" t="s">
        <v>662</v>
      </c>
      <c r="E1289" s="10" t="s">
        <v>3809</v>
      </c>
      <c r="F1289" s="10" t="s">
        <v>3810</v>
      </c>
      <c r="G1289" s="10" t="s">
        <v>3825</v>
      </c>
      <c r="H1289" s="10" t="s">
        <v>3826</v>
      </c>
      <c r="I1289" s="28" t="s">
        <v>3692</v>
      </c>
      <c r="J1289" s="28" t="s">
        <v>6368</v>
      </c>
      <c r="K1289" s="28" t="s">
        <v>6387</v>
      </c>
      <c r="L1289" s="28" t="s">
        <v>6395</v>
      </c>
    </row>
    <row r="1290" spans="1:12">
      <c r="A1290" s="10" t="s">
        <v>3692</v>
      </c>
      <c r="B1290" s="10" t="s">
        <v>3693</v>
      </c>
      <c r="C1290" s="10" t="s">
        <v>321</v>
      </c>
      <c r="D1290" s="10" t="s">
        <v>662</v>
      </c>
      <c r="E1290" s="10" t="s">
        <v>3827</v>
      </c>
      <c r="F1290" s="10" t="s">
        <v>3828</v>
      </c>
      <c r="G1290" s="10" t="s">
        <v>3829</v>
      </c>
      <c r="H1290" s="10" t="s">
        <v>3830</v>
      </c>
      <c r="I1290" s="28" t="s">
        <v>3692</v>
      </c>
      <c r="J1290" s="28" t="s">
        <v>6368</v>
      </c>
      <c r="K1290" s="28" t="s">
        <v>6396</v>
      </c>
      <c r="L1290" s="28" t="s">
        <v>6397</v>
      </c>
    </row>
    <row r="1291" spans="1:12">
      <c r="A1291" s="10" t="s">
        <v>3692</v>
      </c>
      <c r="B1291" s="10" t="s">
        <v>3693</v>
      </c>
      <c r="C1291" s="10" t="s">
        <v>321</v>
      </c>
      <c r="D1291" s="10" t="s">
        <v>662</v>
      </c>
      <c r="E1291" s="10" t="s">
        <v>3827</v>
      </c>
      <c r="F1291" s="10" t="s">
        <v>3828</v>
      </c>
      <c r="G1291" s="10" t="s">
        <v>3831</v>
      </c>
      <c r="H1291" s="10" t="s">
        <v>3832</v>
      </c>
      <c r="I1291" s="28" t="s">
        <v>3692</v>
      </c>
      <c r="J1291" s="28" t="s">
        <v>6368</v>
      </c>
      <c r="K1291" s="28" t="s">
        <v>6396</v>
      </c>
      <c r="L1291" s="28" t="s">
        <v>6398</v>
      </c>
    </row>
    <row r="1292" spans="1:12">
      <c r="A1292" s="10" t="s">
        <v>3692</v>
      </c>
      <c r="B1292" s="10" t="s">
        <v>3693</v>
      </c>
      <c r="C1292" s="10" t="s">
        <v>321</v>
      </c>
      <c r="D1292" s="10" t="s">
        <v>662</v>
      </c>
      <c r="E1292" s="10" t="s">
        <v>3827</v>
      </c>
      <c r="F1292" s="10" t="s">
        <v>3828</v>
      </c>
      <c r="G1292" s="10" t="s">
        <v>3833</v>
      </c>
      <c r="H1292" s="10" t="s">
        <v>3834</v>
      </c>
      <c r="I1292" s="28" t="s">
        <v>3692</v>
      </c>
      <c r="J1292" s="28" t="s">
        <v>6368</v>
      </c>
      <c r="K1292" s="28" t="s">
        <v>6396</v>
      </c>
      <c r="L1292" s="28" t="s">
        <v>6399</v>
      </c>
    </row>
    <row r="1293" spans="1:12">
      <c r="A1293" s="10" t="s">
        <v>3692</v>
      </c>
      <c r="B1293" s="10" t="s">
        <v>3693</v>
      </c>
      <c r="C1293" s="10" t="s">
        <v>321</v>
      </c>
      <c r="D1293" s="10" t="s">
        <v>662</v>
      </c>
      <c r="E1293" s="10" t="s">
        <v>3835</v>
      </c>
      <c r="F1293" s="10" t="s">
        <v>3836</v>
      </c>
      <c r="G1293" s="10" t="s">
        <v>3837</v>
      </c>
      <c r="H1293" s="10" t="s">
        <v>3838</v>
      </c>
      <c r="I1293" s="28" t="s">
        <v>3692</v>
      </c>
      <c r="J1293" s="28" t="s">
        <v>6368</v>
      </c>
      <c r="K1293" s="28" t="s">
        <v>6400</v>
      </c>
      <c r="L1293" s="28" t="s">
        <v>6401</v>
      </c>
    </row>
    <row r="1294" spans="1:12">
      <c r="A1294" s="10" t="s">
        <v>3692</v>
      </c>
      <c r="B1294" s="10" t="s">
        <v>3693</v>
      </c>
      <c r="C1294" s="10" t="s">
        <v>321</v>
      </c>
      <c r="D1294" s="10" t="s">
        <v>662</v>
      </c>
      <c r="E1294" s="10" t="s">
        <v>3835</v>
      </c>
      <c r="F1294" s="10" t="s">
        <v>3836</v>
      </c>
      <c r="G1294" s="10" t="s">
        <v>3839</v>
      </c>
      <c r="H1294" s="10" t="s">
        <v>3840</v>
      </c>
      <c r="I1294" s="28" t="s">
        <v>3692</v>
      </c>
      <c r="J1294" s="28" t="s">
        <v>6368</v>
      </c>
      <c r="K1294" s="28" t="s">
        <v>6400</v>
      </c>
      <c r="L1294" s="28" t="s">
        <v>6402</v>
      </c>
    </row>
    <row r="1295" spans="1:12">
      <c r="A1295" s="10" t="s">
        <v>3692</v>
      </c>
      <c r="B1295" s="10" t="s">
        <v>3693</v>
      </c>
      <c r="C1295" s="10" t="s">
        <v>321</v>
      </c>
      <c r="D1295" s="10" t="s">
        <v>662</v>
      </c>
      <c r="E1295" s="10" t="s">
        <v>3835</v>
      </c>
      <c r="F1295" s="10" t="s">
        <v>3836</v>
      </c>
      <c r="G1295" s="10" t="s">
        <v>3841</v>
      </c>
      <c r="H1295" s="10" t="s">
        <v>3842</v>
      </c>
      <c r="I1295" s="28" t="s">
        <v>3692</v>
      </c>
      <c r="J1295" s="28" t="s">
        <v>6368</v>
      </c>
      <c r="K1295" s="28" t="s">
        <v>6400</v>
      </c>
      <c r="L1295" s="28" t="s">
        <v>6403</v>
      </c>
    </row>
    <row r="1296" spans="1:12">
      <c r="A1296" s="10" t="s">
        <v>3692</v>
      </c>
      <c r="B1296" s="10" t="s">
        <v>3693</v>
      </c>
      <c r="C1296" s="10" t="s">
        <v>321</v>
      </c>
      <c r="D1296" s="10" t="s">
        <v>662</v>
      </c>
      <c r="E1296" s="10" t="s">
        <v>3835</v>
      </c>
      <c r="F1296" s="10" t="s">
        <v>3836</v>
      </c>
      <c r="G1296" s="10" t="s">
        <v>3843</v>
      </c>
      <c r="H1296" s="10" t="s">
        <v>3844</v>
      </c>
      <c r="I1296" s="28" t="s">
        <v>3692</v>
      </c>
      <c r="J1296" s="28" t="s">
        <v>6368</v>
      </c>
      <c r="K1296" s="28" t="s">
        <v>6400</v>
      </c>
      <c r="L1296" s="28" t="s">
        <v>6404</v>
      </c>
    </row>
    <row r="1297" spans="1:12">
      <c r="A1297" s="10" t="s">
        <v>3692</v>
      </c>
      <c r="B1297" s="10" t="s">
        <v>3693</v>
      </c>
      <c r="C1297" s="10" t="s">
        <v>321</v>
      </c>
      <c r="D1297" s="10" t="s">
        <v>662</v>
      </c>
      <c r="E1297" s="10" t="s">
        <v>3835</v>
      </c>
      <c r="F1297" s="10" t="s">
        <v>3836</v>
      </c>
      <c r="G1297" s="10" t="s">
        <v>3845</v>
      </c>
      <c r="H1297" s="10" t="s">
        <v>3846</v>
      </c>
      <c r="I1297" s="28" t="s">
        <v>3692</v>
      </c>
      <c r="J1297" s="28" t="s">
        <v>6368</v>
      </c>
      <c r="K1297" s="28" t="s">
        <v>6400</v>
      </c>
      <c r="L1297" s="28" t="s">
        <v>6405</v>
      </c>
    </row>
    <row r="1298" spans="1:12">
      <c r="A1298" s="10" t="s">
        <v>3692</v>
      </c>
      <c r="B1298" s="10" t="s">
        <v>3693</v>
      </c>
      <c r="C1298" s="10" t="s">
        <v>321</v>
      </c>
      <c r="D1298" s="10" t="s">
        <v>662</v>
      </c>
      <c r="E1298" s="10" t="s">
        <v>3835</v>
      </c>
      <c r="F1298" s="10" t="s">
        <v>3836</v>
      </c>
      <c r="G1298" s="10" t="s">
        <v>3847</v>
      </c>
      <c r="H1298" s="10" t="s">
        <v>3848</v>
      </c>
      <c r="I1298" s="28" t="s">
        <v>3692</v>
      </c>
      <c r="J1298" s="28" t="s">
        <v>6368</v>
      </c>
      <c r="K1298" s="28" t="s">
        <v>6400</v>
      </c>
      <c r="L1298" s="28" t="s">
        <v>6406</v>
      </c>
    </row>
    <row r="1299" spans="1:12">
      <c r="A1299" s="10" t="s">
        <v>3692</v>
      </c>
      <c r="B1299" s="10" t="s">
        <v>3693</v>
      </c>
      <c r="C1299" s="10" t="s">
        <v>321</v>
      </c>
      <c r="D1299" s="10" t="s">
        <v>662</v>
      </c>
      <c r="E1299" s="10" t="s">
        <v>3849</v>
      </c>
      <c r="F1299" s="10" t="s">
        <v>3850</v>
      </c>
      <c r="G1299" s="10" t="s">
        <v>3851</v>
      </c>
      <c r="H1299" s="10" t="s">
        <v>3852</v>
      </c>
      <c r="I1299" s="28" t="s">
        <v>3692</v>
      </c>
      <c r="J1299" s="28" t="s">
        <v>6368</v>
      </c>
      <c r="K1299" s="28" t="s">
        <v>6407</v>
      </c>
      <c r="L1299" s="28" t="s">
        <v>6408</v>
      </c>
    </row>
    <row r="1300" spans="1:12">
      <c r="A1300" s="10" t="s">
        <v>3692</v>
      </c>
      <c r="B1300" s="10" t="s">
        <v>3693</v>
      </c>
      <c r="C1300" s="10" t="s">
        <v>321</v>
      </c>
      <c r="D1300" s="10" t="s">
        <v>662</v>
      </c>
      <c r="E1300" s="10" t="s">
        <v>3849</v>
      </c>
      <c r="F1300" s="10" t="s">
        <v>3850</v>
      </c>
      <c r="G1300" s="10" t="s">
        <v>3853</v>
      </c>
      <c r="H1300" s="10" t="s">
        <v>3854</v>
      </c>
      <c r="I1300" s="28" t="s">
        <v>3692</v>
      </c>
      <c r="J1300" s="28" t="s">
        <v>6368</v>
      </c>
      <c r="K1300" s="28" t="s">
        <v>6407</v>
      </c>
      <c r="L1300" s="28" t="s">
        <v>6409</v>
      </c>
    </row>
    <row r="1301" spans="1:12">
      <c r="A1301" s="10" t="s">
        <v>3692</v>
      </c>
      <c r="B1301" s="10" t="s">
        <v>3693</v>
      </c>
      <c r="C1301" s="10" t="s">
        <v>321</v>
      </c>
      <c r="D1301" s="10" t="s">
        <v>662</v>
      </c>
      <c r="E1301" s="10" t="s">
        <v>3849</v>
      </c>
      <c r="F1301" s="10" t="s">
        <v>3850</v>
      </c>
      <c r="G1301" s="10" t="s">
        <v>3855</v>
      </c>
      <c r="H1301" s="10" t="s">
        <v>3856</v>
      </c>
      <c r="I1301" s="28" t="s">
        <v>3692</v>
      </c>
      <c r="J1301" s="28" t="s">
        <v>6368</v>
      </c>
      <c r="K1301" s="28" t="s">
        <v>6407</v>
      </c>
      <c r="L1301" s="28" t="s">
        <v>6410</v>
      </c>
    </row>
    <row r="1302" spans="1:12">
      <c r="A1302" s="10" t="s">
        <v>3692</v>
      </c>
      <c r="B1302" s="10" t="s">
        <v>3693</v>
      </c>
      <c r="C1302" s="10" t="s">
        <v>321</v>
      </c>
      <c r="D1302" s="10" t="s">
        <v>662</v>
      </c>
      <c r="E1302" s="10" t="s">
        <v>3849</v>
      </c>
      <c r="F1302" s="10" t="s">
        <v>3850</v>
      </c>
      <c r="G1302" s="10" t="s">
        <v>3857</v>
      </c>
      <c r="H1302" s="10" t="s">
        <v>3858</v>
      </c>
      <c r="I1302" s="28" t="s">
        <v>3692</v>
      </c>
      <c r="J1302" s="28" t="s">
        <v>6368</v>
      </c>
      <c r="K1302" s="28" t="s">
        <v>6407</v>
      </c>
      <c r="L1302" s="28" t="s">
        <v>6411</v>
      </c>
    </row>
    <row r="1303" spans="1:12">
      <c r="A1303" s="10" t="s">
        <v>3692</v>
      </c>
      <c r="B1303" s="10" t="s">
        <v>3693</v>
      </c>
      <c r="C1303" s="10" t="s">
        <v>321</v>
      </c>
      <c r="D1303" s="10" t="s">
        <v>662</v>
      </c>
      <c r="E1303" s="10" t="s">
        <v>3849</v>
      </c>
      <c r="F1303" s="10" t="s">
        <v>3850</v>
      </c>
      <c r="G1303" s="10" t="s">
        <v>3859</v>
      </c>
      <c r="H1303" s="10" t="s">
        <v>3860</v>
      </c>
      <c r="I1303" s="28" t="s">
        <v>3692</v>
      </c>
      <c r="J1303" s="28" t="s">
        <v>6368</v>
      </c>
      <c r="K1303" s="28" t="s">
        <v>6407</v>
      </c>
      <c r="L1303" s="28" t="s">
        <v>6412</v>
      </c>
    </row>
    <row r="1304" spans="1:12">
      <c r="A1304" s="10" t="s">
        <v>3692</v>
      </c>
      <c r="B1304" s="10" t="s">
        <v>3693</v>
      </c>
      <c r="C1304" s="10" t="s">
        <v>321</v>
      </c>
      <c r="D1304" s="10" t="s">
        <v>662</v>
      </c>
      <c r="E1304" s="10" t="s">
        <v>3849</v>
      </c>
      <c r="F1304" s="10" t="s">
        <v>3850</v>
      </c>
      <c r="G1304" s="10" t="s">
        <v>3861</v>
      </c>
      <c r="H1304" s="10" t="s">
        <v>3862</v>
      </c>
      <c r="I1304" s="28" t="s">
        <v>3692</v>
      </c>
      <c r="J1304" s="28" t="s">
        <v>6368</v>
      </c>
      <c r="K1304" s="28" t="s">
        <v>6407</v>
      </c>
      <c r="L1304" s="28" t="s">
        <v>6413</v>
      </c>
    </row>
    <row r="1305" spans="1:12">
      <c r="A1305" s="10" t="s">
        <v>3692</v>
      </c>
      <c r="B1305" s="10" t="s">
        <v>3693</v>
      </c>
      <c r="C1305" s="10" t="s">
        <v>321</v>
      </c>
      <c r="D1305" s="10" t="s">
        <v>662</v>
      </c>
      <c r="E1305" s="10" t="s">
        <v>3849</v>
      </c>
      <c r="F1305" s="10" t="s">
        <v>3850</v>
      </c>
      <c r="G1305" s="10" t="s">
        <v>3863</v>
      </c>
      <c r="H1305" s="10" t="s">
        <v>3864</v>
      </c>
      <c r="I1305" s="28" t="s">
        <v>3692</v>
      </c>
      <c r="J1305" s="28" t="s">
        <v>6368</v>
      </c>
      <c r="K1305" s="28" t="s">
        <v>6407</v>
      </c>
      <c r="L1305" s="28" t="s">
        <v>6414</v>
      </c>
    </row>
    <row r="1306" spans="1:12">
      <c r="A1306" s="10" t="s">
        <v>3865</v>
      </c>
      <c r="B1306" s="10" t="s">
        <v>3866</v>
      </c>
      <c r="C1306" s="10" t="s">
        <v>322</v>
      </c>
      <c r="D1306" s="10" t="s">
        <v>663</v>
      </c>
      <c r="E1306" s="10" t="s">
        <v>3867</v>
      </c>
      <c r="F1306" s="10" t="s">
        <v>3868</v>
      </c>
      <c r="G1306" s="10" t="s">
        <v>3869</v>
      </c>
      <c r="H1306" s="10" t="s">
        <v>2750</v>
      </c>
      <c r="I1306" s="28" t="s">
        <v>3865</v>
      </c>
      <c r="J1306" s="28" t="s">
        <v>6415</v>
      </c>
      <c r="K1306" s="28" t="s">
        <v>6416</v>
      </c>
      <c r="L1306" s="28" t="s">
        <v>6417</v>
      </c>
    </row>
    <row r="1307" spans="1:12">
      <c r="A1307" s="10" t="s">
        <v>3865</v>
      </c>
      <c r="B1307" s="10" t="s">
        <v>3866</v>
      </c>
      <c r="C1307" s="10" t="s">
        <v>322</v>
      </c>
      <c r="D1307" s="10" t="s">
        <v>663</v>
      </c>
      <c r="E1307" s="10" t="s">
        <v>3870</v>
      </c>
      <c r="F1307" s="10" t="s">
        <v>3871</v>
      </c>
      <c r="G1307" s="10" t="s">
        <v>3872</v>
      </c>
      <c r="H1307" s="10" t="s">
        <v>3871</v>
      </c>
      <c r="I1307" s="28" t="s">
        <v>3865</v>
      </c>
      <c r="J1307" s="28" t="s">
        <v>6415</v>
      </c>
      <c r="K1307" s="28" t="s">
        <v>6418</v>
      </c>
      <c r="L1307" s="28" t="s">
        <v>6419</v>
      </c>
    </row>
    <row r="1308" spans="1:12">
      <c r="A1308" s="10" t="s">
        <v>3865</v>
      </c>
      <c r="B1308" s="10" t="s">
        <v>3866</v>
      </c>
      <c r="C1308" s="10" t="s">
        <v>322</v>
      </c>
      <c r="D1308" s="10" t="s">
        <v>663</v>
      </c>
      <c r="E1308" s="10" t="s">
        <v>3873</v>
      </c>
      <c r="F1308" s="10" t="s">
        <v>3874</v>
      </c>
      <c r="G1308" s="10" t="s">
        <v>3875</v>
      </c>
      <c r="H1308" s="10" t="s">
        <v>3874</v>
      </c>
      <c r="I1308" s="28" t="s">
        <v>3865</v>
      </c>
      <c r="J1308" s="28" t="s">
        <v>6415</v>
      </c>
      <c r="K1308" s="28" t="s">
        <v>6420</v>
      </c>
      <c r="L1308" s="28" t="s">
        <v>6421</v>
      </c>
    </row>
    <row r="1309" spans="1:12">
      <c r="A1309" s="10" t="s">
        <v>3865</v>
      </c>
      <c r="B1309" s="10" t="s">
        <v>3866</v>
      </c>
      <c r="C1309" s="10" t="s">
        <v>322</v>
      </c>
      <c r="D1309" s="10" t="s">
        <v>663</v>
      </c>
      <c r="E1309" s="10" t="s">
        <v>3876</v>
      </c>
      <c r="F1309" s="10" t="s">
        <v>3877</v>
      </c>
      <c r="G1309" s="10" t="s">
        <v>3878</v>
      </c>
      <c r="H1309" s="10" t="s">
        <v>3877</v>
      </c>
      <c r="I1309" s="28" t="s">
        <v>3865</v>
      </c>
      <c r="J1309" s="28" t="s">
        <v>6415</v>
      </c>
      <c r="K1309" s="28" t="s">
        <v>6422</v>
      </c>
      <c r="L1309" s="28" t="s">
        <v>6423</v>
      </c>
    </row>
    <row r="1310" spans="1:12">
      <c r="A1310" s="10" t="s">
        <v>3865</v>
      </c>
      <c r="B1310" s="10" t="s">
        <v>3866</v>
      </c>
      <c r="C1310" s="10" t="s">
        <v>322</v>
      </c>
      <c r="D1310" s="10" t="s">
        <v>663</v>
      </c>
      <c r="E1310" s="10" t="s">
        <v>3879</v>
      </c>
      <c r="F1310" s="10" t="s">
        <v>3880</v>
      </c>
      <c r="G1310" s="10" t="s">
        <v>3881</v>
      </c>
      <c r="H1310" s="10" t="s">
        <v>3882</v>
      </c>
      <c r="I1310" s="28" t="s">
        <v>3865</v>
      </c>
      <c r="J1310" s="28" t="s">
        <v>6415</v>
      </c>
      <c r="K1310" s="28" t="s">
        <v>6424</v>
      </c>
      <c r="L1310" s="28" t="s">
        <v>6425</v>
      </c>
    </row>
    <row r="1311" spans="1:12">
      <c r="A1311" s="10" t="s">
        <v>3865</v>
      </c>
      <c r="B1311" s="10" t="s">
        <v>3866</v>
      </c>
      <c r="C1311" s="10" t="s">
        <v>322</v>
      </c>
      <c r="D1311" s="10" t="s">
        <v>663</v>
      </c>
      <c r="E1311" s="10" t="s">
        <v>3879</v>
      </c>
      <c r="F1311" s="10" t="s">
        <v>3880</v>
      </c>
      <c r="G1311" s="10" t="s">
        <v>3883</v>
      </c>
      <c r="H1311" s="10" t="s">
        <v>3884</v>
      </c>
      <c r="I1311" s="28" t="s">
        <v>3865</v>
      </c>
      <c r="J1311" s="28" t="s">
        <v>6415</v>
      </c>
      <c r="K1311" s="28" t="s">
        <v>6424</v>
      </c>
      <c r="L1311" s="28" t="s">
        <v>6426</v>
      </c>
    </row>
    <row r="1312" spans="1:12">
      <c r="A1312" s="10" t="s">
        <v>3865</v>
      </c>
      <c r="B1312" s="10" t="s">
        <v>3866</v>
      </c>
      <c r="C1312" s="10" t="s">
        <v>322</v>
      </c>
      <c r="D1312" s="10" t="s">
        <v>663</v>
      </c>
      <c r="E1312" s="10" t="s">
        <v>3885</v>
      </c>
      <c r="F1312" s="10" t="s">
        <v>3886</v>
      </c>
      <c r="G1312" s="10" t="s">
        <v>3887</v>
      </c>
      <c r="H1312" s="10" t="s">
        <v>3886</v>
      </c>
      <c r="I1312" s="28" t="s">
        <v>3865</v>
      </c>
      <c r="J1312" s="28" t="s">
        <v>6415</v>
      </c>
      <c r="K1312" s="28" t="s">
        <v>6427</v>
      </c>
      <c r="L1312" s="28" t="s">
        <v>6428</v>
      </c>
    </row>
    <row r="1313" spans="1:12">
      <c r="A1313" s="10" t="s">
        <v>3865</v>
      </c>
      <c r="B1313" s="10" t="s">
        <v>3866</v>
      </c>
      <c r="C1313" s="10" t="s">
        <v>322</v>
      </c>
      <c r="D1313" s="10" t="s">
        <v>663</v>
      </c>
      <c r="E1313" s="10" t="s">
        <v>3888</v>
      </c>
      <c r="F1313" s="10" t="s">
        <v>3889</v>
      </c>
      <c r="G1313" s="10" t="s">
        <v>3890</v>
      </c>
      <c r="H1313" s="10" t="s">
        <v>3891</v>
      </c>
      <c r="I1313" s="28" t="s">
        <v>3865</v>
      </c>
      <c r="J1313" s="28" t="s">
        <v>6415</v>
      </c>
      <c r="K1313" s="28" t="s">
        <v>6429</v>
      </c>
      <c r="L1313" s="28" t="s">
        <v>6430</v>
      </c>
    </row>
    <row r="1314" spans="1:12">
      <c r="A1314" s="10" t="s">
        <v>3865</v>
      </c>
      <c r="B1314" s="10" t="s">
        <v>3866</v>
      </c>
      <c r="C1314" s="10" t="s">
        <v>322</v>
      </c>
      <c r="D1314" s="10" t="s">
        <v>663</v>
      </c>
      <c r="E1314" s="10" t="s">
        <v>3888</v>
      </c>
      <c r="F1314" s="10" t="s">
        <v>3889</v>
      </c>
      <c r="G1314" s="10" t="s">
        <v>3892</v>
      </c>
      <c r="H1314" s="10" t="s">
        <v>3893</v>
      </c>
      <c r="I1314" s="28" t="s">
        <v>3865</v>
      </c>
      <c r="J1314" s="28" t="s">
        <v>6415</v>
      </c>
      <c r="K1314" s="28" t="s">
        <v>6429</v>
      </c>
      <c r="L1314" s="28" t="s">
        <v>6431</v>
      </c>
    </row>
    <row r="1315" spans="1:12">
      <c r="A1315" s="10" t="s">
        <v>3865</v>
      </c>
      <c r="B1315" s="10" t="s">
        <v>3866</v>
      </c>
      <c r="C1315" s="10" t="s">
        <v>322</v>
      </c>
      <c r="D1315" s="10" t="s">
        <v>663</v>
      </c>
      <c r="E1315" s="10" t="s">
        <v>3888</v>
      </c>
      <c r="F1315" s="10" t="s">
        <v>3889</v>
      </c>
      <c r="G1315" s="10" t="s">
        <v>3894</v>
      </c>
      <c r="H1315" s="10" t="s">
        <v>3895</v>
      </c>
      <c r="I1315" s="28" t="s">
        <v>3865</v>
      </c>
      <c r="J1315" s="28" t="s">
        <v>6415</v>
      </c>
      <c r="K1315" s="28" t="s">
        <v>6429</v>
      </c>
      <c r="L1315" s="28" t="s">
        <v>6432</v>
      </c>
    </row>
    <row r="1316" spans="1:12">
      <c r="A1316" s="10" t="s">
        <v>3865</v>
      </c>
      <c r="B1316" s="10" t="s">
        <v>3866</v>
      </c>
      <c r="C1316" s="10" t="s">
        <v>322</v>
      </c>
      <c r="D1316" s="10" t="s">
        <v>663</v>
      </c>
      <c r="E1316" s="10" t="s">
        <v>3896</v>
      </c>
      <c r="F1316" s="10" t="s">
        <v>3897</v>
      </c>
      <c r="G1316" s="10" t="s">
        <v>3898</v>
      </c>
      <c r="H1316" s="10" t="s">
        <v>3899</v>
      </c>
      <c r="I1316" s="28" t="s">
        <v>3865</v>
      </c>
      <c r="J1316" s="28" t="s">
        <v>6415</v>
      </c>
      <c r="K1316" s="28" t="s">
        <v>6433</v>
      </c>
      <c r="L1316" s="28" t="s">
        <v>6434</v>
      </c>
    </row>
    <row r="1317" spans="1:12">
      <c r="A1317" s="10" t="s">
        <v>3865</v>
      </c>
      <c r="B1317" s="10" t="s">
        <v>3866</v>
      </c>
      <c r="C1317" s="10" t="s">
        <v>322</v>
      </c>
      <c r="D1317" s="10" t="s">
        <v>663</v>
      </c>
      <c r="E1317" s="10" t="s">
        <v>3896</v>
      </c>
      <c r="F1317" s="10" t="s">
        <v>3897</v>
      </c>
      <c r="G1317" s="10" t="s">
        <v>3900</v>
      </c>
      <c r="H1317" s="10" t="s">
        <v>3901</v>
      </c>
      <c r="I1317" s="28" t="s">
        <v>3865</v>
      </c>
      <c r="J1317" s="28" t="s">
        <v>6415</v>
      </c>
      <c r="K1317" s="28" t="s">
        <v>6433</v>
      </c>
      <c r="L1317" s="28" t="s">
        <v>6435</v>
      </c>
    </row>
    <row r="1318" spans="1:12">
      <c r="A1318" s="10" t="s">
        <v>3865</v>
      </c>
      <c r="B1318" s="10" t="s">
        <v>3866</v>
      </c>
      <c r="C1318" s="10" t="s">
        <v>322</v>
      </c>
      <c r="D1318" s="10" t="s">
        <v>663</v>
      </c>
      <c r="E1318" s="10" t="s">
        <v>3902</v>
      </c>
      <c r="F1318" s="10" t="s">
        <v>3903</v>
      </c>
      <c r="G1318" s="10" t="s">
        <v>3904</v>
      </c>
      <c r="H1318" s="10" t="s">
        <v>3903</v>
      </c>
      <c r="I1318" s="28" t="s">
        <v>3865</v>
      </c>
      <c r="J1318" s="28" t="s">
        <v>6415</v>
      </c>
      <c r="K1318" s="28" t="s">
        <v>6436</v>
      </c>
      <c r="L1318" s="28" t="s">
        <v>6437</v>
      </c>
    </row>
    <row r="1319" spans="1:12">
      <c r="A1319" s="10" t="s">
        <v>3865</v>
      </c>
      <c r="B1319" s="10" t="s">
        <v>3866</v>
      </c>
      <c r="C1319" s="10" t="s">
        <v>322</v>
      </c>
      <c r="D1319" s="10" t="s">
        <v>663</v>
      </c>
      <c r="E1319" s="10" t="s">
        <v>3905</v>
      </c>
      <c r="F1319" s="10" t="s">
        <v>3906</v>
      </c>
      <c r="G1319" s="10" t="s">
        <v>3907</v>
      </c>
      <c r="H1319" s="10" t="s">
        <v>3906</v>
      </c>
      <c r="I1319" s="28" t="s">
        <v>3865</v>
      </c>
      <c r="J1319" s="28" t="s">
        <v>6415</v>
      </c>
      <c r="K1319" s="28" t="s">
        <v>6438</v>
      </c>
      <c r="L1319" s="28" t="s">
        <v>6439</v>
      </c>
    </row>
    <row r="1320" spans="1:12">
      <c r="A1320" s="10" t="s">
        <v>3865</v>
      </c>
      <c r="B1320" s="10" t="s">
        <v>3866</v>
      </c>
      <c r="C1320" s="10" t="s">
        <v>323</v>
      </c>
      <c r="D1320" s="10" t="s">
        <v>3908</v>
      </c>
      <c r="E1320" s="10" t="s">
        <v>3909</v>
      </c>
      <c r="F1320" s="10" t="s">
        <v>3910</v>
      </c>
      <c r="G1320" s="10" t="s">
        <v>3911</v>
      </c>
      <c r="H1320" s="10" t="s">
        <v>703</v>
      </c>
      <c r="I1320" s="28" t="s">
        <v>3865</v>
      </c>
      <c r="J1320" s="28" t="s">
        <v>6440</v>
      </c>
      <c r="K1320" s="28" t="s">
        <v>6441</v>
      </c>
      <c r="L1320" s="28" t="s">
        <v>6442</v>
      </c>
    </row>
    <row r="1321" spans="1:12">
      <c r="A1321" s="10" t="s">
        <v>3865</v>
      </c>
      <c r="B1321" s="10" t="s">
        <v>3866</v>
      </c>
      <c r="C1321" s="10" t="s">
        <v>323</v>
      </c>
      <c r="D1321" s="10" t="s">
        <v>3908</v>
      </c>
      <c r="E1321" s="10" t="s">
        <v>3909</v>
      </c>
      <c r="F1321" s="10" t="s">
        <v>3910</v>
      </c>
      <c r="G1321" s="10" t="s">
        <v>3912</v>
      </c>
      <c r="H1321" s="10" t="s">
        <v>705</v>
      </c>
      <c r="I1321" s="28" t="s">
        <v>3865</v>
      </c>
      <c r="J1321" s="28" t="s">
        <v>6440</v>
      </c>
      <c r="K1321" s="28" t="s">
        <v>6441</v>
      </c>
      <c r="L1321" s="28" t="s">
        <v>6443</v>
      </c>
    </row>
    <row r="1322" spans="1:12">
      <c r="A1322" s="10" t="s">
        <v>3865</v>
      </c>
      <c r="B1322" s="10" t="s">
        <v>3866</v>
      </c>
      <c r="C1322" s="10" t="s">
        <v>323</v>
      </c>
      <c r="D1322" s="10" t="s">
        <v>3908</v>
      </c>
      <c r="E1322" s="10" t="s">
        <v>3913</v>
      </c>
      <c r="F1322" s="10" t="s">
        <v>3914</v>
      </c>
      <c r="G1322" s="10" t="s">
        <v>3915</v>
      </c>
      <c r="H1322" s="10" t="s">
        <v>3916</v>
      </c>
      <c r="I1322" s="28" t="s">
        <v>3865</v>
      </c>
      <c r="J1322" s="28" t="s">
        <v>6440</v>
      </c>
      <c r="K1322" s="28" t="s">
        <v>6444</v>
      </c>
      <c r="L1322" s="28" t="s">
        <v>6445</v>
      </c>
    </row>
    <row r="1323" spans="1:12">
      <c r="A1323" s="10" t="s">
        <v>3865</v>
      </c>
      <c r="B1323" s="10" t="s">
        <v>3866</v>
      </c>
      <c r="C1323" s="10" t="s">
        <v>323</v>
      </c>
      <c r="D1323" s="10" t="s">
        <v>3908</v>
      </c>
      <c r="E1323" s="10" t="s">
        <v>3913</v>
      </c>
      <c r="F1323" s="10" t="s">
        <v>3914</v>
      </c>
      <c r="G1323" s="10" t="s">
        <v>3917</v>
      </c>
      <c r="H1323" s="10" t="s">
        <v>3918</v>
      </c>
      <c r="I1323" s="28" t="s">
        <v>3865</v>
      </c>
      <c r="J1323" s="28" t="s">
        <v>6440</v>
      </c>
      <c r="K1323" s="28" t="s">
        <v>6444</v>
      </c>
      <c r="L1323" s="28" t="s">
        <v>6446</v>
      </c>
    </row>
    <row r="1324" spans="1:12">
      <c r="A1324" s="10" t="s">
        <v>3865</v>
      </c>
      <c r="B1324" s="10" t="s">
        <v>3866</v>
      </c>
      <c r="C1324" s="10" t="s">
        <v>323</v>
      </c>
      <c r="D1324" s="10" t="s">
        <v>3908</v>
      </c>
      <c r="E1324" s="10" t="s">
        <v>3913</v>
      </c>
      <c r="F1324" s="10" t="s">
        <v>3914</v>
      </c>
      <c r="G1324" s="10" t="s">
        <v>3919</v>
      </c>
      <c r="H1324" s="10" t="s">
        <v>3920</v>
      </c>
      <c r="I1324" s="28" t="s">
        <v>3865</v>
      </c>
      <c r="J1324" s="28" t="s">
        <v>6440</v>
      </c>
      <c r="K1324" s="28" t="s">
        <v>6444</v>
      </c>
      <c r="L1324" s="28" t="s">
        <v>6447</v>
      </c>
    </row>
    <row r="1325" spans="1:12">
      <c r="A1325" s="10" t="s">
        <v>3865</v>
      </c>
      <c r="B1325" s="10" t="s">
        <v>3866</v>
      </c>
      <c r="C1325" s="10" t="s">
        <v>323</v>
      </c>
      <c r="D1325" s="10" t="s">
        <v>3908</v>
      </c>
      <c r="E1325" s="10" t="s">
        <v>3913</v>
      </c>
      <c r="F1325" s="10" t="s">
        <v>3914</v>
      </c>
      <c r="G1325" s="10" t="s">
        <v>3921</v>
      </c>
      <c r="H1325" s="10" t="s">
        <v>3922</v>
      </c>
      <c r="I1325" s="28" t="s">
        <v>3865</v>
      </c>
      <c r="J1325" s="28" t="s">
        <v>6440</v>
      </c>
      <c r="K1325" s="28" t="s">
        <v>6444</v>
      </c>
      <c r="L1325" s="28" t="s">
        <v>6448</v>
      </c>
    </row>
    <row r="1326" spans="1:12">
      <c r="A1326" s="10" t="s">
        <v>3865</v>
      </c>
      <c r="B1326" s="10" t="s">
        <v>3866</v>
      </c>
      <c r="C1326" s="10" t="s">
        <v>323</v>
      </c>
      <c r="D1326" s="10" t="s">
        <v>3908</v>
      </c>
      <c r="E1326" s="10" t="s">
        <v>3913</v>
      </c>
      <c r="F1326" s="10" t="s">
        <v>3914</v>
      </c>
      <c r="G1326" s="10" t="s">
        <v>3923</v>
      </c>
      <c r="H1326" s="10" t="s">
        <v>3924</v>
      </c>
      <c r="I1326" s="28" t="s">
        <v>3865</v>
      </c>
      <c r="J1326" s="28" t="s">
        <v>6440</v>
      </c>
      <c r="K1326" s="28" t="s">
        <v>6444</v>
      </c>
      <c r="L1326" s="28" t="s">
        <v>6449</v>
      </c>
    </row>
    <row r="1327" spans="1:12">
      <c r="A1327" s="10" t="s">
        <v>3865</v>
      </c>
      <c r="B1327" s="10" t="s">
        <v>3866</v>
      </c>
      <c r="C1327" s="10" t="s">
        <v>323</v>
      </c>
      <c r="D1327" s="10" t="s">
        <v>3908</v>
      </c>
      <c r="E1327" s="10" t="s">
        <v>3913</v>
      </c>
      <c r="F1327" s="10" t="s">
        <v>3914</v>
      </c>
      <c r="G1327" s="10" t="s">
        <v>3925</v>
      </c>
      <c r="H1327" s="10" t="s">
        <v>3926</v>
      </c>
      <c r="I1327" s="28" t="s">
        <v>3865</v>
      </c>
      <c r="J1327" s="28" t="s">
        <v>6440</v>
      </c>
      <c r="K1327" s="28" t="s">
        <v>6444</v>
      </c>
      <c r="L1327" s="28" t="s">
        <v>6450</v>
      </c>
    </row>
    <row r="1328" spans="1:12">
      <c r="A1328" s="10" t="s">
        <v>3865</v>
      </c>
      <c r="B1328" s="10" t="s">
        <v>3866</v>
      </c>
      <c r="C1328" s="10" t="s">
        <v>323</v>
      </c>
      <c r="D1328" s="10" t="s">
        <v>3908</v>
      </c>
      <c r="E1328" s="10" t="s">
        <v>3913</v>
      </c>
      <c r="F1328" s="10" t="s">
        <v>3914</v>
      </c>
      <c r="G1328" s="10" t="s">
        <v>3927</v>
      </c>
      <c r="H1328" s="10" t="s">
        <v>3928</v>
      </c>
      <c r="I1328" s="28" t="s">
        <v>3865</v>
      </c>
      <c r="J1328" s="28" t="s">
        <v>6440</v>
      </c>
      <c r="K1328" s="28" t="s">
        <v>6444</v>
      </c>
      <c r="L1328" s="28" t="s">
        <v>6451</v>
      </c>
    </row>
    <row r="1329" spans="1:12">
      <c r="A1329" s="10" t="s">
        <v>3865</v>
      </c>
      <c r="B1329" s="10" t="s">
        <v>3866</v>
      </c>
      <c r="C1329" s="10" t="s">
        <v>323</v>
      </c>
      <c r="D1329" s="10" t="s">
        <v>3908</v>
      </c>
      <c r="E1329" s="10" t="s">
        <v>3929</v>
      </c>
      <c r="F1329" s="10" t="s">
        <v>3930</v>
      </c>
      <c r="G1329" s="10" t="s">
        <v>3931</v>
      </c>
      <c r="H1329" s="10" t="s">
        <v>3932</v>
      </c>
      <c r="I1329" s="28" t="s">
        <v>3865</v>
      </c>
      <c r="J1329" s="28" t="s">
        <v>6440</v>
      </c>
      <c r="K1329" s="28" t="s">
        <v>6452</v>
      </c>
      <c r="L1329" s="28" t="s">
        <v>6453</v>
      </c>
    </row>
    <row r="1330" spans="1:12">
      <c r="A1330" s="10" t="s">
        <v>3865</v>
      </c>
      <c r="B1330" s="10" t="s">
        <v>3866</v>
      </c>
      <c r="C1330" s="10" t="s">
        <v>323</v>
      </c>
      <c r="D1330" s="10" t="s">
        <v>3908</v>
      </c>
      <c r="E1330" s="10" t="s">
        <v>3929</v>
      </c>
      <c r="F1330" s="10" t="s">
        <v>3930</v>
      </c>
      <c r="G1330" s="10" t="s">
        <v>3933</v>
      </c>
      <c r="H1330" s="10" t="s">
        <v>3934</v>
      </c>
      <c r="I1330" s="28" t="s">
        <v>3865</v>
      </c>
      <c r="J1330" s="28" t="s">
        <v>6440</v>
      </c>
      <c r="K1330" s="28" t="s">
        <v>6452</v>
      </c>
      <c r="L1330" s="28" t="s">
        <v>6454</v>
      </c>
    </row>
    <row r="1331" spans="1:12">
      <c r="A1331" s="10" t="s">
        <v>3865</v>
      </c>
      <c r="B1331" s="10" t="s">
        <v>3866</v>
      </c>
      <c r="C1331" s="10" t="s">
        <v>323</v>
      </c>
      <c r="D1331" s="10" t="s">
        <v>3908</v>
      </c>
      <c r="E1331" s="10" t="s">
        <v>3929</v>
      </c>
      <c r="F1331" s="10" t="s">
        <v>3930</v>
      </c>
      <c r="G1331" s="10" t="s">
        <v>3935</v>
      </c>
      <c r="H1331" s="10" t="s">
        <v>3936</v>
      </c>
      <c r="I1331" s="28" t="s">
        <v>3865</v>
      </c>
      <c r="J1331" s="28" t="s">
        <v>6440</v>
      </c>
      <c r="K1331" s="28" t="s">
        <v>6452</v>
      </c>
      <c r="L1331" s="28" t="s">
        <v>6455</v>
      </c>
    </row>
    <row r="1332" spans="1:12">
      <c r="A1332" s="10" t="s">
        <v>3865</v>
      </c>
      <c r="B1332" s="10" t="s">
        <v>3866</v>
      </c>
      <c r="C1332" s="10" t="s">
        <v>323</v>
      </c>
      <c r="D1332" s="10" t="s">
        <v>3908</v>
      </c>
      <c r="E1332" s="10" t="s">
        <v>3937</v>
      </c>
      <c r="F1332" s="10" t="s">
        <v>3938</v>
      </c>
      <c r="G1332" s="10" t="s">
        <v>3939</v>
      </c>
      <c r="H1332" s="10" t="s">
        <v>3938</v>
      </c>
      <c r="I1332" s="28" t="s">
        <v>3865</v>
      </c>
      <c r="J1332" s="28" t="s">
        <v>6440</v>
      </c>
      <c r="K1332" s="28" t="s">
        <v>6456</v>
      </c>
      <c r="L1332" s="28" t="s">
        <v>6457</v>
      </c>
    </row>
    <row r="1333" spans="1:12">
      <c r="A1333" s="10" t="s">
        <v>3865</v>
      </c>
      <c r="B1333" s="10" t="s">
        <v>3866</v>
      </c>
      <c r="C1333" s="10" t="s">
        <v>323</v>
      </c>
      <c r="D1333" s="10" t="s">
        <v>3908</v>
      </c>
      <c r="E1333" s="10" t="s">
        <v>3940</v>
      </c>
      <c r="F1333" s="10" t="s">
        <v>3941</v>
      </c>
      <c r="G1333" s="10" t="s">
        <v>3942</v>
      </c>
      <c r="H1333" s="10" t="s">
        <v>3943</v>
      </c>
      <c r="I1333" s="28" t="s">
        <v>3865</v>
      </c>
      <c r="J1333" s="28" t="s">
        <v>6440</v>
      </c>
      <c r="K1333" s="28" t="s">
        <v>6458</v>
      </c>
      <c r="L1333" s="28" t="s">
        <v>6459</v>
      </c>
    </row>
    <row r="1334" spans="1:12">
      <c r="A1334" s="10" t="s">
        <v>3865</v>
      </c>
      <c r="B1334" s="10" t="s">
        <v>3866</v>
      </c>
      <c r="C1334" s="10" t="s">
        <v>323</v>
      </c>
      <c r="D1334" s="10" t="s">
        <v>3908</v>
      </c>
      <c r="E1334" s="10" t="s">
        <v>3940</v>
      </c>
      <c r="F1334" s="10" t="s">
        <v>3941</v>
      </c>
      <c r="G1334" s="10" t="s">
        <v>3944</v>
      </c>
      <c r="H1334" s="10" t="s">
        <v>3945</v>
      </c>
      <c r="I1334" s="28" t="s">
        <v>3865</v>
      </c>
      <c r="J1334" s="28" t="s">
        <v>6440</v>
      </c>
      <c r="K1334" s="28" t="s">
        <v>6458</v>
      </c>
      <c r="L1334" s="28" t="s">
        <v>6460</v>
      </c>
    </row>
    <row r="1335" spans="1:12">
      <c r="A1335" s="10" t="s">
        <v>3865</v>
      </c>
      <c r="B1335" s="10" t="s">
        <v>3866</v>
      </c>
      <c r="C1335" s="10" t="s">
        <v>323</v>
      </c>
      <c r="D1335" s="10" t="s">
        <v>3908</v>
      </c>
      <c r="E1335" s="10" t="s">
        <v>3940</v>
      </c>
      <c r="F1335" s="10" t="s">
        <v>3941</v>
      </c>
      <c r="G1335" s="10" t="s">
        <v>3946</v>
      </c>
      <c r="H1335" s="10" t="s">
        <v>3947</v>
      </c>
      <c r="I1335" s="28" t="s">
        <v>3865</v>
      </c>
      <c r="J1335" s="28" t="s">
        <v>6440</v>
      </c>
      <c r="K1335" s="28" t="s">
        <v>6458</v>
      </c>
      <c r="L1335" s="28" t="s">
        <v>6461</v>
      </c>
    </row>
    <row r="1336" spans="1:12">
      <c r="A1336" s="10" t="s">
        <v>3865</v>
      </c>
      <c r="B1336" s="10" t="s">
        <v>3866</v>
      </c>
      <c r="C1336" s="10" t="s">
        <v>323</v>
      </c>
      <c r="D1336" s="10" t="s">
        <v>3908</v>
      </c>
      <c r="E1336" s="10" t="s">
        <v>3940</v>
      </c>
      <c r="F1336" s="10" t="s">
        <v>3941</v>
      </c>
      <c r="G1336" s="10" t="s">
        <v>3948</v>
      </c>
      <c r="H1336" s="10" t="s">
        <v>3949</v>
      </c>
      <c r="I1336" s="28" t="s">
        <v>3865</v>
      </c>
      <c r="J1336" s="28" t="s">
        <v>6440</v>
      </c>
      <c r="K1336" s="28" t="s">
        <v>6458</v>
      </c>
      <c r="L1336" s="28" t="s">
        <v>6462</v>
      </c>
    </row>
    <row r="1337" spans="1:12">
      <c r="A1337" s="10" t="s">
        <v>3865</v>
      </c>
      <c r="B1337" s="10" t="s">
        <v>3866</v>
      </c>
      <c r="C1337" s="10" t="s">
        <v>323</v>
      </c>
      <c r="D1337" s="10" t="s">
        <v>3908</v>
      </c>
      <c r="E1337" s="10" t="s">
        <v>3940</v>
      </c>
      <c r="F1337" s="10" t="s">
        <v>3941</v>
      </c>
      <c r="G1337" s="10" t="s">
        <v>3950</v>
      </c>
      <c r="H1337" s="10" t="s">
        <v>3951</v>
      </c>
      <c r="I1337" s="28" t="s">
        <v>3865</v>
      </c>
      <c r="J1337" s="28" t="s">
        <v>6440</v>
      </c>
      <c r="K1337" s="28" t="s">
        <v>6458</v>
      </c>
      <c r="L1337" s="28" t="s">
        <v>6463</v>
      </c>
    </row>
    <row r="1338" spans="1:12">
      <c r="A1338" s="10" t="s">
        <v>3865</v>
      </c>
      <c r="B1338" s="10" t="s">
        <v>3866</v>
      </c>
      <c r="C1338" s="10" t="s">
        <v>323</v>
      </c>
      <c r="D1338" s="10" t="s">
        <v>3908</v>
      </c>
      <c r="E1338" s="10" t="s">
        <v>3940</v>
      </c>
      <c r="F1338" s="10" t="s">
        <v>3941</v>
      </c>
      <c r="G1338" s="10" t="s">
        <v>3952</v>
      </c>
      <c r="H1338" s="10" t="s">
        <v>3953</v>
      </c>
      <c r="I1338" s="28" t="s">
        <v>3865</v>
      </c>
      <c r="J1338" s="28" t="s">
        <v>6440</v>
      </c>
      <c r="K1338" s="28" t="s">
        <v>6458</v>
      </c>
      <c r="L1338" s="28" t="s">
        <v>6464</v>
      </c>
    </row>
    <row r="1339" spans="1:12">
      <c r="A1339" s="10" t="s">
        <v>3865</v>
      </c>
      <c r="B1339" s="10" t="s">
        <v>3866</v>
      </c>
      <c r="C1339" s="10" t="s">
        <v>323</v>
      </c>
      <c r="D1339" s="10" t="s">
        <v>3908</v>
      </c>
      <c r="E1339" s="10" t="s">
        <v>3940</v>
      </c>
      <c r="F1339" s="10" t="s">
        <v>3941</v>
      </c>
      <c r="G1339" s="10" t="s">
        <v>3954</v>
      </c>
      <c r="H1339" s="10" t="s">
        <v>3955</v>
      </c>
      <c r="I1339" s="28" t="s">
        <v>3865</v>
      </c>
      <c r="J1339" s="28" t="s">
        <v>6440</v>
      </c>
      <c r="K1339" s="28" t="s">
        <v>6458</v>
      </c>
      <c r="L1339" s="28" t="s">
        <v>6465</v>
      </c>
    </row>
    <row r="1340" spans="1:12">
      <c r="A1340" s="10" t="s">
        <v>3865</v>
      </c>
      <c r="B1340" s="10" t="s">
        <v>3866</v>
      </c>
      <c r="C1340" s="10" t="s">
        <v>323</v>
      </c>
      <c r="D1340" s="10" t="s">
        <v>3908</v>
      </c>
      <c r="E1340" s="10" t="s">
        <v>3956</v>
      </c>
      <c r="F1340" s="10" t="s">
        <v>3957</v>
      </c>
      <c r="G1340" s="10" t="s">
        <v>3958</v>
      </c>
      <c r="H1340" s="10" t="s">
        <v>3957</v>
      </c>
      <c r="I1340" s="28" t="s">
        <v>3865</v>
      </c>
      <c r="J1340" s="28" t="s">
        <v>6440</v>
      </c>
      <c r="K1340" s="28" t="s">
        <v>6466</v>
      </c>
      <c r="L1340" s="28" t="s">
        <v>6467</v>
      </c>
    </row>
    <row r="1341" spans="1:12">
      <c r="A1341" s="10" t="s">
        <v>3959</v>
      </c>
      <c r="B1341" s="10" t="s">
        <v>3960</v>
      </c>
      <c r="C1341" s="10" t="s">
        <v>324</v>
      </c>
      <c r="D1341" s="10" t="s">
        <v>664</v>
      </c>
      <c r="E1341" s="10" t="s">
        <v>3961</v>
      </c>
      <c r="F1341" s="10" t="s">
        <v>3962</v>
      </c>
      <c r="G1341" s="10" t="s">
        <v>3963</v>
      </c>
      <c r="H1341" s="10" t="s">
        <v>703</v>
      </c>
      <c r="I1341" s="28" t="s">
        <v>3959</v>
      </c>
      <c r="J1341" s="28" t="s">
        <v>6468</v>
      </c>
      <c r="K1341" s="28" t="s">
        <v>6469</v>
      </c>
      <c r="L1341" s="28" t="s">
        <v>6470</v>
      </c>
    </row>
    <row r="1342" spans="1:12">
      <c r="A1342" s="10" t="s">
        <v>3959</v>
      </c>
      <c r="B1342" s="10" t="s">
        <v>3960</v>
      </c>
      <c r="C1342" s="10" t="s">
        <v>324</v>
      </c>
      <c r="D1342" s="10" t="s">
        <v>664</v>
      </c>
      <c r="E1342" s="10" t="s">
        <v>3961</v>
      </c>
      <c r="F1342" s="10" t="s">
        <v>3962</v>
      </c>
      <c r="G1342" s="10" t="s">
        <v>3964</v>
      </c>
      <c r="H1342" s="10" t="s">
        <v>705</v>
      </c>
      <c r="I1342" s="28" t="s">
        <v>3959</v>
      </c>
      <c r="J1342" s="28" t="s">
        <v>6468</v>
      </c>
      <c r="K1342" s="28" t="s">
        <v>6469</v>
      </c>
      <c r="L1342" s="28" t="s">
        <v>6471</v>
      </c>
    </row>
    <row r="1343" spans="1:12">
      <c r="A1343" s="10" t="s">
        <v>3959</v>
      </c>
      <c r="B1343" s="10" t="s">
        <v>3960</v>
      </c>
      <c r="C1343" s="10" t="s">
        <v>324</v>
      </c>
      <c r="D1343" s="10" t="s">
        <v>664</v>
      </c>
      <c r="E1343" s="10" t="s">
        <v>3965</v>
      </c>
      <c r="F1343" s="10" t="s">
        <v>3966</v>
      </c>
      <c r="G1343" s="10" t="s">
        <v>3967</v>
      </c>
      <c r="H1343" s="10" t="s">
        <v>3968</v>
      </c>
      <c r="I1343" s="28" t="s">
        <v>3959</v>
      </c>
      <c r="J1343" s="28" t="s">
        <v>6468</v>
      </c>
      <c r="K1343" s="28" t="s">
        <v>6472</v>
      </c>
      <c r="L1343" s="28" t="s">
        <v>6473</v>
      </c>
    </row>
    <row r="1344" spans="1:12">
      <c r="A1344" s="10" t="s">
        <v>3959</v>
      </c>
      <c r="B1344" s="10" t="s">
        <v>3960</v>
      </c>
      <c r="C1344" s="10" t="s">
        <v>324</v>
      </c>
      <c r="D1344" s="10" t="s">
        <v>664</v>
      </c>
      <c r="E1344" s="10" t="s">
        <v>3965</v>
      </c>
      <c r="F1344" s="10" t="s">
        <v>3966</v>
      </c>
      <c r="G1344" s="10" t="s">
        <v>3969</v>
      </c>
      <c r="H1344" s="10" t="s">
        <v>3970</v>
      </c>
      <c r="I1344" s="28" t="s">
        <v>3959</v>
      </c>
      <c r="J1344" s="28" t="s">
        <v>6468</v>
      </c>
      <c r="K1344" s="28" t="s">
        <v>6472</v>
      </c>
      <c r="L1344" s="28" t="s">
        <v>6474</v>
      </c>
    </row>
    <row r="1345" spans="1:12">
      <c r="A1345" s="10" t="s">
        <v>3959</v>
      </c>
      <c r="B1345" s="10" t="s">
        <v>3960</v>
      </c>
      <c r="C1345" s="10" t="s">
        <v>324</v>
      </c>
      <c r="D1345" s="10" t="s">
        <v>664</v>
      </c>
      <c r="E1345" s="10" t="s">
        <v>3971</v>
      </c>
      <c r="F1345" s="10" t="s">
        <v>3972</v>
      </c>
      <c r="G1345" s="10" t="s">
        <v>3973</v>
      </c>
      <c r="H1345" s="10" t="s">
        <v>3974</v>
      </c>
      <c r="I1345" s="28" t="s">
        <v>3959</v>
      </c>
      <c r="J1345" s="28" t="s">
        <v>6468</v>
      </c>
      <c r="K1345" s="28" t="s">
        <v>6475</v>
      </c>
      <c r="L1345" s="28" t="s">
        <v>6476</v>
      </c>
    </row>
    <row r="1346" spans="1:12">
      <c r="A1346" s="10" t="s">
        <v>3959</v>
      </c>
      <c r="B1346" s="10" t="s">
        <v>3960</v>
      </c>
      <c r="C1346" s="10" t="s">
        <v>324</v>
      </c>
      <c r="D1346" s="10" t="s">
        <v>664</v>
      </c>
      <c r="E1346" s="10" t="s">
        <v>3971</v>
      </c>
      <c r="F1346" s="10" t="s">
        <v>3972</v>
      </c>
      <c r="G1346" s="10" t="s">
        <v>3975</v>
      </c>
      <c r="H1346" s="10" t="s">
        <v>3976</v>
      </c>
      <c r="I1346" s="28" t="s">
        <v>3959</v>
      </c>
      <c r="J1346" s="28" t="s">
        <v>6468</v>
      </c>
      <c r="K1346" s="28" t="s">
        <v>6475</v>
      </c>
      <c r="L1346" s="28" t="s">
        <v>6477</v>
      </c>
    </row>
    <row r="1347" spans="1:12">
      <c r="A1347" s="10" t="s">
        <v>3959</v>
      </c>
      <c r="B1347" s="10" t="s">
        <v>3960</v>
      </c>
      <c r="C1347" s="10" t="s">
        <v>324</v>
      </c>
      <c r="D1347" s="10" t="s">
        <v>664</v>
      </c>
      <c r="E1347" s="10" t="s">
        <v>3977</v>
      </c>
      <c r="F1347" s="10" t="s">
        <v>3978</v>
      </c>
      <c r="G1347" s="10" t="s">
        <v>3979</v>
      </c>
      <c r="H1347" s="10" t="s">
        <v>3978</v>
      </c>
      <c r="I1347" s="28" t="s">
        <v>3959</v>
      </c>
      <c r="J1347" s="28" t="s">
        <v>6468</v>
      </c>
      <c r="K1347" s="28" t="s">
        <v>6478</v>
      </c>
      <c r="L1347" s="28" t="s">
        <v>6479</v>
      </c>
    </row>
    <row r="1348" spans="1:12">
      <c r="A1348" s="10" t="s">
        <v>3959</v>
      </c>
      <c r="B1348" s="10" t="s">
        <v>3960</v>
      </c>
      <c r="C1348" s="10" t="s">
        <v>324</v>
      </c>
      <c r="D1348" s="10" t="s">
        <v>664</v>
      </c>
      <c r="E1348" s="10" t="s">
        <v>3980</v>
      </c>
      <c r="F1348" s="10" t="s">
        <v>3981</v>
      </c>
      <c r="G1348" s="10" t="s">
        <v>3982</v>
      </c>
      <c r="H1348" s="10" t="s">
        <v>3983</v>
      </c>
      <c r="I1348" s="28" t="s">
        <v>3959</v>
      </c>
      <c r="J1348" s="28" t="s">
        <v>6468</v>
      </c>
      <c r="K1348" s="28" t="s">
        <v>6480</v>
      </c>
      <c r="L1348" s="28" t="s">
        <v>6481</v>
      </c>
    </row>
    <row r="1349" spans="1:12">
      <c r="A1349" s="10" t="s">
        <v>3959</v>
      </c>
      <c r="B1349" s="10" t="s">
        <v>3960</v>
      </c>
      <c r="C1349" s="10" t="s">
        <v>324</v>
      </c>
      <c r="D1349" s="10" t="s">
        <v>664</v>
      </c>
      <c r="E1349" s="10" t="s">
        <v>3980</v>
      </c>
      <c r="F1349" s="10" t="s">
        <v>3981</v>
      </c>
      <c r="G1349" s="10" t="s">
        <v>3984</v>
      </c>
      <c r="H1349" s="10" t="s">
        <v>3985</v>
      </c>
      <c r="I1349" s="28" t="s">
        <v>3959</v>
      </c>
      <c r="J1349" s="28" t="s">
        <v>6468</v>
      </c>
      <c r="K1349" s="28" t="s">
        <v>6480</v>
      </c>
      <c r="L1349" s="28" t="s">
        <v>6482</v>
      </c>
    </row>
    <row r="1350" spans="1:12">
      <c r="A1350" s="10" t="s">
        <v>3959</v>
      </c>
      <c r="B1350" s="10" t="s">
        <v>3960</v>
      </c>
      <c r="C1350" s="10" t="s">
        <v>324</v>
      </c>
      <c r="D1350" s="10" t="s">
        <v>664</v>
      </c>
      <c r="E1350" s="10" t="s">
        <v>3986</v>
      </c>
      <c r="F1350" s="10" t="s">
        <v>3987</v>
      </c>
      <c r="G1350" s="10" t="s">
        <v>3988</v>
      </c>
      <c r="H1350" s="10" t="s">
        <v>3989</v>
      </c>
      <c r="I1350" s="28" t="s">
        <v>3959</v>
      </c>
      <c r="J1350" s="28" t="s">
        <v>6468</v>
      </c>
      <c r="K1350" s="28" t="s">
        <v>6483</v>
      </c>
      <c r="L1350" s="28" t="s">
        <v>6484</v>
      </c>
    </row>
    <row r="1351" spans="1:12">
      <c r="A1351" s="10" t="s">
        <v>3959</v>
      </c>
      <c r="B1351" s="10" t="s">
        <v>3960</v>
      </c>
      <c r="C1351" s="10" t="s">
        <v>324</v>
      </c>
      <c r="D1351" s="10" t="s">
        <v>664</v>
      </c>
      <c r="E1351" s="10" t="s">
        <v>3986</v>
      </c>
      <c r="F1351" s="10" t="s">
        <v>3987</v>
      </c>
      <c r="G1351" s="10" t="s">
        <v>3990</v>
      </c>
      <c r="H1351" s="10" t="s">
        <v>3991</v>
      </c>
      <c r="I1351" s="28" t="s">
        <v>3959</v>
      </c>
      <c r="J1351" s="28" t="s">
        <v>6468</v>
      </c>
      <c r="K1351" s="28" t="s">
        <v>6483</v>
      </c>
      <c r="L1351" s="28" t="s">
        <v>6485</v>
      </c>
    </row>
    <row r="1352" spans="1:12">
      <c r="A1352" s="10" t="s">
        <v>3959</v>
      </c>
      <c r="B1352" s="10" t="s">
        <v>3960</v>
      </c>
      <c r="C1352" s="10" t="s">
        <v>324</v>
      </c>
      <c r="D1352" s="10" t="s">
        <v>664</v>
      </c>
      <c r="E1352" s="10" t="s">
        <v>3992</v>
      </c>
      <c r="F1352" s="10" t="s">
        <v>3993</v>
      </c>
      <c r="G1352" s="10" t="s">
        <v>3994</v>
      </c>
      <c r="H1352" s="10" t="s">
        <v>3995</v>
      </c>
      <c r="I1352" s="28" t="s">
        <v>3959</v>
      </c>
      <c r="J1352" s="28" t="s">
        <v>6468</v>
      </c>
      <c r="K1352" s="28" t="s">
        <v>6486</v>
      </c>
      <c r="L1352" s="28" t="s">
        <v>6487</v>
      </c>
    </row>
    <row r="1353" spans="1:12">
      <c r="A1353" s="10" t="s">
        <v>3959</v>
      </c>
      <c r="B1353" s="10" t="s">
        <v>3960</v>
      </c>
      <c r="C1353" s="10" t="s">
        <v>324</v>
      </c>
      <c r="D1353" s="10" t="s">
        <v>664</v>
      </c>
      <c r="E1353" s="10" t="s">
        <v>3992</v>
      </c>
      <c r="F1353" s="10" t="s">
        <v>3993</v>
      </c>
      <c r="G1353" s="10" t="s">
        <v>3996</v>
      </c>
      <c r="H1353" s="10" t="s">
        <v>3997</v>
      </c>
      <c r="I1353" s="28" t="s">
        <v>3959</v>
      </c>
      <c r="J1353" s="28" t="s">
        <v>6468</v>
      </c>
      <c r="K1353" s="28" t="s">
        <v>6486</v>
      </c>
      <c r="L1353" s="28" t="s">
        <v>6488</v>
      </c>
    </row>
    <row r="1354" spans="1:12">
      <c r="A1354" s="10" t="s">
        <v>3959</v>
      </c>
      <c r="B1354" s="10" t="s">
        <v>3960</v>
      </c>
      <c r="C1354" s="10" t="s">
        <v>325</v>
      </c>
      <c r="D1354" s="10" t="s">
        <v>3998</v>
      </c>
      <c r="E1354" s="10" t="s">
        <v>3999</v>
      </c>
      <c r="F1354" s="10" t="s">
        <v>4000</v>
      </c>
      <c r="G1354" s="10" t="s">
        <v>4001</v>
      </c>
      <c r="H1354" s="10" t="s">
        <v>703</v>
      </c>
      <c r="I1354" s="28" t="s">
        <v>3959</v>
      </c>
      <c r="J1354" s="28" t="s">
        <v>6489</v>
      </c>
      <c r="K1354" s="28" t="s">
        <v>6490</v>
      </c>
      <c r="L1354" s="28" t="s">
        <v>6491</v>
      </c>
    </row>
    <row r="1355" spans="1:12">
      <c r="A1355" s="10" t="s">
        <v>3959</v>
      </c>
      <c r="B1355" s="10" t="s">
        <v>3960</v>
      </c>
      <c r="C1355" s="10" t="s">
        <v>325</v>
      </c>
      <c r="D1355" s="10" t="s">
        <v>3998</v>
      </c>
      <c r="E1355" s="10" t="s">
        <v>3999</v>
      </c>
      <c r="F1355" s="10" t="s">
        <v>4000</v>
      </c>
      <c r="G1355" s="10" t="s">
        <v>4002</v>
      </c>
      <c r="H1355" s="10" t="s">
        <v>705</v>
      </c>
      <c r="I1355" s="28" t="s">
        <v>3959</v>
      </c>
      <c r="J1355" s="28" t="s">
        <v>6489</v>
      </c>
      <c r="K1355" s="28" t="s">
        <v>6490</v>
      </c>
      <c r="L1355" s="28" t="s">
        <v>6492</v>
      </c>
    </row>
    <row r="1356" spans="1:12">
      <c r="A1356" s="10" t="s">
        <v>3959</v>
      </c>
      <c r="B1356" s="10" t="s">
        <v>3960</v>
      </c>
      <c r="C1356" s="10" t="s">
        <v>325</v>
      </c>
      <c r="D1356" s="10" t="s">
        <v>3998</v>
      </c>
      <c r="E1356" s="10" t="s">
        <v>4003</v>
      </c>
      <c r="F1356" s="10" t="s">
        <v>4004</v>
      </c>
      <c r="G1356" s="10" t="s">
        <v>4005</v>
      </c>
      <c r="H1356" s="10" t="s">
        <v>4004</v>
      </c>
      <c r="I1356" s="28" t="s">
        <v>3959</v>
      </c>
      <c r="J1356" s="28" t="s">
        <v>6489</v>
      </c>
      <c r="K1356" s="28" t="s">
        <v>6493</v>
      </c>
      <c r="L1356" s="28" t="s">
        <v>6494</v>
      </c>
    </row>
    <row r="1357" spans="1:12">
      <c r="A1357" s="10" t="s">
        <v>3959</v>
      </c>
      <c r="B1357" s="10" t="s">
        <v>3960</v>
      </c>
      <c r="C1357" s="10" t="s">
        <v>325</v>
      </c>
      <c r="D1357" s="10" t="s">
        <v>3998</v>
      </c>
      <c r="E1357" s="10" t="s">
        <v>4006</v>
      </c>
      <c r="F1357" s="10" t="s">
        <v>4007</v>
      </c>
      <c r="G1357" s="10" t="s">
        <v>4008</v>
      </c>
      <c r="H1357" s="10" t="s">
        <v>4009</v>
      </c>
      <c r="I1357" s="28" t="s">
        <v>3959</v>
      </c>
      <c r="J1357" s="28" t="s">
        <v>6489</v>
      </c>
      <c r="K1357" s="28" t="s">
        <v>6495</v>
      </c>
      <c r="L1357" s="28" t="s">
        <v>6496</v>
      </c>
    </row>
    <row r="1358" spans="1:12">
      <c r="A1358" s="10" t="s">
        <v>3959</v>
      </c>
      <c r="B1358" s="10" t="s">
        <v>3960</v>
      </c>
      <c r="C1358" s="10" t="s">
        <v>325</v>
      </c>
      <c r="D1358" s="10" t="s">
        <v>3998</v>
      </c>
      <c r="E1358" s="10" t="s">
        <v>4006</v>
      </c>
      <c r="F1358" s="10" t="s">
        <v>4007</v>
      </c>
      <c r="G1358" s="10" t="s">
        <v>4010</v>
      </c>
      <c r="H1358" s="10" t="s">
        <v>4011</v>
      </c>
      <c r="I1358" s="28" t="s">
        <v>3959</v>
      </c>
      <c r="J1358" s="28" t="s">
        <v>6489</v>
      </c>
      <c r="K1358" s="28" t="s">
        <v>6495</v>
      </c>
      <c r="L1358" s="28" t="s">
        <v>6497</v>
      </c>
    </row>
    <row r="1359" spans="1:12">
      <c r="A1359" s="10" t="s">
        <v>3959</v>
      </c>
      <c r="B1359" s="10" t="s">
        <v>3960</v>
      </c>
      <c r="C1359" s="10" t="s">
        <v>325</v>
      </c>
      <c r="D1359" s="10" t="s">
        <v>3998</v>
      </c>
      <c r="E1359" s="10" t="s">
        <v>4006</v>
      </c>
      <c r="F1359" s="10" t="s">
        <v>4007</v>
      </c>
      <c r="G1359" s="10" t="s">
        <v>4012</v>
      </c>
      <c r="H1359" s="10" t="s">
        <v>4013</v>
      </c>
      <c r="I1359" s="28" t="s">
        <v>3959</v>
      </c>
      <c r="J1359" s="28" t="s">
        <v>6489</v>
      </c>
      <c r="K1359" s="28" t="s">
        <v>6495</v>
      </c>
      <c r="L1359" s="28" t="s">
        <v>6498</v>
      </c>
    </row>
    <row r="1360" spans="1:12">
      <c r="A1360" s="10" t="s">
        <v>3959</v>
      </c>
      <c r="B1360" s="10" t="s">
        <v>3960</v>
      </c>
      <c r="C1360" s="10" t="s">
        <v>325</v>
      </c>
      <c r="D1360" s="10" t="s">
        <v>3998</v>
      </c>
      <c r="E1360" s="10" t="s">
        <v>4006</v>
      </c>
      <c r="F1360" s="10" t="s">
        <v>4007</v>
      </c>
      <c r="G1360" s="10" t="s">
        <v>4014</v>
      </c>
      <c r="H1360" s="10" t="s">
        <v>4015</v>
      </c>
      <c r="I1360" s="28" t="s">
        <v>3959</v>
      </c>
      <c r="J1360" s="28" t="s">
        <v>6489</v>
      </c>
      <c r="K1360" s="28" t="s">
        <v>6495</v>
      </c>
      <c r="L1360" s="28" t="s">
        <v>6499</v>
      </c>
    </row>
    <row r="1361" spans="1:12">
      <c r="A1361" s="10" t="s">
        <v>3959</v>
      </c>
      <c r="B1361" s="10" t="s">
        <v>3960</v>
      </c>
      <c r="C1361" s="10" t="s">
        <v>325</v>
      </c>
      <c r="D1361" s="10" t="s">
        <v>3998</v>
      </c>
      <c r="E1361" s="10" t="s">
        <v>4016</v>
      </c>
      <c r="F1361" s="10" t="s">
        <v>4017</v>
      </c>
      <c r="G1361" s="10" t="s">
        <v>4018</v>
      </c>
      <c r="H1361" s="10" t="s">
        <v>4019</v>
      </c>
      <c r="I1361" s="28" t="s">
        <v>3959</v>
      </c>
      <c r="J1361" s="28" t="s">
        <v>6489</v>
      </c>
      <c r="K1361" s="28" t="s">
        <v>6500</v>
      </c>
      <c r="L1361" s="28" t="s">
        <v>6501</v>
      </c>
    </row>
    <row r="1362" spans="1:12">
      <c r="A1362" s="10" t="s">
        <v>3959</v>
      </c>
      <c r="B1362" s="10" t="s">
        <v>3960</v>
      </c>
      <c r="C1362" s="10" t="s">
        <v>325</v>
      </c>
      <c r="D1362" s="10" t="s">
        <v>3998</v>
      </c>
      <c r="E1362" s="10" t="s">
        <v>4016</v>
      </c>
      <c r="F1362" s="10" t="s">
        <v>4017</v>
      </c>
      <c r="G1362" s="10" t="s">
        <v>4020</v>
      </c>
      <c r="H1362" s="10" t="s">
        <v>4021</v>
      </c>
      <c r="I1362" s="28" t="s">
        <v>3959</v>
      </c>
      <c r="J1362" s="28" t="s">
        <v>6489</v>
      </c>
      <c r="K1362" s="28" t="s">
        <v>6500</v>
      </c>
      <c r="L1362" s="28" t="s">
        <v>6502</v>
      </c>
    </row>
    <row r="1363" spans="1:12">
      <c r="A1363" s="10" t="s">
        <v>3959</v>
      </c>
      <c r="B1363" s="10" t="s">
        <v>3960</v>
      </c>
      <c r="C1363" s="10" t="s">
        <v>325</v>
      </c>
      <c r="D1363" s="10" t="s">
        <v>3998</v>
      </c>
      <c r="E1363" s="10" t="s">
        <v>4016</v>
      </c>
      <c r="F1363" s="10" t="s">
        <v>4017</v>
      </c>
      <c r="G1363" s="10" t="s">
        <v>4022</v>
      </c>
      <c r="H1363" s="10" t="s">
        <v>4023</v>
      </c>
      <c r="I1363" s="28" t="s">
        <v>3959</v>
      </c>
      <c r="J1363" s="28" t="s">
        <v>6489</v>
      </c>
      <c r="K1363" s="28" t="s">
        <v>6500</v>
      </c>
      <c r="L1363" s="28" t="s">
        <v>6503</v>
      </c>
    </row>
    <row r="1364" spans="1:12">
      <c r="A1364" s="10" t="s">
        <v>3959</v>
      </c>
      <c r="B1364" s="10" t="s">
        <v>3960</v>
      </c>
      <c r="C1364" s="10" t="s">
        <v>325</v>
      </c>
      <c r="D1364" s="10" t="s">
        <v>3998</v>
      </c>
      <c r="E1364" s="10" t="s">
        <v>4016</v>
      </c>
      <c r="F1364" s="10" t="s">
        <v>4017</v>
      </c>
      <c r="G1364" s="10" t="s">
        <v>4024</v>
      </c>
      <c r="H1364" s="10" t="s">
        <v>4025</v>
      </c>
      <c r="I1364" s="28" t="s">
        <v>3959</v>
      </c>
      <c r="J1364" s="28" t="s">
        <v>6489</v>
      </c>
      <c r="K1364" s="28" t="s">
        <v>6500</v>
      </c>
      <c r="L1364" s="28" t="s">
        <v>6504</v>
      </c>
    </row>
    <row r="1365" spans="1:12">
      <c r="A1365" s="10" t="s">
        <v>3959</v>
      </c>
      <c r="B1365" s="10" t="s">
        <v>3960</v>
      </c>
      <c r="C1365" s="10" t="s">
        <v>326</v>
      </c>
      <c r="D1365" s="10" t="s">
        <v>665</v>
      </c>
      <c r="E1365" s="10" t="s">
        <v>4026</v>
      </c>
      <c r="F1365" s="10" t="s">
        <v>4027</v>
      </c>
      <c r="G1365" s="10" t="s">
        <v>4028</v>
      </c>
      <c r="H1365" s="10" t="s">
        <v>703</v>
      </c>
      <c r="I1365" s="28" t="s">
        <v>3959</v>
      </c>
      <c r="J1365" s="28" t="s">
        <v>6505</v>
      </c>
      <c r="K1365" s="28" t="s">
        <v>6506</v>
      </c>
      <c r="L1365" s="28" t="s">
        <v>6507</v>
      </c>
    </row>
    <row r="1366" spans="1:12">
      <c r="A1366" s="10" t="s">
        <v>3959</v>
      </c>
      <c r="B1366" s="10" t="s">
        <v>3960</v>
      </c>
      <c r="C1366" s="10" t="s">
        <v>326</v>
      </c>
      <c r="D1366" s="10" t="s">
        <v>665</v>
      </c>
      <c r="E1366" s="10" t="s">
        <v>4026</v>
      </c>
      <c r="F1366" s="10" t="s">
        <v>4027</v>
      </c>
      <c r="G1366" s="10" t="s">
        <v>4029</v>
      </c>
      <c r="H1366" s="10" t="s">
        <v>705</v>
      </c>
      <c r="I1366" s="28" t="s">
        <v>3959</v>
      </c>
      <c r="J1366" s="28" t="s">
        <v>6505</v>
      </c>
      <c r="K1366" s="28" t="s">
        <v>6506</v>
      </c>
      <c r="L1366" s="28" t="s">
        <v>6508</v>
      </c>
    </row>
    <row r="1367" spans="1:12">
      <c r="A1367" s="10" t="s">
        <v>3959</v>
      </c>
      <c r="B1367" s="10" t="s">
        <v>3960</v>
      </c>
      <c r="C1367" s="10" t="s">
        <v>326</v>
      </c>
      <c r="D1367" s="10" t="s">
        <v>665</v>
      </c>
      <c r="E1367" s="10" t="s">
        <v>4030</v>
      </c>
      <c r="F1367" s="10" t="s">
        <v>4031</v>
      </c>
      <c r="G1367" s="10" t="s">
        <v>4032</v>
      </c>
      <c r="H1367" s="10" t="s">
        <v>4031</v>
      </c>
      <c r="I1367" s="28" t="s">
        <v>3959</v>
      </c>
      <c r="J1367" s="28" t="s">
        <v>6505</v>
      </c>
      <c r="K1367" s="28" t="s">
        <v>6509</v>
      </c>
      <c r="L1367" s="28" t="s">
        <v>6510</v>
      </c>
    </row>
    <row r="1368" spans="1:12">
      <c r="A1368" s="10" t="s">
        <v>3959</v>
      </c>
      <c r="B1368" s="10" t="s">
        <v>3960</v>
      </c>
      <c r="C1368" s="10" t="s">
        <v>326</v>
      </c>
      <c r="D1368" s="10" t="s">
        <v>665</v>
      </c>
      <c r="E1368" s="10" t="s">
        <v>4033</v>
      </c>
      <c r="F1368" s="10" t="s">
        <v>4034</v>
      </c>
      <c r="G1368" s="10" t="s">
        <v>4035</v>
      </c>
      <c r="H1368" s="10" t="s">
        <v>4034</v>
      </c>
      <c r="I1368" s="28" t="s">
        <v>3959</v>
      </c>
      <c r="J1368" s="28" t="s">
        <v>6505</v>
      </c>
      <c r="K1368" s="28" t="s">
        <v>6511</v>
      </c>
      <c r="L1368" s="28" t="s">
        <v>6512</v>
      </c>
    </row>
    <row r="1369" spans="1:12">
      <c r="A1369" s="10" t="s">
        <v>3959</v>
      </c>
      <c r="B1369" s="10" t="s">
        <v>3960</v>
      </c>
      <c r="C1369" s="10" t="s">
        <v>326</v>
      </c>
      <c r="D1369" s="10" t="s">
        <v>665</v>
      </c>
      <c r="E1369" s="10" t="s">
        <v>4036</v>
      </c>
      <c r="F1369" s="10" t="s">
        <v>4037</v>
      </c>
      <c r="G1369" s="10" t="s">
        <v>4038</v>
      </c>
      <c r="H1369" s="10" t="s">
        <v>4039</v>
      </c>
      <c r="I1369" s="28" t="s">
        <v>3959</v>
      </c>
      <c r="J1369" s="28" t="s">
        <v>6505</v>
      </c>
      <c r="K1369" s="28" t="s">
        <v>6513</v>
      </c>
      <c r="L1369" s="28" t="s">
        <v>6514</v>
      </c>
    </row>
    <row r="1370" spans="1:12">
      <c r="A1370" s="10" t="s">
        <v>3959</v>
      </c>
      <c r="B1370" s="10" t="s">
        <v>3960</v>
      </c>
      <c r="C1370" s="10" t="s">
        <v>326</v>
      </c>
      <c r="D1370" s="10" t="s">
        <v>665</v>
      </c>
      <c r="E1370" s="10" t="s">
        <v>4036</v>
      </c>
      <c r="F1370" s="10" t="s">
        <v>4037</v>
      </c>
      <c r="G1370" s="10" t="s">
        <v>4040</v>
      </c>
      <c r="H1370" s="10" t="s">
        <v>4041</v>
      </c>
      <c r="I1370" s="28" t="s">
        <v>3959</v>
      </c>
      <c r="J1370" s="28" t="s">
        <v>6505</v>
      </c>
      <c r="K1370" s="28" t="s">
        <v>6513</v>
      </c>
      <c r="L1370" s="28" t="s">
        <v>6515</v>
      </c>
    </row>
    <row r="1371" spans="1:12">
      <c r="A1371" s="10" t="s">
        <v>3959</v>
      </c>
      <c r="B1371" s="10" t="s">
        <v>3960</v>
      </c>
      <c r="C1371" s="10" t="s">
        <v>326</v>
      </c>
      <c r="D1371" s="10" t="s">
        <v>665</v>
      </c>
      <c r="E1371" s="10" t="s">
        <v>4042</v>
      </c>
      <c r="F1371" s="10" t="s">
        <v>4043</v>
      </c>
      <c r="G1371" s="10" t="s">
        <v>4044</v>
      </c>
      <c r="H1371" s="10" t="s">
        <v>4045</v>
      </c>
      <c r="I1371" s="28" t="s">
        <v>3959</v>
      </c>
      <c r="J1371" s="28" t="s">
        <v>6505</v>
      </c>
      <c r="K1371" s="28" t="s">
        <v>6516</v>
      </c>
      <c r="L1371" s="28" t="s">
        <v>6517</v>
      </c>
    </row>
    <row r="1372" spans="1:12">
      <c r="A1372" s="10" t="s">
        <v>3959</v>
      </c>
      <c r="B1372" s="10" t="s">
        <v>3960</v>
      </c>
      <c r="C1372" s="10" t="s">
        <v>326</v>
      </c>
      <c r="D1372" s="10" t="s">
        <v>665</v>
      </c>
      <c r="E1372" s="10" t="s">
        <v>4042</v>
      </c>
      <c r="F1372" s="10" t="s">
        <v>4043</v>
      </c>
      <c r="G1372" s="10" t="s">
        <v>4046</v>
      </c>
      <c r="H1372" s="10" t="s">
        <v>4047</v>
      </c>
      <c r="I1372" s="28" t="s">
        <v>3959</v>
      </c>
      <c r="J1372" s="28" t="s">
        <v>6505</v>
      </c>
      <c r="K1372" s="28" t="s">
        <v>6516</v>
      </c>
      <c r="L1372" s="28" t="s">
        <v>6518</v>
      </c>
    </row>
    <row r="1373" spans="1:12">
      <c r="A1373" s="10" t="s">
        <v>3959</v>
      </c>
      <c r="B1373" s="10" t="s">
        <v>3960</v>
      </c>
      <c r="C1373" s="10" t="s">
        <v>326</v>
      </c>
      <c r="D1373" s="10" t="s">
        <v>665</v>
      </c>
      <c r="E1373" s="10" t="s">
        <v>4042</v>
      </c>
      <c r="F1373" s="10" t="s">
        <v>4043</v>
      </c>
      <c r="G1373" s="10" t="s">
        <v>4048</v>
      </c>
      <c r="H1373" s="10" t="s">
        <v>4049</v>
      </c>
      <c r="I1373" s="28" t="s">
        <v>3959</v>
      </c>
      <c r="J1373" s="28" t="s">
        <v>6505</v>
      </c>
      <c r="K1373" s="28" t="s">
        <v>6516</v>
      </c>
      <c r="L1373" s="28" t="s">
        <v>6519</v>
      </c>
    </row>
    <row r="1374" spans="1:12">
      <c r="A1374" s="10" t="s">
        <v>3959</v>
      </c>
      <c r="B1374" s="10" t="s">
        <v>3960</v>
      </c>
      <c r="C1374" s="10" t="s">
        <v>326</v>
      </c>
      <c r="D1374" s="10" t="s">
        <v>665</v>
      </c>
      <c r="E1374" s="10" t="s">
        <v>4042</v>
      </c>
      <c r="F1374" s="10" t="s">
        <v>4043</v>
      </c>
      <c r="G1374" s="10" t="s">
        <v>4050</v>
      </c>
      <c r="H1374" s="10" t="s">
        <v>4051</v>
      </c>
      <c r="I1374" s="28" t="s">
        <v>3959</v>
      </c>
      <c r="J1374" s="28" t="s">
        <v>6505</v>
      </c>
      <c r="K1374" s="28" t="s">
        <v>6516</v>
      </c>
      <c r="L1374" s="28" t="s">
        <v>6520</v>
      </c>
    </row>
    <row r="1375" spans="1:12">
      <c r="A1375" s="10" t="s">
        <v>3959</v>
      </c>
      <c r="B1375" s="10" t="s">
        <v>3960</v>
      </c>
      <c r="C1375" s="10" t="s">
        <v>326</v>
      </c>
      <c r="D1375" s="10" t="s">
        <v>665</v>
      </c>
      <c r="E1375" s="10" t="s">
        <v>4042</v>
      </c>
      <c r="F1375" s="10" t="s">
        <v>4043</v>
      </c>
      <c r="G1375" s="10" t="s">
        <v>4052</v>
      </c>
      <c r="H1375" s="10" t="s">
        <v>4053</v>
      </c>
      <c r="I1375" s="28" t="s">
        <v>3959</v>
      </c>
      <c r="J1375" s="28" t="s">
        <v>6505</v>
      </c>
      <c r="K1375" s="28" t="s">
        <v>6516</v>
      </c>
      <c r="L1375" s="28" t="s">
        <v>6521</v>
      </c>
    </row>
    <row r="1376" spans="1:12">
      <c r="A1376" s="10" t="s">
        <v>3959</v>
      </c>
      <c r="B1376" s="10" t="s">
        <v>3960</v>
      </c>
      <c r="C1376" s="10" t="s">
        <v>326</v>
      </c>
      <c r="D1376" s="10" t="s">
        <v>665</v>
      </c>
      <c r="E1376" s="10" t="s">
        <v>4042</v>
      </c>
      <c r="F1376" s="10" t="s">
        <v>4043</v>
      </c>
      <c r="G1376" s="10" t="s">
        <v>4054</v>
      </c>
      <c r="H1376" s="10" t="s">
        <v>4055</v>
      </c>
      <c r="I1376" s="28" t="s">
        <v>3959</v>
      </c>
      <c r="J1376" s="28" t="s">
        <v>6505</v>
      </c>
      <c r="K1376" s="28" t="s">
        <v>6516</v>
      </c>
      <c r="L1376" s="28" t="s">
        <v>6522</v>
      </c>
    </row>
    <row r="1377" spans="1:12">
      <c r="A1377" s="10" t="s">
        <v>3959</v>
      </c>
      <c r="B1377" s="10" t="s">
        <v>3960</v>
      </c>
      <c r="C1377" s="10" t="s">
        <v>326</v>
      </c>
      <c r="D1377" s="10" t="s">
        <v>665</v>
      </c>
      <c r="E1377" s="10" t="s">
        <v>4042</v>
      </c>
      <c r="F1377" s="10" t="s">
        <v>4043</v>
      </c>
      <c r="G1377" s="10" t="s">
        <v>4056</v>
      </c>
      <c r="H1377" s="10" t="s">
        <v>4057</v>
      </c>
      <c r="I1377" s="28" t="s">
        <v>3959</v>
      </c>
      <c r="J1377" s="28" t="s">
        <v>6505</v>
      </c>
      <c r="K1377" s="28" t="s">
        <v>6516</v>
      </c>
      <c r="L1377" s="28" t="s">
        <v>6523</v>
      </c>
    </row>
    <row r="1378" spans="1:12">
      <c r="A1378" s="10" t="s">
        <v>3959</v>
      </c>
      <c r="B1378" s="10" t="s">
        <v>3960</v>
      </c>
      <c r="C1378" s="10" t="s">
        <v>326</v>
      </c>
      <c r="D1378" s="10" t="s">
        <v>665</v>
      </c>
      <c r="E1378" s="10" t="s">
        <v>4058</v>
      </c>
      <c r="F1378" s="10" t="s">
        <v>4059</v>
      </c>
      <c r="G1378" s="10" t="s">
        <v>4060</v>
      </c>
      <c r="H1378" s="10" t="s">
        <v>4061</v>
      </c>
      <c r="I1378" s="28" t="s">
        <v>3959</v>
      </c>
      <c r="J1378" s="28" t="s">
        <v>6505</v>
      </c>
      <c r="K1378" s="28" t="s">
        <v>6524</v>
      </c>
      <c r="L1378" s="28" t="s">
        <v>6525</v>
      </c>
    </row>
    <row r="1379" spans="1:12">
      <c r="A1379" s="10" t="s">
        <v>3959</v>
      </c>
      <c r="B1379" s="10" t="s">
        <v>3960</v>
      </c>
      <c r="C1379" s="10" t="s">
        <v>326</v>
      </c>
      <c r="D1379" s="10" t="s">
        <v>665</v>
      </c>
      <c r="E1379" s="10" t="s">
        <v>4058</v>
      </c>
      <c r="F1379" s="10" t="s">
        <v>4059</v>
      </c>
      <c r="G1379" s="10" t="s">
        <v>4062</v>
      </c>
      <c r="H1379" s="10" t="s">
        <v>4063</v>
      </c>
      <c r="I1379" s="28" t="s">
        <v>3959</v>
      </c>
      <c r="J1379" s="28" t="s">
        <v>6505</v>
      </c>
      <c r="K1379" s="28" t="s">
        <v>6524</v>
      </c>
      <c r="L1379" s="28" t="s">
        <v>6526</v>
      </c>
    </row>
    <row r="1380" spans="1:12">
      <c r="A1380" s="10" t="s">
        <v>3959</v>
      </c>
      <c r="B1380" s="10" t="s">
        <v>3960</v>
      </c>
      <c r="C1380" s="10" t="s">
        <v>326</v>
      </c>
      <c r="D1380" s="10" t="s">
        <v>665</v>
      </c>
      <c r="E1380" s="10" t="s">
        <v>4064</v>
      </c>
      <c r="F1380" s="10" t="s">
        <v>4065</v>
      </c>
      <c r="G1380" s="10" t="s">
        <v>4066</v>
      </c>
      <c r="H1380" s="10" t="s">
        <v>4067</v>
      </c>
      <c r="I1380" s="28" t="s">
        <v>3959</v>
      </c>
      <c r="J1380" s="28" t="s">
        <v>6505</v>
      </c>
      <c r="K1380" s="28" t="s">
        <v>6527</v>
      </c>
      <c r="L1380" s="28" t="s">
        <v>6528</v>
      </c>
    </row>
    <row r="1381" spans="1:12">
      <c r="A1381" s="10" t="s">
        <v>3959</v>
      </c>
      <c r="B1381" s="10" t="s">
        <v>3960</v>
      </c>
      <c r="C1381" s="10" t="s">
        <v>326</v>
      </c>
      <c r="D1381" s="10" t="s">
        <v>665</v>
      </c>
      <c r="E1381" s="10" t="s">
        <v>4064</v>
      </c>
      <c r="F1381" s="10" t="s">
        <v>4065</v>
      </c>
      <c r="G1381" s="10" t="s">
        <v>4068</v>
      </c>
      <c r="H1381" s="10" t="s">
        <v>4069</v>
      </c>
      <c r="I1381" s="28" t="s">
        <v>3959</v>
      </c>
      <c r="J1381" s="28" t="s">
        <v>6505</v>
      </c>
      <c r="K1381" s="28" t="s">
        <v>6527</v>
      </c>
      <c r="L1381" s="28" t="s">
        <v>6529</v>
      </c>
    </row>
    <row r="1382" spans="1:12">
      <c r="A1382" s="10" t="s">
        <v>4070</v>
      </c>
      <c r="B1382" s="10" t="s">
        <v>4071</v>
      </c>
      <c r="C1382" s="10" t="s">
        <v>327</v>
      </c>
      <c r="D1382" s="10" t="s">
        <v>666</v>
      </c>
      <c r="E1382" s="10" t="s">
        <v>4072</v>
      </c>
      <c r="F1382" s="10" t="s">
        <v>4073</v>
      </c>
      <c r="G1382" s="10" t="s">
        <v>4074</v>
      </c>
      <c r="H1382" s="10" t="s">
        <v>2750</v>
      </c>
      <c r="I1382" s="28" t="s">
        <v>4070</v>
      </c>
      <c r="J1382" s="28" t="s">
        <v>6530</v>
      </c>
      <c r="K1382" s="28" t="s">
        <v>6531</v>
      </c>
      <c r="L1382" s="28" t="s">
        <v>6532</v>
      </c>
    </row>
    <row r="1383" spans="1:12">
      <c r="A1383" s="10" t="s">
        <v>4070</v>
      </c>
      <c r="B1383" s="10" t="s">
        <v>4071</v>
      </c>
      <c r="C1383" s="10" t="s">
        <v>327</v>
      </c>
      <c r="D1383" s="10" t="s">
        <v>666</v>
      </c>
      <c r="E1383" s="10" t="s">
        <v>4075</v>
      </c>
      <c r="F1383" s="10" t="s">
        <v>666</v>
      </c>
      <c r="G1383" s="10" t="s">
        <v>4076</v>
      </c>
      <c r="H1383" s="10" t="s">
        <v>666</v>
      </c>
      <c r="I1383" s="28" t="s">
        <v>4070</v>
      </c>
      <c r="J1383" s="28" t="s">
        <v>6530</v>
      </c>
      <c r="K1383" s="28" t="s">
        <v>6533</v>
      </c>
      <c r="L1383" s="28" t="s">
        <v>6534</v>
      </c>
    </row>
    <row r="1384" spans="1:12">
      <c r="A1384" s="10" t="s">
        <v>4070</v>
      </c>
      <c r="B1384" s="10" t="s">
        <v>4071</v>
      </c>
      <c r="C1384" s="10" t="s">
        <v>327</v>
      </c>
      <c r="D1384" s="10" t="s">
        <v>666</v>
      </c>
      <c r="E1384" s="10" t="s">
        <v>4077</v>
      </c>
      <c r="F1384" s="10" t="s">
        <v>4078</v>
      </c>
      <c r="G1384" s="10" t="s">
        <v>4079</v>
      </c>
      <c r="H1384" s="10" t="s">
        <v>4080</v>
      </c>
      <c r="I1384" s="28" t="s">
        <v>4070</v>
      </c>
      <c r="J1384" s="28" t="s">
        <v>6530</v>
      </c>
      <c r="K1384" s="28" t="s">
        <v>6535</v>
      </c>
      <c r="L1384" s="28" t="s">
        <v>6536</v>
      </c>
    </row>
    <row r="1385" spans="1:12">
      <c r="A1385" s="10" t="s">
        <v>4070</v>
      </c>
      <c r="B1385" s="10" t="s">
        <v>4071</v>
      </c>
      <c r="C1385" s="10" t="s">
        <v>327</v>
      </c>
      <c r="D1385" s="10" t="s">
        <v>666</v>
      </c>
      <c r="E1385" s="10" t="s">
        <v>4077</v>
      </c>
      <c r="F1385" s="10" t="s">
        <v>4078</v>
      </c>
      <c r="G1385" s="10" t="s">
        <v>4081</v>
      </c>
      <c r="H1385" s="10" t="s">
        <v>4082</v>
      </c>
      <c r="I1385" s="28" t="s">
        <v>4070</v>
      </c>
      <c r="J1385" s="28" t="s">
        <v>6530</v>
      </c>
      <c r="K1385" s="28" t="s">
        <v>6535</v>
      </c>
      <c r="L1385" s="28" t="s">
        <v>6537</v>
      </c>
    </row>
    <row r="1386" spans="1:12">
      <c r="A1386" s="10" t="s">
        <v>4070</v>
      </c>
      <c r="B1386" s="10" t="s">
        <v>4071</v>
      </c>
      <c r="C1386" s="10" t="s">
        <v>328</v>
      </c>
      <c r="D1386" s="10" t="s">
        <v>667</v>
      </c>
      <c r="E1386" s="10" t="s">
        <v>4083</v>
      </c>
      <c r="F1386" s="10" t="s">
        <v>4084</v>
      </c>
      <c r="G1386" s="10" t="s">
        <v>4085</v>
      </c>
      <c r="H1386" s="10" t="s">
        <v>2750</v>
      </c>
      <c r="I1386" s="28" t="s">
        <v>4070</v>
      </c>
      <c r="J1386" s="28" t="s">
        <v>6538</v>
      </c>
      <c r="K1386" s="28" t="s">
        <v>6539</v>
      </c>
      <c r="L1386" s="28" t="s">
        <v>6540</v>
      </c>
    </row>
    <row r="1387" spans="1:12">
      <c r="A1387" s="10" t="s">
        <v>4070</v>
      </c>
      <c r="B1387" s="10" t="s">
        <v>4071</v>
      </c>
      <c r="C1387" s="10" t="s">
        <v>328</v>
      </c>
      <c r="D1387" s="10" t="s">
        <v>667</v>
      </c>
      <c r="E1387" s="10" t="s">
        <v>4086</v>
      </c>
      <c r="F1387" s="10" t="s">
        <v>4087</v>
      </c>
      <c r="G1387" s="10" t="s">
        <v>4088</v>
      </c>
      <c r="H1387" s="10" t="s">
        <v>4089</v>
      </c>
      <c r="I1387" s="28" t="s">
        <v>4070</v>
      </c>
      <c r="J1387" s="28" t="s">
        <v>6538</v>
      </c>
      <c r="K1387" s="28" t="s">
        <v>6541</v>
      </c>
      <c r="L1387" s="28" t="s">
        <v>6542</v>
      </c>
    </row>
    <row r="1388" spans="1:12">
      <c r="A1388" s="10" t="s">
        <v>4070</v>
      </c>
      <c r="B1388" s="10" t="s">
        <v>4071</v>
      </c>
      <c r="C1388" s="10" t="s">
        <v>328</v>
      </c>
      <c r="D1388" s="10" t="s">
        <v>667</v>
      </c>
      <c r="E1388" s="10" t="s">
        <v>4086</v>
      </c>
      <c r="F1388" s="10" t="s">
        <v>4087</v>
      </c>
      <c r="G1388" s="10" t="s">
        <v>4090</v>
      </c>
      <c r="H1388" s="10" t="s">
        <v>4091</v>
      </c>
      <c r="I1388" s="28" t="s">
        <v>4070</v>
      </c>
      <c r="J1388" s="28" t="s">
        <v>6538</v>
      </c>
      <c r="K1388" s="28" t="s">
        <v>6541</v>
      </c>
      <c r="L1388" s="28" t="s">
        <v>6543</v>
      </c>
    </row>
    <row r="1389" spans="1:12">
      <c r="A1389" s="10" t="s">
        <v>4070</v>
      </c>
      <c r="B1389" s="10" t="s">
        <v>4071</v>
      </c>
      <c r="C1389" s="10" t="s">
        <v>328</v>
      </c>
      <c r="D1389" s="10" t="s">
        <v>667</v>
      </c>
      <c r="E1389" s="10" t="s">
        <v>4086</v>
      </c>
      <c r="F1389" s="10" t="s">
        <v>4087</v>
      </c>
      <c r="G1389" s="10" t="s">
        <v>4092</v>
      </c>
      <c r="H1389" s="10" t="s">
        <v>4093</v>
      </c>
      <c r="I1389" s="28" t="s">
        <v>4070</v>
      </c>
      <c r="J1389" s="28" t="s">
        <v>6538</v>
      </c>
      <c r="K1389" s="28" t="s">
        <v>6541</v>
      </c>
      <c r="L1389" s="28" t="s">
        <v>6544</v>
      </c>
    </row>
    <row r="1390" spans="1:12">
      <c r="A1390" s="10" t="s">
        <v>4070</v>
      </c>
      <c r="B1390" s="10" t="s">
        <v>4071</v>
      </c>
      <c r="C1390" s="10" t="s">
        <v>328</v>
      </c>
      <c r="D1390" s="10" t="s">
        <v>667</v>
      </c>
      <c r="E1390" s="10" t="s">
        <v>4086</v>
      </c>
      <c r="F1390" s="10" t="s">
        <v>4087</v>
      </c>
      <c r="G1390" s="10" t="s">
        <v>4094</v>
      </c>
      <c r="H1390" s="10" t="s">
        <v>4095</v>
      </c>
      <c r="I1390" s="28" t="s">
        <v>4070</v>
      </c>
      <c r="J1390" s="28" t="s">
        <v>6538</v>
      </c>
      <c r="K1390" s="28" t="s">
        <v>6541</v>
      </c>
      <c r="L1390" s="28" t="s">
        <v>6545</v>
      </c>
    </row>
    <row r="1391" spans="1:12">
      <c r="A1391" s="10" t="s">
        <v>4070</v>
      </c>
      <c r="B1391" s="10" t="s">
        <v>4071</v>
      </c>
      <c r="C1391" s="10" t="s">
        <v>328</v>
      </c>
      <c r="D1391" s="10" t="s">
        <v>667</v>
      </c>
      <c r="E1391" s="10" t="s">
        <v>4096</v>
      </c>
      <c r="F1391" s="10" t="s">
        <v>4097</v>
      </c>
      <c r="G1391" s="10" t="s">
        <v>4098</v>
      </c>
      <c r="H1391" s="10" t="s">
        <v>4097</v>
      </c>
      <c r="I1391" s="28" t="s">
        <v>4070</v>
      </c>
      <c r="J1391" s="28" t="s">
        <v>6538</v>
      </c>
      <c r="K1391" s="28" t="s">
        <v>6546</v>
      </c>
      <c r="L1391" s="28" t="s">
        <v>6547</v>
      </c>
    </row>
    <row r="1392" spans="1:12">
      <c r="A1392" s="10" t="s">
        <v>4099</v>
      </c>
      <c r="B1392" s="10" t="s">
        <v>4100</v>
      </c>
      <c r="C1392" s="10" t="s">
        <v>329</v>
      </c>
      <c r="D1392" s="10" t="s">
        <v>668</v>
      </c>
      <c r="E1392" s="10" t="s">
        <v>4101</v>
      </c>
      <c r="F1392" s="10" t="s">
        <v>4102</v>
      </c>
      <c r="G1392" s="10" t="s">
        <v>4103</v>
      </c>
      <c r="H1392" s="10" t="s">
        <v>703</v>
      </c>
      <c r="I1392" s="28" t="s">
        <v>4099</v>
      </c>
      <c r="J1392" s="28" t="s">
        <v>6548</v>
      </c>
      <c r="K1392" s="28" t="s">
        <v>6549</v>
      </c>
      <c r="L1392" s="28" t="s">
        <v>6550</v>
      </c>
    </row>
    <row r="1393" spans="1:12">
      <c r="A1393" s="10" t="s">
        <v>4099</v>
      </c>
      <c r="B1393" s="10" t="s">
        <v>4100</v>
      </c>
      <c r="C1393" s="10" t="s">
        <v>329</v>
      </c>
      <c r="D1393" s="10" t="s">
        <v>668</v>
      </c>
      <c r="E1393" s="10" t="s">
        <v>4101</v>
      </c>
      <c r="F1393" s="10" t="s">
        <v>4102</v>
      </c>
      <c r="G1393" s="10" t="s">
        <v>4104</v>
      </c>
      <c r="H1393" s="10" t="s">
        <v>705</v>
      </c>
      <c r="I1393" s="28" t="s">
        <v>4099</v>
      </c>
      <c r="J1393" s="28" t="s">
        <v>6548</v>
      </c>
      <c r="K1393" s="28" t="s">
        <v>6549</v>
      </c>
      <c r="L1393" s="28" t="s">
        <v>6551</v>
      </c>
    </row>
    <row r="1394" spans="1:12">
      <c r="A1394" s="10" t="s">
        <v>4099</v>
      </c>
      <c r="B1394" s="10" t="s">
        <v>4100</v>
      </c>
      <c r="C1394" s="10" t="s">
        <v>329</v>
      </c>
      <c r="D1394" s="10" t="s">
        <v>668</v>
      </c>
      <c r="E1394" s="10" t="s">
        <v>4105</v>
      </c>
      <c r="F1394" s="10" t="s">
        <v>4106</v>
      </c>
      <c r="G1394" s="10" t="s">
        <v>4107</v>
      </c>
      <c r="H1394" s="10" t="s">
        <v>4108</v>
      </c>
      <c r="I1394" s="28" t="s">
        <v>4099</v>
      </c>
      <c r="J1394" s="28" t="s">
        <v>6548</v>
      </c>
      <c r="K1394" s="28" t="s">
        <v>6552</v>
      </c>
      <c r="L1394" s="28" t="s">
        <v>6553</v>
      </c>
    </row>
    <row r="1395" spans="1:12">
      <c r="A1395" s="10" t="s">
        <v>4099</v>
      </c>
      <c r="B1395" s="10" t="s">
        <v>4100</v>
      </c>
      <c r="C1395" s="10" t="s">
        <v>329</v>
      </c>
      <c r="D1395" s="10" t="s">
        <v>668</v>
      </c>
      <c r="E1395" s="10" t="s">
        <v>4105</v>
      </c>
      <c r="F1395" s="10" t="s">
        <v>4106</v>
      </c>
      <c r="G1395" s="10" t="s">
        <v>4109</v>
      </c>
      <c r="H1395" s="10" t="s">
        <v>4110</v>
      </c>
      <c r="I1395" s="28" t="s">
        <v>4099</v>
      </c>
      <c r="J1395" s="28" t="s">
        <v>6548</v>
      </c>
      <c r="K1395" s="28" t="s">
        <v>6552</v>
      </c>
      <c r="L1395" s="28" t="s">
        <v>6554</v>
      </c>
    </row>
    <row r="1396" spans="1:12">
      <c r="A1396" s="10" t="s">
        <v>4099</v>
      </c>
      <c r="B1396" s="10" t="s">
        <v>4100</v>
      </c>
      <c r="C1396" s="10" t="s">
        <v>329</v>
      </c>
      <c r="D1396" s="10" t="s">
        <v>668</v>
      </c>
      <c r="E1396" s="10" t="s">
        <v>4105</v>
      </c>
      <c r="F1396" s="10" t="s">
        <v>4106</v>
      </c>
      <c r="G1396" s="10" t="s">
        <v>4111</v>
      </c>
      <c r="H1396" s="10" t="s">
        <v>4112</v>
      </c>
      <c r="I1396" s="28" t="s">
        <v>4099</v>
      </c>
      <c r="J1396" s="28" t="s">
        <v>6548</v>
      </c>
      <c r="K1396" s="28" t="s">
        <v>6552</v>
      </c>
      <c r="L1396" s="28" t="s">
        <v>6555</v>
      </c>
    </row>
    <row r="1397" spans="1:12">
      <c r="A1397" s="10" t="s">
        <v>4099</v>
      </c>
      <c r="B1397" s="10" t="s">
        <v>4100</v>
      </c>
      <c r="C1397" s="10" t="s">
        <v>329</v>
      </c>
      <c r="D1397" s="10" t="s">
        <v>668</v>
      </c>
      <c r="E1397" s="10" t="s">
        <v>4105</v>
      </c>
      <c r="F1397" s="10" t="s">
        <v>4106</v>
      </c>
      <c r="G1397" s="10" t="s">
        <v>4113</v>
      </c>
      <c r="H1397" s="10" t="s">
        <v>4114</v>
      </c>
      <c r="I1397" s="28" t="s">
        <v>4099</v>
      </c>
      <c r="J1397" s="28" t="s">
        <v>6548</v>
      </c>
      <c r="K1397" s="28" t="s">
        <v>6552</v>
      </c>
      <c r="L1397" s="28" t="s">
        <v>6556</v>
      </c>
    </row>
    <row r="1398" spans="1:12">
      <c r="A1398" s="10" t="s">
        <v>4099</v>
      </c>
      <c r="B1398" s="10" t="s">
        <v>4100</v>
      </c>
      <c r="C1398" s="10" t="s">
        <v>329</v>
      </c>
      <c r="D1398" s="10" t="s">
        <v>668</v>
      </c>
      <c r="E1398" s="10" t="s">
        <v>4105</v>
      </c>
      <c r="F1398" s="10" t="s">
        <v>4106</v>
      </c>
      <c r="G1398" s="10" t="s">
        <v>4115</v>
      </c>
      <c r="H1398" s="10" t="s">
        <v>4116</v>
      </c>
      <c r="I1398" s="28" t="s">
        <v>4099</v>
      </c>
      <c r="J1398" s="28" t="s">
        <v>6548</v>
      </c>
      <c r="K1398" s="28" t="s">
        <v>6552</v>
      </c>
      <c r="L1398" s="28" t="s">
        <v>6557</v>
      </c>
    </row>
    <row r="1399" spans="1:12">
      <c r="A1399" s="10" t="s">
        <v>4099</v>
      </c>
      <c r="B1399" s="10" t="s">
        <v>4100</v>
      </c>
      <c r="C1399" s="10" t="s">
        <v>329</v>
      </c>
      <c r="D1399" s="10" t="s">
        <v>668</v>
      </c>
      <c r="E1399" s="10" t="s">
        <v>4105</v>
      </c>
      <c r="F1399" s="10" t="s">
        <v>4106</v>
      </c>
      <c r="G1399" s="10" t="s">
        <v>4117</v>
      </c>
      <c r="H1399" s="10" t="s">
        <v>4118</v>
      </c>
      <c r="I1399" s="28" t="s">
        <v>4099</v>
      </c>
      <c r="J1399" s="28" t="s">
        <v>6548</v>
      </c>
      <c r="K1399" s="28" t="s">
        <v>6552</v>
      </c>
      <c r="L1399" s="28" t="s">
        <v>6558</v>
      </c>
    </row>
    <row r="1400" spans="1:12">
      <c r="A1400" s="10" t="s">
        <v>4099</v>
      </c>
      <c r="B1400" s="10" t="s">
        <v>4100</v>
      </c>
      <c r="C1400" s="10" t="s">
        <v>329</v>
      </c>
      <c r="D1400" s="10" t="s">
        <v>668</v>
      </c>
      <c r="E1400" s="10" t="s">
        <v>4105</v>
      </c>
      <c r="F1400" s="10" t="s">
        <v>4106</v>
      </c>
      <c r="G1400" s="10" t="s">
        <v>4119</v>
      </c>
      <c r="H1400" s="10" t="s">
        <v>4120</v>
      </c>
      <c r="I1400" s="28" t="s">
        <v>4099</v>
      </c>
      <c r="J1400" s="28" t="s">
        <v>6548</v>
      </c>
      <c r="K1400" s="28" t="s">
        <v>6552</v>
      </c>
      <c r="L1400" s="28" t="s">
        <v>6559</v>
      </c>
    </row>
    <row r="1401" spans="1:12">
      <c r="A1401" s="10" t="s">
        <v>4099</v>
      </c>
      <c r="B1401" s="10" t="s">
        <v>4100</v>
      </c>
      <c r="C1401" s="10" t="s">
        <v>329</v>
      </c>
      <c r="D1401" s="10" t="s">
        <v>668</v>
      </c>
      <c r="E1401" s="10" t="s">
        <v>4121</v>
      </c>
      <c r="F1401" s="10" t="s">
        <v>4122</v>
      </c>
      <c r="G1401" s="10" t="s">
        <v>4123</v>
      </c>
      <c r="H1401" s="10" t="s">
        <v>4124</v>
      </c>
      <c r="I1401" s="28" t="s">
        <v>4099</v>
      </c>
      <c r="J1401" s="28" t="s">
        <v>6548</v>
      </c>
      <c r="K1401" s="28" t="s">
        <v>6560</v>
      </c>
      <c r="L1401" s="28" t="s">
        <v>6561</v>
      </c>
    </row>
    <row r="1402" spans="1:12">
      <c r="A1402" s="10" t="s">
        <v>4099</v>
      </c>
      <c r="B1402" s="10" t="s">
        <v>4100</v>
      </c>
      <c r="C1402" s="10" t="s">
        <v>329</v>
      </c>
      <c r="D1402" s="10" t="s">
        <v>668</v>
      </c>
      <c r="E1402" s="10" t="s">
        <v>4121</v>
      </c>
      <c r="F1402" s="10" t="s">
        <v>4122</v>
      </c>
      <c r="G1402" s="10" t="s">
        <v>4125</v>
      </c>
      <c r="H1402" s="10" t="s">
        <v>4126</v>
      </c>
      <c r="I1402" s="28" t="s">
        <v>4099</v>
      </c>
      <c r="J1402" s="28" t="s">
        <v>6548</v>
      </c>
      <c r="K1402" s="28" t="s">
        <v>6560</v>
      </c>
      <c r="L1402" s="28" t="s">
        <v>6562</v>
      </c>
    </row>
    <row r="1403" spans="1:12">
      <c r="A1403" s="10" t="s">
        <v>4099</v>
      </c>
      <c r="B1403" s="10" t="s">
        <v>4100</v>
      </c>
      <c r="C1403" s="10" t="s">
        <v>329</v>
      </c>
      <c r="D1403" s="10" t="s">
        <v>668</v>
      </c>
      <c r="E1403" s="10" t="s">
        <v>4121</v>
      </c>
      <c r="F1403" s="10" t="s">
        <v>4122</v>
      </c>
      <c r="G1403" s="10" t="s">
        <v>4127</v>
      </c>
      <c r="H1403" s="10" t="s">
        <v>4128</v>
      </c>
      <c r="I1403" s="28" t="s">
        <v>4099</v>
      </c>
      <c r="J1403" s="28" t="s">
        <v>6548</v>
      </c>
      <c r="K1403" s="28" t="s">
        <v>6560</v>
      </c>
      <c r="L1403" s="28" t="s">
        <v>6563</v>
      </c>
    </row>
    <row r="1404" spans="1:12">
      <c r="A1404" s="10" t="s">
        <v>4099</v>
      </c>
      <c r="B1404" s="10" t="s">
        <v>4100</v>
      </c>
      <c r="C1404" s="10" t="s">
        <v>329</v>
      </c>
      <c r="D1404" s="10" t="s">
        <v>668</v>
      </c>
      <c r="E1404" s="10" t="s">
        <v>4121</v>
      </c>
      <c r="F1404" s="10" t="s">
        <v>4122</v>
      </c>
      <c r="G1404" s="10" t="s">
        <v>4129</v>
      </c>
      <c r="H1404" s="10" t="s">
        <v>4130</v>
      </c>
      <c r="I1404" s="28" t="s">
        <v>4099</v>
      </c>
      <c r="J1404" s="28" t="s">
        <v>6548</v>
      </c>
      <c r="K1404" s="28" t="s">
        <v>6560</v>
      </c>
      <c r="L1404" s="28" t="s">
        <v>6564</v>
      </c>
    </row>
    <row r="1405" spans="1:12">
      <c r="A1405" s="10" t="s">
        <v>4099</v>
      </c>
      <c r="B1405" s="10" t="s">
        <v>4100</v>
      </c>
      <c r="C1405" s="10" t="s">
        <v>329</v>
      </c>
      <c r="D1405" s="10" t="s">
        <v>668</v>
      </c>
      <c r="E1405" s="10" t="s">
        <v>4131</v>
      </c>
      <c r="F1405" s="10" t="s">
        <v>4132</v>
      </c>
      <c r="G1405" s="10" t="s">
        <v>4133</v>
      </c>
      <c r="H1405" s="10" t="s">
        <v>4134</v>
      </c>
      <c r="I1405" s="28" t="s">
        <v>4099</v>
      </c>
      <c r="J1405" s="28" t="s">
        <v>6548</v>
      </c>
      <c r="K1405" s="28" t="s">
        <v>6565</v>
      </c>
      <c r="L1405" s="28" t="s">
        <v>6566</v>
      </c>
    </row>
    <row r="1406" spans="1:12">
      <c r="A1406" s="10" t="s">
        <v>4099</v>
      </c>
      <c r="B1406" s="10" t="s">
        <v>4100</v>
      </c>
      <c r="C1406" s="10" t="s">
        <v>329</v>
      </c>
      <c r="D1406" s="10" t="s">
        <v>668</v>
      </c>
      <c r="E1406" s="10" t="s">
        <v>4131</v>
      </c>
      <c r="F1406" s="10" t="s">
        <v>4132</v>
      </c>
      <c r="G1406" s="10" t="s">
        <v>4135</v>
      </c>
      <c r="H1406" s="10" t="s">
        <v>4136</v>
      </c>
      <c r="I1406" s="28" t="s">
        <v>4099</v>
      </c>
      <c r="J1406" s="28" t="s">
        <v>6548</v>
      </c>
      <c r="K1406" s="28" t="s">
        <v>6565</v>
      </c>
      <c r="L1406" s="28" t="s">
        <v>6567</v>
      </c>
    </row>
    <row r="1407" spans="1:12">
      <c r="A1407" s="10" t="s">
        <v>4099</v>
      </c>
      <c r="B1407" s="10" t="s">
        <v>4100</v>
      </c>
      <c r="C1407" s="10" t="s">
        <v>330</v>
      </c>
      <c r="D1407" s="10" t="s">
        <v>669</v>
      </c>
      <c r="E1407" s="10" t="s">
        <v>4137</v>
      </c>
      <c r="F1407" s="10" t="s">
        <v>4138</v>
      </c>
      <c r="G1407" s="10" t="s">
        <v>4139</v>
      </c>
      <c r="H1407" s="10" t="s">
        <v>2750</v>
      </c>
      <c r="I1407" s="28" t="s">
        <v>4099</v>
      </c>
      <c r="J1407" s="28" t="s">
        <v>6568</v>
      </c>
      <c r="K1407" s="28" t="s">
        <v>6569</v>
      </c>
      <c r="L1407" s="28" t="s">
        <v>6570</v>
      </c>
    </row>
    <row r="1408" spans="1:12">
      <c r="A1408" s="10" t="s">
        <v>4099</v>
      </c>
      <c r="B1408" s="10" t="s">
        <v>4100</v>
      </c>
      <c r="C1408" s="10" t="s">
        <v>330</v>
      </c>
      <c r="D1408" s="10" t="s">
        <v>669</v>
      </c>
      <c r="E1408" s="10" t="s">
        <v>4140</v>
      </c>
      <c r="F1408" s="10" t="s">
        <v>669</v>
      </c>
      <c r="G1408" s="10" t="s">
        <v>4141</v>
      </c>
      <c r="H1408" s="10" t="s">
        <v>4142</v>
      </c>
      <c r="I1408" s="28" t="s">
        <v>4099</v>
      </c>
      <c r="J1408" s="28" t="s">
        <v>6568</v>
      </c>
      <c r="K1408" s="28" t="s">
        <v>6571</v>
      </c>
      <c r="L1408" s="28" t="s">
        <v>6572</v>
      </c>
    </row>
    <row r="1409" spans="1:12">
      <c r="A1409" s="10" t="s">
        <v>4099</v>
      </c>
      <c r="B1409" s="10" t="s">
        <v>4100</v>
      </c>
      <c r="C1409" s="10" t="s">
        <v>330</v>
      </c>
      <c r="D1409" s="10" t="s">
        <v>669</v>
      </c>
      <c r="E1409" s="10" t="s">
        <v>4140</v>
      </c>
      <c r="F1409" s="10" t="s">
        <v>669</v>
      </c>
      <c r="G1409" s="10" t="s">
        <v>4143</v>
      </c>
      <c r="H1409" s="10" t="s">
        <v>4144</v>
      </c>
      <c r="I1409" s="28" t="s">
        <v>4099</v>
      </c>
      <c r="J1409" s="28" t="s">
        <v>6568</v>
      </c>
      <c r="K1409" s="28" t="s">
        <v>6571</v>
      </c>
      <c r="L1409" s="28" t="s">
        <v>6573</v>
      </c>
    </row>
    <row r="1410" spans="1:12">
      <c r="A1410" s="10" t="s">
        <v>4099</v>
      </c>
      <c r="B1410" s="10" t="s">
        <v>4100</v>
      </c>
      <c r="C1410" s="10" t="s">
        <v>331</v>
      </c>
      <c r="D1410" s="10" t="s">
        <v>670</v>
      </c>
      <c r="E1410" s="10" t="s">
        <v>4145</v>
      </c>
      <c r="F1410" s="10" t="s">
        <v>4146</v>
      </c>
      <c r="G1410" s="10" t="s">
        <v>4147</v>
      </c>
      <c r="H1410" s="10" t="s">
        <v>703</v>
      </c>
      <c r="I1410" s="28" t="s">
        <v>4099</v>
      </c>
      <c r="J1410" s="28" t="s">
        <v>6574</v>
      </c>
      <c r="K1410" s="28" t="s">
        <v>6575</v>
      </c>
      <c r="L1410" s="28" t="s">
        <v>6576</v>
      </c>
    </row>
    <row r="1411" spans="1:12">
      <c r="A1411" s="10" t="s">
        <v>4099</v>
      </c>
      <c r="B1411" s="10" t="s">
        <v>4100</v>
      </c>
      <c r="C1411" s="10" t="s">
        <v>331</v>
      </c>
      <c r="D1411" s="10" t="s">
        <v>670</v>
      </c>
      <c r="E1411" s="10" t="s">
        <v>4145</v>
      </c>
      <c r="F1411" s="10" t="s">
        <v>4146</v>
      </c>
      <c r="G1411" s="10" t="s">
        <v>4148</v>
      </c>
      <c r="H1411" s="10" t="s">
        <v>705</v>
      </c>
      <c r="I1411" s="28" t="s">
        <v>4099</v>
      </c>
      <c r="J1411" s="28" t="s">
        <v>6574</v>
      </c>
      <c r="K1411" s="28" t="s">
        <v>6575</v>
      </c>
      <c r="L1411" s="28" t="s">
        <v>6577</v>
      </c>
    </row>
    <row r="1412" spans="1:12">
      <c r="A1412" s="10" t="s">
        <v>4099</v>
      </c>
      <c r="B1412" s="10" t="s">
        <v>4100</v>
      </c>
      <c r="C1412" s="10" t="s">
        <v>331</v>
      </c>
      <c r="D1412" s="10" t="s">
        <v>670</v>
      </c>
      <c r="E1412" s="10" t="s">
        <v>4149</v>
      </c>
      <c r="F1412" s="10" t="s">
        <v>4150</v>
      </c>
      <c r="G1412" s="10" t="s">
        <v>4151</v>
      </c>
      <c r="H1412" s="10" t="s">
        <v>4152</v>
      </c>
      <c r="I1412" s="28" t="s">
        <v>4099</v>
      </c>
      <c r="J1412" s="28" t="s">
        <v>6574</v>
      </c>
      <c r="K1412" s="28" t="s">
        <v>6578</v>
      </c>
      <c r="L1412" s="28" t="s">
        <v>6579</v>
      </c>
    </row>
    <row r="1413" spans="1:12">
      <c r="A1413" s="10" t="s">
        <v>4099</v>
      </c>
      <c r="B1413" s="10" t="s">
        <v>4100</v>
      </c>
      <c r="C1413" s="10" t="s">
        <v>331</v>
      </c>
      <c r="D1413" s="10" t="s">
        <v>670</v>
      </c>
      <c r="E1413" s="10" t="s">
        <v>4149</v>
      </c>
      <c r="F1413" s="10" t="s">
        <v>4150</v>
      </c>
      <c r="G1413" s="10" t="s">
        <v>4153</v>
      </c>
      <c r="H1413" s="10" t="s">
        <v>4154</v>
      </c>
      <c r="I1413" s="28" t="s">
        <v>4099</v>
      </c>
      <c r="J1413" s="28" t="s">
        <v>6574</v>
      </c>
      <c r="K1413" s="28" t="s">
        <v>6578</v>
      </c>
      <c r="L1413" s="28" t="s">
        <v>6580</v>
      </c>
    </row>
    <row r="1414" spans="1:12">
      <c r="A1414" s="10" t="s">
        <v>4099</v>
      </c>
      <c r="B1414" s="10" t="s">
        <v>4100</v>
      </c>
      <c r="C1414" s="10" t="s">
        <v>331</v>
      </c>
      <c r="D1414" s="10" t="s">
        <v>670</v>
      </c>
      <c r="E1414" s="10" t="s">
        <v>4155</v>
      </c>
      <c r="F1414" s="10" t="s">
        <v>4156</v>
      </c>
      <c r="G1414" s="10" t="s">
        <v>4157</v>
      </c>
      <c r="H1414" s="10" t="s">
        <v>4156</v>
      </c>
      <c r="I1414" s="28" t="s">
        <v>4099</v>
      </c>
      <c r="J1414" s="28" t="s">
        <v>6574</v>
      </c>
      <c r="K1414" s="28" t="s">
        <v>6581</v>
      </c>
      <c r="L1414" s="28" t="s">
        <v>6582</v>
      </c>
    </row>
    <row r="1415" spans="1:12">
      <c r="A1415" s="10" t="s">
        <v>4099</v>
      </c>
      <c r="B1415" s="10" t="s">
        <v>4100</v>
      </c>
      <c r="C1415" s="10" t="s">
        <v>331</v>
      </c>
      <c r="D1415" s="10" t="s">
        <v>670</v>
      </c>
      <c r="E1415" s="10" t="s">
        <v>4158</v>
      </c>
      <c r="F1415" s="10" t="s">
        <v>4159</v>
      </c>
      <c r="G1415" s="10" t="s">
        <v>4160</v>
      </c>
      <c r="H1415" s="10" t="s">
        <v>4159</v>
      </c>
      <c r="I1415" s="28" t="s">
        <v>4099</v>
      </c>
      <c r="J1415" s="28" t="s">
        <v>6574</v>
      </c>
      <c r="K1415" s="28" t="s">
        <v>6583</v>
      </c>
      <c r="L1415" s="28" t="s">
        <v>6584</v>
      </c>
    </row>
    <row r="1416" spans="1:12">
      <c r="A1416" s="10" t="s">
        <v>4099</v>
      </c>
      <c r="B1416" s="10" t="s">
        <v>4100</v>
      </c>
      <c r="C1416" s="10" t="s">
        <v>331</v>
      </c>
      <c r="D1416" s="10" t="s">
        <v>670</v>
      </c>
      <c r="E1416" s="10" t="s">
        <v>4161</v>
      </c>
      <c r="F1416" s="10" t="s">
        <v>4162</v>
      </c>
      <c r="G1416" s="10" t="s">
        <v>4163</v>
      </c>
      <c r="H1416" s="10" t="s">
        <v>4164</v>
      </c>
      <c r="I1416" s="28" t="s">
        <v>4099</v>
      </c>
      <c r="J1416" s="28" t="s">
        <v>6574</v>
      </c>
      <c r="K1416" s="28" t="s">
        <v>6585</v>
      </c>
      <c r="L1416" s="28" t="s">
        <v>6586</v>
      </c>
    </row>
    <row r="1417" spans="1:12">
      <c r="A1417" s="10" t="s">
        <v>4099</v>
      </c>
      <c r="B1417" s="10" t="s">
        <v>4100</v>
      </c>
      <c r="C1417" s="10" t="s">
        <v>331</v>
      </c>
      <c r="D1417" s="10" t="s">
        <v>670</v>
      </c>
      <c r="E1417" s="10" t="s">
        <v>4161</v>
      </c>
      <c r="F1417" s="10" t="s">
        <v>4162</v>
      </c>
      <c r="G1417" s="10" t="s">
        <v>4165</v>
      </c>
      <c r="H1417" s="10" t="s">
        <v>4166</v>
      </c>
      <c r="I1417" s="28" t="s">
        <v>4099</v>
      </c>
      <c r="J1417" s="28" t="s">
        <v>6574</v>
      </c>
      <c r="K1417" s="28" t="s">
        <v>6585</v>
      </c>
      <c r="L1417" s="28" t="s">
        <v>6587</v>
      </c>
    </row>
    <row r="1418" spans="1:12">
      <c r="A1418" s="10" t="s">
        <v>4099</v>
      </c>
      <c r="B1418" s="10" t="s">
        <v>4100</v>
      </c>
      <c r="C1418" s="10" t="s">
        <v>331</v>
      </c>
      <c r="D1418" s="10" t="s">
        <v>670</v>
      </c>
      <c r="E1418" s="10" t="s">
        <v>4161</v>
      </c>
      <c r="F1418" s="10" t="s">
        <v>4162</v>
      </c>
      <c r="G1418" s="10" t="s">
        <v>4167</v>
      </c>
      <c r="H1418" s="10" t="s">
        <v>4168</v>
      </c>
      <c r="I1418" s="28" t="s">
        <v>4099</v>
      </c>
      <c r="J1418" s="28" t="s">
        <v>6574</v>
      </c>
      <c r="K1418" s="28" t="s">
        <v>6585</v>
      </c>
      <c r="L1418" s="28" t="s">
        <v>6588</v>
      </c>
    </row>
    <row r="1419" spans="1:12">
      <c r="A1419" s="10" t="s">
        <v>4099</v>
      </c>
      <c r="B1419" s="10" t="s">
        <v>4100</v>
      </c>
      <c r="C1419" s="10" t="s">
        <v>331</v>
      </c>
      <c r="D1419" s="10" t="s">
        <v>670</v>
      </c>
      <c r="E1419" s="10" t="s">
        <v>4161</v>
      </c>
      <c r="F1419" s="10" t="s">
        <v>4162</v>
      </c>
      <c r="G1419" s="10" t="s">
        <v>4169</v>
      </c>
      <c r="H1419" s="10" t="s">
        <v>4170</v>
      </c>
      <c r="I1419" s="28" t="s">
        <v>4099</v>
      </c>
      <c r="J1419" s="28" t="s">
        <v>6574</v>
      </c>
      <c r="K1419" s="28" t="s">
        <v>6585</v>
      </c>
      <c r="L1419" s="28" t="s">
        <v>6589</v>
      </c>
    </row>
    <row r="1420" spans="1:12">
      <c r="A1420" s="10" t="s">
        <v>4099</v>
      </c>
      <c r="B1420" s="10" t="s">
        <v>4100</v>
      </c>
      <c r="C1420" s="10" t="s">
        <v>331</v>
      </c>
      <c r="D1420" s="10" t="s">
        <v>670</v>
      </c>
      <c r="E1420" s="10" t="s">
        <v>4161</v>
      </c>
      <c r="F1420" s="10" t="s">
        <v>4162</v>
      </c>
      <c r="G1420" s="10" t="s">
        <v>4171</v>
      </c>
      <c r="H1420" s="10" t="s">
        <v>4172</v>
      </c>
      <c r="I1420" s="28" t="s">
        <v>4099</v>
      </c>
      <c r="J1420" s="28" t="s">
        <v>6574</v>
      </c>
      <c r="K1420" s="28" t="s">
        <v>6585</v>
      </c>
      <c r="L1420" s="28" t="s">
        <v>6590</v>
      </c>
    </row>
    <row r="1421" spans="1:12">
      <c r="A1421" s="10" t="s">
        <v>4099</v>
      </c>
      <c r="B1421" s="10" t="s">
        <v>4100</v>
      </c>
      <c r="C1421" s="10" t="s">
        <v>332</v>
      </c>
      <c r="D1421" s="10" t="s">
        <v>671</v>
      </c>
      <c r="E1421" s="10" t="s">
        <v>4173</v>
      </c>
      <c r="F1421" s="10" t="s">
        <v>4174</v>
      </c>
      <c r="G1421" s="10" t="s">
        <v>4175</v>
      </c>
      <c r="H1421" s="10" t="s">
        <v>703</v>
      </c>
      <c r="I1421" s="28" t="s">
        <v>4099</v>
      </c>
      <c r="J1421" s="28" t="s">
        <v>6591</v>
      </c>
      <c r="K1421" s="28" t="s">
        <v>6592</v>
      </c>
      <c r="L1421" s="28" t="s">
        <v>6593</v>
      </c>
    </row>
    <row r="1422" spans="1:12">
      <c r="A1422" s="10" t="s">
        <v>4099</v>
      </c>
      <c r="B1422" s="10" t="s">
        <v>4100</v>
      </c>
      <c r="C1422" s="10" t="s">
        <v>332</v>
      </c>
      <c r="D1422" s="10" t="s">
        <v>671</v>
      </c>
      <c r="E1422" s="10" t="s">
        <v>4173</v>
      </c>
      <c r="F1422" s="10" t="s">
        <v>4174</v>
      </c>
      <c r="G1422" s="10" t="s">
        <v>4176</v>
      </c>
      <c r="H1422" s="10" t="s">
        <v>705</v>
      </c>
      <c r="I1422" s="28" t="s">
        <v>4099</v>
      </c>
      <c r="J1422" s="28" t="s">
        <v>6591</v>
      </c>
      <c r="K1422" s="28" t="s">
        <v>6592</v>
      </c>
      <c r="L1422" s="28" t="s">
        <v>6594</v>
      </c>
    </row>
    <row r="1423" spans="1:12">
      <c r="A1423" s="10" t="s">
        <v>4099</v>
      </c>
      <c r="B1423" s="10" t="s">
        <v>4100</v>
      </c>
      <c r="C1423" s="10" t="s">
        <v>332</v>
      </c>
      <c r="D1423" s="10" t="s">
        <v>671</v>
      </c>
      <c r="E1423" s="10" t="s">
        <v>4177</v>
      </c>
      <c r="F1423" s="10" t="s">
        <v>4178</v>
      </c>
      <c r="G1423" s="10" t="s">
        <v>4179</v>
      </c>
      <c r="H1423" s="10" t="s">
        <v>4178</v>
      </c>
      <c r="I1423" s="28" t="s">
        <v>4099</v>
      </c>
      <c r="J1423" s="28" t="s">
        <v>6591</v>
      </c>
      <c r="K1423" s="28" t="s">
        <v>6595</v>
      </c>
      <c r="L1423" s="28" t="s">
        <v>6596</v>
      </c>
    </row>
    <row r="1424" spans="1:12">
      <c r="A1424" s="10" t="s">
        <v>4099</v>
      </c>
      <c r="B1424" s="10" t="s">
        <v>4100</v>
      </c>
      <c r="C1424" s="10" t="s">
        <v>332</v>
      </c>
      <c r="D1424" s="10" t="s">
        <v>671</v>
      </c>
      <c r="E1424" s="10" t="s">
        <v>4180</v>
      </c>
      <c r="F1424" s="10" t="s">
        <v>4181</v>
      </c>
      <c r="G1424" s="10" t="s">
        <v>4182</v>
      </c>
      <c r="H1424" s="10" t="s">
        <v>4181</v>
      </c>
      <c r="I1424" s="28" t="s">
        <v>4099</v>
      </c>
      <c r="J1424" s="28" t="s">
        <v>6591</v>
      </c>
      <c r="K1424" s="28" t="s">
        <v>6597</v>
      </c>
      <c r="L1424" s="28" t="s">
        <v>6598</v>
      </c>
    </row>
    <row r="1425" spans="1:12">
      <c r="A1425" s="10" t="s">
        <v>4099</v>
      </c>
      <c r="B1425" s="10" t="s">
        <v>4100</v>
      </c>
      <c r="C1425" s="10" t="s">
        <v>333</v>
      </c>
      <c r="D1425" s="10" t="s">
        <v>672</v>
      </c>
      <c r="E1425" s="10" t="s">
        <v>4183</v>
      </c>
      <c r="F1425" s="10" t="s">
        <v>4184</v>
      </c>
      <c r="G1425" s="10" t="s">
        <v>4185</v>
      </c>
      <c r="H1425" s="10" t="s">
        <v>703</v>
      </c>
      <c r="I1425" s="28" t="s">
        <v>4099</v>
      </c>
      <c r="J1425" s="28" t="s">
        <v>6599</v>
      </c>
      <c r="K1425" s="28" t="s">
        <v>6600</v>
      </c>
      <c r="L1425" s="28" t="s">
        <v>6601</v>
      </c>
    </row>
    <row r="1426" spans="1:12">
      <c r="A1426" s="10" t="s">
        <v>4099</v>
      </c>
      <c r="B1426" s="10" t="s">
        <v>4100</v>
      </c>
      <c r="C1426" s="10" t="s">
        <v>333</v>
      </c>
      <c r="D1426" s="10" t="s">
        <v>672</v>
      </c>
      <c r="E1426" s="10" t="s">
        <v>4183</v>
      </c>
      <c r="F1426" s="10" t="s">
        <v>4184</v>
      </c>
      <c r="G1426" s="10" t="s">
        <v>4186</v>
      </c>
      <c r="H1426" s="10" t="s">
        <v>705</v>
      </c>
      <c r="I1426" s="28" t="s">
        <v>4099</v>
      </c>
      <c r="J1426" s="28" t="s">
        <v>6599</v>
      </c>
      <c r="K1426" s="28" t="s">
        <v>6600</v>
      </c>
      <c r="L1426" s="28" t="s">
        <v>6602</v>
      </c>
    </row>
    <row r="1427" spans="1:12">
      <c r="A1427" s="10" t="s">
        <v>4099</v>
      </c>
      <c r="B1427" s="10" t="s">
        <v>4100</v>
      </c>
      <c r="C1427" s="10" t="s">
        <v>333</v>
      </c>
      <c r="D1427" s="10" t="s">
        <v>672</v>
      </c>
      <c r="E1427" s="10" t="s">
        <v>4187</v>
      </c>
      <c r="F1427" s="10" t="s">
        <v>4188</v>
      </c>
      <c r="G1427" s="10" t="s">
        <v>4189</v>
      </c>
      <c r="H1427" s="10" t="s">
        <v>4190</v>
      </c>
      <c r="I1427" s="28" t="s">
        <v>4099</v>
      </c>
      <c r="J1427" s="28" t="s">
        <v>6599</v>
      </c>
      <c r="K1427" s="28" t="s">
        <v>6603</v>
      </c>
      <c r="L1427" s="28" t="s">
        <v>6604</v>
      </c>
    </row>
    <row r="1428" spans="1:12">
      <c r="A1428" s="10" t="s">
        <v>4099</v>
      </c>
      <c r="B1428" s="10" t="s">
        <v>4100</v>
      </c>
      <c r="C1428" s="10" t="s">
        <v>333</v>
      </c>
      <c r="D1428" s="10" t="s">
        <v>672</v>
      </c>
      <c r="E1428" s="10" t="s">
        <v>4187</v>
      </c>
      <c r="F1428" s="10" t="s">
        <v>4188</v>
      </c>
      <c r="G1428" s="10" t="s">
        <v>4191</v>
      </c>
      <c r="H1428" s="10" t="s">
        <v>4192</v>
      </c>
      <c r="I1428" s="28" t="s">
        <v>4099</v>
      </c>
      <c r="J1428" s="28" t="s">
        <v>6599</v>
      </c>
      <c r="K1428" s="28" t="s">
        <v>6603</v>
      </c>
      <c r="L1428" s="28" t="s">
        <v>6605</v>
      </c>
    </row>
    <row r="1429" spans="1:12">
      <c r="A1429" s="10" t="s">
        <v>4099</v>
      </c>
      <c r="B1429" s="10" t="s">
        <v>4100</v>
      </c>
      <c r="C1429" s="10" t="s">
        <v>333</v>
      </c>
      <c r="D1429" s="10" t="s">
        <v>672</v>
      </c>
      <c r="E1429" s="10" t="s">
        <v>4193</v>
      </c>
      <c r="F1429" s="10" t="s">
        <v>4194</v>
      </c>
      <c r="G1429" s="10" t="s">
        <v>4195</v>
      </c>
      <c r="H1429" s="10" t="s">
        <v>4196</v>
      </c>
      <c r="I1429" s="28" t="s">
        <v>4099</v>
      </c>
      <c r="J1429" s="28" t="s">
        <v>6599</v>
      </c>
      <c r="K1429" s="28" t="s">
        <v>6606</v>
      </c>
      <c r="L1429" s="28" t="s">
        <v>6607</v>
      </c>
    </row>
    <row r="1430" spans="1:12">
      <c r="A1430" s="10" t="s">
        <v>4099</v>
      </c>
      <c r="B1430" s="10" t="s">
        <v>4100</v>
      </c>
      <c r="C1430" s="10" t="s">
        <v>333</v>
      </c>
      <c r="D1430" s="10" t="s">
        <v>672</v>
      </c>
      <c r="E1430" s="10" t="s">
        <v>4193</v>
      </c>
      <c r="F1430" s="10" t="s">
        <v>4194</v>
      </c>
      <c r="G1430" s="10" t="s">
        <v>4197</v>
      </c>
      <c r="H1430" s="10" t="s">
        <v>4198</v>
      </c>
      <c r="I1430" s="28" t="s">
        <v>4099</v>
      </c>
      <c r="J1430" s="28" t="s">
        <v>6599</v>
      </c>
      <c r="K1430" s="28" t="s">
        <v>6606</v>
      </c>
      <c r="L1430" s="28" t="s">
        <v>6608</v>
      </c>
    </row>
    <row r="1431" spans="1:12">
      <c r="A1431" s="10" t="s">
        <v>4099</v>
      </c>
      <c r="B1431" s="10" t="s">
        <v>4100</v>
      </c>
      <c r="C1431" s="10" t="s">
        <v>333</v>
      </c>
      <c r="D1431" s="10" t="s">
        <v>672</v>
      </c>
      <c r="E1431" s="10" t="s">
        <v>4199</v>
      </c>
      <c r="F1431" s="10" t="s">
        <v>4200</v>
      </c>
      <c r="G1431" s="10" t="s">
        <v>4201</v>
      </c>
      <c r="H1431" s="10" t="s">
        <v>4200</v>
      </c>
      <c r="I1431" s="28" t="s">
        <v>4099</v>
      </c>
      <c r="J1431" s="28" t="s">
        <v>6599</v>
      </c>
      <c r="K1431" s="28" t="s">
        <v>6609</v>
      </c>
      <c r="L1431" s="28" t="s">
        <v>6610</v>
      </c>
    </row>
    <row r="1432" spans="1:12">
      <c r="A1432" s="10" t="s">
        <v>4099</v>
      </c>
      <c r="B1432" s="10" t="s">
        <v>4100</v>
      </c>
      <c r="C1432" s="10" t="s">
        <v>333</v>
      </c>
      <c r="D1432" s="10" t="s">
        <v>672</v>
      </c>
      <c r="E1432" s="10" t="s">
        <v>4202</v>
      </c>
      <c r="F1432" s="10" t="s">
        <v>4203</v>
      </c>
      <c r="G1432" s="10" t="s">
        <v>4204</v>
      </c>
      <c r="H1432" s="10" t="s">
        <v>4205</v>
      </c>
      <c r="I1432" s="28" t="s">
        <v>4099</v>
      </c>
      <c r="J1432" s="28" t="s">
        <v>6599</v>
      </c>
      <c r="K1432" s="28" t="s">
        <v>6611</v>
      </c>
      <c r="L1432" s="28" t="s">
        <v>6612</v>
      </c>
    </row>
    <row r="1433" spans="1:12">
      <c r="A1433" s="10" t="s">
        <v>4099</v>
      </c>
      <c r="B1433" s="10" t="s">
        <v>4100</v>
      </c>
      <c r="C1433" s="10" t="s">
        <v>333</v>
      </c>
      <c r="D1433" s="10" t="s">
        <v>672</v>
      </c>
      <c r="E1433" s="10" t="s">
        <v>4202</v>
      </c>
      <c r="F1433" s="10" t="s">
        <v>4203</v>
      </c>
      <c r="G1433" s="10" t="s">
        <v>4206</v>
      </c>
      <c r="H1433" s="10" t="s">
        <v>4207</v>
      </c>
      <c r="I1433" s="28" t="s">
        <v>4099</v>
      </c>
      <c r="J1433" s="28" t="s">
        <v>6599</v>
      </c>
      <c r="K1433" s="28" t="s">
        <v>6611</v>
      </c>
      <c r="L1433" s="28" t="s">
        <v>6613</v>
      </c>
    </row>
    <row r="1434" spans="1:12">
      <c r="A1434" s="10" t="s">
        <v>4099</v>
      </c>
      <c r="B1434" s="10" t="s">
        <v>4100</v>
      </c>
      <c r="C1434" s="10" t="s">
        <v>333</v>
      </c>
      <c r="D1434" s="10" t="s">
        <v>672</v>
      </c>
      <c r="E1434" s="10" t="s">
        <v>4202</v>
      </c>
      <c r="F1434" s="10" t="s">
        <v>4203</v>
      </c>
      <c r="G1434" s="10" t="s">
        <v>4208</v>
      </c>
      <c r="H1434" s="10" t="s">
        <v>4209</v>
      </c>
      <c r="I1434" s="28" t="s">
        <v>4099</v>
      </c>
      <c r="J1434" s="28" t="s">
        <v>6599</v>
      </c>
      <c r="K1434" s="28" t="s">
        <v>6611</v>
      </c>
      <c r="L1434" s="28" t="s">
        <v>6614</v>
      </c>
    </row>
    <row r="1435" spans="1:12">
      <c r="A1435" s="10" t="s">
        <v>4099</v>
      </c>
      <c r="B1435" s="10" t="s">
        <v>4100</v>
      </c>
      <c r="C1435" s="10" t="s">
        <v>333</v>
      </c>
      <c r="D1435" s="10" t="s">
        <v>672</v>
      </c>
      <c r="E1435" s="10" t="s">
        <v>4202</v>
      </c>
      <c r="F1435" s="10" t="s">
        <v>4203</v>
      </c>
      <c r="G1435" s="10" t="s">
        <v>4210</v>
      </c>
      <c r="H1435" s="10" t="s">
        <v>4211</v>
      </c>
      <c r="I1435" s="28" t="s">
        <v>4099</v>
      </c>
      <c r="J1435" s="28" t="s">
        <v>6599</v>
      </c>
      <c r="K1435" s="28" t="s">
        <v>6611</v>
      </c>
      <c r="L1435" s="28" t="s">
        <v>6615</v>
      </c>
    </row>
    <row r="1436" spans="1:12">
      <c r="A1436" s="10" t="s">
        <v>4099</v>
      </c>
      <c r="B1436" s="10" t="s">
        <v>4100</v>
      </c>
      <c r="C1436" s="10" t="s">
        <v>333</v>
      </c>
      <c r="D1436" s="10" t="s">
        <v>672</v>
      </c>
      <c r="E1436" s="10" t="s">
        <v>4202</v>
      </c>
      <c r="F1436" s="10" t="s">
        <v>4203</v>
      </c>
      <c r="G1436" s="10" t="s">
        <v>4212</v>
      </c>
      <c r="H1436" s="10" t="s">
        <v>4213</v>
      </c>
      <c r="I1436" s="28" t="s">
        <v>4099</v>
      </c>
      <c r="J1436" s="28" t="s">
        <v>6599</v>
      </c>
      <c r="K1436" s="28" t="s">
        <v>6611</v>
      </c>
      <c r="L1436" s="28" t="s">
        <v>6616</v>
      </c>
    </row>
    <row r="1437" spans="1:12">
      <c r="A1437" s="10" t="s">
        <v>4099</v>
      </c>
      <c r="B1437" s="10" t="s">
        <v>4100</v>
      </c>
      <c r="C1437" s="10" t="s">
        <v>334</v>
      </c>
      <c r="D1437" s="10" t="s">
        <v>673</v>
      </c>
      <c r="E1437" s="10" t="s">
        <v>4214</v>
      </c>
      <c r="F1437" s="10" t="s">
        <v>4215</v>
      </c>
      <c r="G1437" s="10" t="s">
        <v>4216</v>
      </c>
      <c r="H1437" s="10" t="s">
        <v>4217</v>
      </c>
      <c r="I1437" s="28" t="s">
        <v>4099</v>
      </c>
      <c r="J1437" s="28" t="s">
        <v>6617</v>
      </c>
      <c r="K1437" s="28" t="s">
        <v>6618</v>
      </c>
      <c r="L1437" s="28" t="s">
        <v>6619</v>
      </c>
    </row>
    <row r="1438" spans="1:12">
      <c r="A1438" s="10" t="s">
        <v>4099</v>
      </c>
      <c r="B1438" s="10" t="s">
        <v>4100</v>
      </c>
      <c r="C1438" s="10" t="s">
        <v>334</v>
      </c>
      <c r="D1438" s="10" t="s">
        <v>673</v>
      </c>
      <c r="E1438" s="10" t="s">
        <v>4214</v>
      </c>
      <c r="F1438" s="10" t="s">
        <v>4215</v>
      </c>
      <c r="G1438" s="10" t="s">
        <v>4218</v>
      </c>
      <c r="H1438" s="10" t="s">
        <v>4219</v>
      </c>
      <c r="I1438" s="28" t="s">
        <v>4099</v>
      </c>
      <c r="J1438" s="28" t="s">
        <v>6617</v>
      </c>
      <c r="K1438" s="28" t="s">
        <v>6618</v>
      </c>
      <c r="L1438" s="28" t="s">
        <v>6620</v>
      </c>
    </row>
    <row r="1439" spans="1:12">
      <c r="A1439" s="10" t="s">
        <v>4099</v>
      </c>
      <c r="B1439" s="10" t="s">
        <v>4100</v>
      </c>
      <c r="C1439" s="10" t="s">
        <v>334</v>
      </c>
      <c r="D1439" s="10" t="s">
        <v>673</v>
      </c>
      <c r="E1439" s="10" t="s">
        <v>4220</v>
      </c>
      <c r="F1439" s="10" t="s">
        <v>4221</v>
      </c>
      <c r="G1439" s="10" t="s">
        <v>4222</v>
      </c>
      <c r="H1439" s="10" t="s">
        <v>4221</v>
      </c>
      <c r="I1439" s="28" t="s">
        <v>4099</v>
      </c>
      <c r="J1439" s="28" t="s">
        <v>6617</v>
      </c>
      <c r="K1439" s="28" t="s">
        <v>6621</v>
      </c>
      <c r="L1439" s="28" t="s">
        <v>6622</v>
      </c>
    </row>
    <row r="1440" spans="1:12">
      <c r="A1440" s="10" t="s">
        <v>4099</v>
      </c>
      <c r="B1440" s="10" t="s">
        <v>4100</v>
      </c>
      <c r="C1440" s="10" t="s">
        <v>334</v>
      </c>
      <c r="D1440" s="10" t="s">
        <v>673</v>
      </c>
      <c r="E1440" s="10" t="s">
        <v>4223</v>
      </c>
      <c r="F1440" s="10" t="s">
        <v>4224</v>
      </c>
      <c r="G1440" s="10" t="s">
        <v>4225</v>
      </c>
      <c r="H1440" s="10" t="s">
        <v>4226</v>
      </c>
      <c r="I1440" s="28" t="s">
        <v>4099</v>
      </c>
      <c r="J1440" s="28" t="s">
        <v>6617</v>
      </c>
      <c r="K1440" s="28" t="s">
        <v>6623</v>
      </c>
      <c r="L1440" s="28" t="s">
        <v>6624</v>
      </c>
    </row>
    <row r="1441" spans="1:12">
      <c r="A1441" s="10" t="s">
        <v>4099</v>
      </c>
      <c r="B1441" s="10" t="s">
        <v>4100</v>
      </c>
      <c r="C1441" s="10" t="s">
        <v>334</v>
      </c>
      <c r="D1441" s="10" t="s">
        <v>673</v>
      </c>
      <c r="E1441" s="10" t="s">
        <v>4223</v>
      </c>
      <c r="F1441" s="10" t="s">
        <v>4224</v>
      </c>
      <c r="G1441" s="10" t="s">
        <v>4227</v>
      </c>
      <c r="H1441" s="10" t="s">
        <v>4228</v>
      </c>
      <c r="I1441" s="28" t="s">
        <v>4099</v>
      </c>
      <c r="J1441" s="28" t="s">
        <v>6617</v>
      </c>
      <c r="K1441" s="28" t="s">
        <v>6623</v>
      </c>
      <c r="L1441" s="28" t="s">
        <v>6625</v>
      </c>
    </row>
    <row r="1442" spans="1:12">
      <c r="A1442" s="10" t="s">
        <v>4099</v>
      </c>
      <c r="B1442" s="10" t="s">
        <v>4100</v>
      </c>
      <c r="C1442" s="10" t="s">
        <v>334</v>
      </c>
      <c r="D1442" s="10" t="s">
        <v>673</v>
      </c>
      <c r="E1442" s="10" t="s">
        <v>4229</v>
      </c>
      <c r="F1442" s="10" t="s">
        <v>4230</v>
      </c>
      <c r="G1442" s="10" t="s">
        <v>4231</v>
      </c>
      <c r="H1442" s="10" t="s">
        <v>4230</v>
      </c>
      <c r="I1442" s="28" t="s">
        <v>4099</v>
      </c>
      <c r="J1442" s="28" t="s">
        <v>6617</v>
      </c>
      <c r="K1442" s="28" t="s">
        <v>6626</v>
      </c>
      <c r="L1442" s="28" t="s">
        <v>6627</v>
      </c>
    </row>
    <row r="1443" spans="1:12">
      <c r="A1443" s="10" t="s">
        <v>4099</v>
      </c>
      <c r="B1443" s="10" t="s">
        <v>4100</v>
      </c>
      <c r="C1443" s="10" t="s">
        <v>334</v>
      </c>
      <c r="D1443" s="10" t="s">
        <v>673</v>
      </c>
      <c r="E1443" s="10" t="s">
        <v>4232</v>
      </c>
      <c r="F1443" s="10" t="s">
        <v>4233</v>
      </c>
      <c r="G1443" s="10" t="s">
        <v>4234</v>
      </c>
      <c r="H1443" s="10" t="s">
        <v>4233</v>
      </c>
      <c r="I1443" s="28" t="s">
        <v>4099</v>
      </c>
      <c r="J1443" s="28" t="s">
        <v>6617</v>
      </c>
      <c r="K1443" s="28" t="s">
        <v>6628</v>
      </c>
      <c r="L1443" s="28" t="s">
        <v>6629</v>
      </c>
    </row>
    <row r="1444" spans="1:12">
      <c r="A1444" s="10" t="s">
        <v>4099</v>
      </c>
      <c r="B1444" s="10" t="s">
        <v>4100</v>
      </c>
      <c r="C1444" s="10" t="s">
        <v>335</v>
      </c>
      <c r="D1444" s="10" t="s">
        <v>674</v>
      </c>
      <c r="E1444" s="10" t="s">
        <v>4235</v>
      </c>
      <c r="F1444" s="10" t="s">
        <v>4236</v>
      </c>
      <c r="G1444" s="10" t="s">
        <v>4237</v>
      </c>
      <c r="H1444" s="10" t="s">
        <v>4238</v>
      </c>
      <c r="I1444" s="28" t="s">
        <v>4099</v>
      </c>
      <c r="J1444" s="28" t="s">
        <v>6630</v>
      </c>
      <c r="K1444" s="28" t="s">
        <v>6631</v>
      </c>
      <c r="L1444" s="28" t="s">
        <v>6632</v>
      </c>
    </row>
    <row r="1445" spans="1:12">
      <c r="A1445" s="10" t="s">
        <v>4099</v>
      </c>
      <c r="B1445" s="10" t="s">
        <v>4100</v>
      </c>
      <c r="C1445" s="10" t="s">
        <v>335</v>
      </c>
      <c r="D1445" s="10" t="s">
        <v>674</v>
      </c>
      <c r="E1445" s="10" t="s">
        <v>4235</v>
      </c>
      <c r="F1445" s="10" t="s">
        <v>4236</v>
      </c>
      <c r="G1445" s="10" t="s">
        <v>4239</v>
      </c>
      <c r="H1445" s="10" t="s">
        <v>4240</v>
      </c>
      <c r="I1445" s="28" t="s">
        <v>4099</v>
      </c>
      <c r="J1445" s="28" t="s">
        <v>6630</v>
      </c>
      <c r="K1445" s="28" t="s">
        <v>6631</v>
      </c>
      <c r="L1445" s="28" t="s">
        <v>6633</v>
      </c>
    </row>
    <row r="1446" spans="1:12">
      <c r="A1446" s="10" t="s">
        <v>4099</v>
      </c>
      <c r="B1446" s="10" t="s">
        <v>4100</v>
      </c>
      <c r="C1446" s="10" t="s">
        <v>335</v>
      </c>
      <c r="D1446" s="10" t="s">
        <v>674</v>
      </c>
      <c r="E1446" s="10" t="s">
        <v>4241</v>
      </c>
      <c r="F1446" s="10" t="s">
        <v>4242</v>
      </c>
      <c r="G1446" s="10" t="s">
        <v>4243</v>
      </c>
      <c r="H1446" s="10" t="s">
        <v>4244</v>
      </c>
      <c r="I1446" s="28" t="s">
        <v>4099</v>
      </c>
      <c r="J1446" s="28" t="s">
        <v>6630</v>
      </c>
      <c r="K1446" s="28" t="s">
        <v>6634</v>
      </c>
      <c r="L1446" s="28" t="s">
        <v>6635</v>
      </c>
    </row>
    <row r="1447" spans="1:12">
      <c r="A1447" s="10" t="s">
        <v>4099</v>
      </c>
      <c r="B1447" s="10" t="s">
        <v>4100</v>
      </c>
      <c r="C1447" s="10" t="s">
        <v>335</v>
      </c>
      <c r="D1447" s="10" t="s">
        <v>674</v>
      </c>
      <c r="E1447" s="10" t="s">
        <v>4241</v>
      </c>
      <c r="F1447" s="10" t="s">
        <v>4242</v>
      </c>
      <c r="G1447" s="10" t="s">
        <v>4245</v>
      </c>
      <c r="H1447" s="10" t="s">
        <v>4246</v>
      </c>
      <c r="I1447" s="28" t="s">
        <v>4099</v>
      </c>
      <c r="J1447" s="28" t="s">
        <v>6630</v>
      </c>
      <c r="K1447" s="28" t="s">
        <v>6634</v>
      </c>
      <c r="L1447" s="28" t="s">
        <v>6636</v>
      </c>
    </row>
    <row r="1448" spans="1:12">
      <c r="A1448" s="10" t="s">
        <v>4099</v>
      </c>
      <c r="B1448" s="10" t="s">
        <v>4100</v>
      </c>
      <c r="C1448" s="10" t="s">
        <v>335</v>
      </c>
      <c r="D1448" s="10" t="s">
        <v>674</v>
      </c>
      <c r="E1448" s="10" t="s">
        <v>4247</v>
      </c>
      <c r="F1448" s="10" t="s">
        <v>4248</v>
      </c>
      <c r="G1448" s="10" t="s">
        <v>4249</v>
      </c>
      <c r="H1448" s="10" t="s">
        <v>4250</v>
      </c>
      <c r="I1448" s="28" t="s">
        <v>4099</v>
      </c>
      <c r="J1448" s="28" t="s">
        <v>6630</v>
      </c>
      <c r="K1448" s="28" t="s">
        <v>6637</v>
      </c>
      <c r="L1448" s="28" t="s">
        <v>6638</v>
      </c>
    </row>
    <row r="1449" spans="1:12">
      <c r="A1449" s="10" t="s">
        <v>4099</v>
      </c>
      <c r="B1449" s="10" t="s">
        <v>4100</v>
      </c>
      <c r="C1449" s="10" t="s">
        <v>335</v>
      </c>
      <c r="D1449" s="10" t="s">
        <v>674</v>
      </c>
      <c r="E1449" s="10" t="s">
        <v>4247</v>
      </c>
      <c r="F1449" s="10" t="s">
        <v>4248</v>
      </c>
      <c r="G1449" s="10" t="s">
        <v>4251</v>
      </c>
      <c r="H1449" s="10" t="s">
        <v>4252</v>
      </c>
      <c r="I1449" s="28" t="s">
        <v>4099</v>
      </c>
      <c r="J1449" s="28" t="s">
        <v>6630</v>
      </c>
      <c r="K1449" s="28" t="s">
        <v>6637</v>
      </c>
      <c r="L1449" s="28" t="s">
        <v>6639</v>
      </c>
    </row>
    <row r="1450" spans="1:12">
      <c r="A1450" s="10" t="s">
        <v>4099</v>
      </c>
      <c r="B1450" s="10" t="s">
        <v>4100</v>
      </c>
      <c r="C1450" s="10" t="s">
        <v>335</v>
      </c>
      <c r="D1450" s="10" t="s">
        <v>674</v>
      </c>
      <c r="E1450" s="10" t="s">
        <v>4253</v>
      </c>
      <c r="F1450" s="10" t="s">
        <v>4254</v>
      </c>
      <c r="G1450" s="10" t="s">
        <v>4255</v>
      </c>
      <c r="H1450" s="10" t="s">
        <v>4256</v>
      </c>
      <c r="I1450" s="28" t="s">
        <v>4099</v>
      </c>
      <c r="J1450" s="28" t="s">
        <v>6630</v>
      </c>
      <c r="K1450" s="28" t="s">
        <v>6640</v>
      </c>
      <c r="L1450" s="28" t="s">
        <v>6641</v>
      </c>
    </row>
    <row r="1451" spans="1:12">
      <c r="A1451" s="10" t="s">
        <v>4099</v>
      </c>
      <c r="B1451" s="10" t="s">
        <v>4100</v>
      </c>
      <c r="C1451" s="10" t="s">
        <v>335</v>
      </c>
      <c r="D1451" s="10" t="s">
        <v>674</v>
      </c>
      <c r="E1451" s="10" t="s">
        <v>4253</v>
      </c>
      <c r="F1451" s="10" t="s">
        <v>4254</v>
      </c>
      <c r="G1451" s="10" t="s">
        <v>4257</v>
      </c>
      <c r="H1451" s="10" t="s">
        <v>4258</v>
      </c>
      <c r="I1451" s="28" t="s">
        <v>4099</v>
      </c>
      <c r="J1451" s="28" t="s">
        <v>6630</v>
      </c>
      <c r="K1451" s="28" t="s">
        <v>6640</v>
      </c>
      <c r="L1451" s="28" t="s">
        <v>6642</v>
      </c>
    </row>
    <row r="1452" spans="1:12">
      <c r="A1452" s="10" t="s">
        <v>4099</v>
      </c>
      <c r="B1452" s="10" t="s">
        <v>4100</v>
      </c>
      <c r="C1452" s="10" t="s">
        <v>336</v>
      </c>
      <c r="D1452" s="10" t="s">
        <v>675</v>
      </c>
      <c r="E1452" s="10" t="s">
        <v>4259</v>
      </c>
      <c r="F1452" s="10" t="s">
        <v>4260</v>
      </c>
      <c r="G1452" s="10" t="s">
        <v>4261</v>
      </c>
      <c r="H1452" s="10" t="s">
        <v>2750</v>
      </c>
      <c r="I1452" s="28" t="s">
        <v>4099</v>
      </c>
      <c r="J1452" s="28" t="s">
        <v>6643</v>
      </c>
      <c r="K1452" s="28" t="s">
        <v>6644</v>
      </c>
      <c r="L1452" s="28" t="s">
        <v>6645</v>
      </c>
    </row>
    <row r="1453" spans="1:12">
      <c r="A1453" s="10" t="s">
        <v>4099</v>
      </c>
      <c r="B1453" s="10" t="s">
        <v>4100</v>
      </c>
      <c r="C1453" s="10" t="s">
        <v>336</v>
      </c>
      <c r="D1453" s="10" t="s">
        <v>675</v>
      </c>
      <c r="E1453" s="10" t="s">
        <v>4262</v>
      </c>
      <c r="F1453" s="10" t="s">
        <v>4263</v>
      </c>
      <c r="G1453" s="10" t="s">
        <v>4264</v>
      </c>
      <c r="H1453" s="10" t="s">
        <v>4263</v>
      </c>
      <c r="I1453" s="28" t="s">
        <v>4099</v>
      </c>
      <c r="J1453" s="28" t="s">
        <v>6643</v>
      </c>
      <c r="K1453" s="28" t="s">
        <v>6646</v>
      </c>
      <c r="L1453" s="28" t="s">
        <v>6647</v>
      </c>
    </row>
    <row r="1454" spans="1:12">
      <c r="A1454" s="10" t="s">
        <v>4099</v>
      </c>
      <c r="B1454" s="10" t="s">
        <v>4100</v>
      </c>
      <c r="C1454" s="10" t="s">
        <v>336</v>
      </c>
      <c r="D1454" s="10" t="s">
        <v>675</v>
      </c>
      <c r="E1454" s="10" t="s">
        <v>4265</v>
      </c>
      <c r="F1454" s="10" t="s">
        <v>4266</v>
      </c>
      <c r="G1454" s="10" t="s">
        <v>4267</v>
      </c>
      <c r="H1454" s="10" t="s">
        <v>4266</v>
      </c>
      <c r="I1454" s="28" t="s">
        <v>4099</v>
      </c>
      <c r="J1454" s="28" t="s">
        <v>6643</v>
      </c>
      <c r="K1454" s="28" t="s">
        <v>6648</v>
      </c>
      <c r="L1454" s="28" t="s">
        <v>6649</v>
      </c>
    </row>
    <row r="1455" spans="1:12">
      <c r="A1455" s="10" t="s">
        <v>4099</v>
      </c>
      <c r="B1455" s="10" t="s">
        <v>4100</v>
      </c>
      <c r="C1455" s="10" t="s">
        <v>336</v>
      </c>
      <c r="D1455" s="10" t="s">
        <v>675</v>
      </c>
      <c r="E1455" s="10" t="s">
        <v>4268</v>
      </c>
      <c r="F1455" s="10" t="s">
        <v>4269</v>
      </c>
      <c r="G1455" s="10" t="s">
        <v>4270</v>
      </c>
      <c r="H1455" s="10" t="s">
        <v>4269</v>
      </c>
      <c r="I1455" s="28" t="s">
        <v>4099</v>
      </c>
      <c r="J1455" s="28" t="s">
        <v>6643</v>
      </c>
      <c r="K1455" s="28" t="s">
        <v>6650</v>
      </c>
      <c r="L1455" s="28" t="s">
        <v>6651</v>
      </c>
    </row>
    <row r="1456" spans="1:12">
      <c r="A1456" s="10" t="s">
        <v>4099</v>
      </c>
      <c r="B1456" s="10" t="s">
        <v>4100</v>
      </c>
      <c r="C1456" s="10" t="s">
        <v>337</v>
      </c>
      <c r="D1456" s="10" t="s">
        <v>676</v>
      </c>
      <c r="E1456" s="10" t="s">
        <v>4271</v>
      </c>
      <c r="F1456" s="10" t="s">
        <v>4272</v>
      </c>
      <c r="G1456" s="10" t="s">
        <v>4273</v>
      </c>
      <c r="H1456" s="10" t="s">
        <v>4272</v>
      </c>
      <c r="I1456" s="28" t="s">
        <v>4099</v>
      </c>
      <c r="J1456" s="28" t="s">
        <v>6652</v>
      </c>
      <c r="K1456" s="28" t="s">
        <v>6653</v>
      </c>
      <c r="L1456" s="28" t="s">
        <v>6654</v>
      </c>
    </row>
    <row r="1457" spans="1:12">
      <c r="A1457" s="10" t="s">
        <v>4099</v>
      </c>
      <c r="B1457" s="10" t="s">
        <v>4100</v>
      </c>
      <c r="C1457" s="10" t="s">
        <v>337</v>
      </c>
      <c r="D1457" s="10" t="s">
        <v>676</v>
      </c>
      <c r="E1457" s="10" t="s">
        <v>4274</v>
      </c>
      <c r="F1457" s="10" t="s">
        <v>4275</v>
      </c>
      <c r="G1457" s="10" t="s">
        <v>4276</v>
      </c>
      <c r="H1457" s="10" t="s">
        <v>4275</v>
      </c>
      <c r="I1457" s="28" t="s">
        <v>4099</v>
      </c>
      <c r="J1457" s="28" t="s">
        <v>6652</v>
      </c>
      <c r="K1457" s="28" t="s">
        <v>6655</v>
      </c>
      <c r="L1457" s="28" t="s">
        <v>6656</v>
      </c>
    </row>
    <row r="1458" spans="1:12">
      <c r="A1458" s="10" t="s">
        <v>4277</v>
      </c>
      <c r="B1458" s="10" t="s">
        <v>4278</v>
      </c>
      <c r="C1458" s="10" t="s">
        <v>338</v>
      </c>
      <c r="D1458" s="10" t="s">
        <v>677</v>
      </c>
      <c r="E1458" s="10" t="s">
        <v>4279</v>
      </c>
      <c r="F1458" s="10" t="s">
        <v>4280</v>
      </c>
      <c r="G1458" s="10" t="s">
        <v>4281</v>
      </c>
      <c r="H1458" s="10" t="s">
        <v>4280</v>
      </c>
      <c r="I1458" s="28" t="s">
        <v>4277</v>
      </c>
      <c r="J1458" s="28" t="s">
        <v>6657</v>
      </c>
      <c r="K1458" s="28" t="s">
        <v>6658</v>
      </c>
      <c r="L1458" s="28" t="s">
        <v>6659</v>
      </c>
    </row>
    <row r="1459" spans="1:12">
      <c r="A1459" s="10" t="s">
        <v>4277</v>
      </c>
      <c r="B1459" s="10" t="s">
        <v>4278</v>
      </c>
      <c r="C1459" s="10" t="s">
        <v>338</v>
      </c>
      <c r="D1459" s="10" t="s">
        <v>677</v>
      </c>
      <c r="E1459" s="10" t="s">
        <v>4282</v>
      </c>
      <c r="F1459" s="10" t="s">
        <v>4283</v>
      </c>
      <c r="G1459" s="10" t="s">
        <v>4284</v>
      </c>
      <c r="H1459" s="10" t="s">
        <v>4283</v>
      </c>
      <c r="I1459" s="28" t="s">
        <v>4277</v>
      </c>
      <c r="J1459" s="28" t="s">
        <v>6657</v>
      </c>
      <c r="K1459" s="28" t="s">
        <v>6660</v>
      </c>
      <c r="L1459" s="28" t="s">
        <v>6661</v>
      </c>
    </row>
    <row r="1460" spans="1:12">
      <c r="A1460" s="10" t="s">
        <v>4277</v>
      </c>
      <c r="B1460" s="10" t="s">
        <v>4278</v>
      </c>
      <c r="C1460" s="10" t="s">
        <v>338</v>
      </c>
      <c r="D1460" s="10" t="s">
        <v>677</v>
      </c>
      <c r="E1460" s="10" t="s">
        <v>4285</v>
      </c>
      <c r="F1460" s="10" t="s">
        <v>4286</v>
      </c>
      <c r="G1460" s="10" t="s">
        <v>4287</v>
      </c>
      <c r="H1460" s="10" t="s">
        <v>4286</v>
      </c>
      <c r="I1460" s="28" t="s">
        <v>4277</v>
      </c>
      <c r="J1460" s="28" t="s">
        <v>6657</v>
      </c>
      <c r="K1460" s="28" t="s">
        <v>6662</v>
      </c>
      <c r="L1460" s="28" t="s">
        <v>6663</v>
      </c>
    </row>
    <row r="1461" spans="1:12">
      <c r="A1461" s="10" t="s">
        <v>4277</v>
      </c>
      <c r="B1461" s="10" t="s">
        <v>4278</v>
      </c>
      <c r="C1461" s="10" t="s">
        <v>339</v>
      </c>
      <c r="D1461" s="10" t="s">
        <v>678</v>
      </c>
      <c r="E1461" s="10" t="s">
        <v>4288</v>
      </c>
      <c r="F1461" s="10" t="s">
        <v>4289</v>
      </c>
      <c r="G1461" s="10" t="s">
        <v>4290</v>
      </c>
      <c r="H1461" s="10" t="s">
        <v>4289</v>
      </c>
      <c r="I1461" s="28" t="s">
        <v>4277</v>
      </c>
      <c r="J1461" s="28" t="s">
        <v>6664</v>
      </c>
      <c r="K1461" s="28" t="s">
        <v>6665</v>
      </c>
      <c r="L1461" s="28" t="s">
        <v>6666</v>
      </c>
    </row>
    <row r="1462" spans="1:12">
      <c r="A1462" s="10" t="s">
        <v>4277</v>
      </c>
      <c r="B1462" s="10" t="s">
        <v>4278</v>
      </c>
      <c r="C1462" s="10" t="s">
        <v>339</v>
      </c>
      <c r="D1462" s="10" t="s">
        <v>678</v>
      </c>
      <c r="E1462" s="10" t="s">
        <v>4291</v>
      </c>
      <c r="F1462" s="10" t="s">
        <v>4292</v>
      </c>
      <c r="G1462" s="10" t="s">
        <v>4293</v>
      </c>
      <c r="H1462" s="10" t="s">
        <v>4292</v>
      </c>
      <c r="I1462" s="28" t="s">
        <v>4277</v>
      </c>
      <c r="J1462" s="28" t="s">
        <v>6664</v>
      </c>
      <c r="K1462" s="28" t="s">
        <v>6667</v>
      </c>
      <c r="L1462" s="28" t="s">
        <v>6668</v>
      </c>
    </row>
    <row r="1463" spans="1:12">
      <c r="A1463" s="10" t="s">
        <v>4294</v>
      </c>
      <c r="B1463" s="10" t="s">
        <v>585</v>
      </c>
      <c r="C1463" s="10" t="s">
        <v>340</v>
      </c>
      <c r="D1463" s="10" t="s">
        <v>585</v>
      </c>
      <c r="E1463" s="10" t="s">
        <v>583</v>
      </c>
      <c r="F1463" s="10" t="s">
        <v>585</v>
      </c>
      <c r="G1463" s="10" t="s">
        <v>4295</v>
      </c>
      <c r="H1463" s="10" t="s">
        <v>585</v>
      </c>
      <c r="I1463" s="28" t="s">
        <v>4294</v>
      </c>
      <c r="J1463" s="28" t="s">
        <v>6669</v>
      </c>
      <c r="K1463" s="28" t="s">
        <v>6670</v>
      </c>
      <c r="L1463" s="28" t="s">
        <v>6671</v>
      </c>
    </row>
  </sheetData>
  <sheetProtection algorithmName="SHA-512" hashValue="jodK6TzvPQP1WTtuVMnRzsjKoc5zO8/N1qNe31SEth26Kt59WDYcAbTs4B4FH3+kOh359kMd7CD4nNCWnjELkg==" saltValue="0+XMAHZAwNhn2xyRVtDHsw==" spinCount="100000" sheet="1" autoFilter="0"/>
  <autoFilter ref="A2:H1463" xr:uid="{00000000-0009-0000-0000-00000B000000}">
    <filterColumn colId="0" showButton="0"/>
    <filterColumn colId="2" showButton="0"/>
    <filterColumn colId="4" showButton="0"/>
    <filterColumn colId="6" showButton="0"/>
  </autoFilter>
  <mergeCells count="5">
    <mergeCell ref="A2:B2"/>
    <mergeCell ref="C2:D2"/>
    <mergeCell ref="E2:F2"/>
    <mergeCell ref="G2:H2"/>
    <mergeCell ref="I3:L3"/>
  </mergeCells>
  <phoneticPr fontId="1"/>
  <pageMargins left="0.7" right="0.7" top="0.75" bottom="0.75" header="0.3" footer="0.3"/>
  <pageSetup paperSize="9" orientation="portrait"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U106"/>
  <sheetViews>
    <sheetView workbookViewId="0"/>
  </sheetViews>
  <sheetFormatPr defaultColWidth="9" defaultRowHeight="20.100000000000001" customHeight="1"/>
  <cols>
    <col min="1" max="47" width="5.625" style="16" customWidth="1"/>
    <col min="48" max="16384" width="9" style="16"/>
  </cols>
  <sheetData>
    <row r="1" spans="1:47" ht="20.100000000000001" customHeight="1">
      <c r="A1" s="111" t="s">
        <v>7443</v>
      </c>
    </row>
    <row r="2" spans="1:47"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3" spans="1:47" ht="20.100000000000001" customHeight="1">
      <c r="T3" s="563" t="s">
        <v>6971</v>
      </c>
      <c r="U3" s="563"/>
      <c r="V3" s="564" t="str">
        <f>IF('１．申請者の概要'!$V$3="","",'１．申請者の概要'!$V$3)</f>
        <v>000</v>
      </c>
      <c r="W3" s="564"/>
      <c r="X3" s="564"/>
    </row>
    <row r="4" spans="1:47" ht="20.100000000000001" customHeight="1">
      <c r="B4" s="16" t="s">
        <v>47</v>
      </c>
    </row>
    <row r="5" spans="1:47" ht="20.100000000000001" customHeight="1">
      <c r="B5" s="16" t="s">
        <v>106</v>
      </c>
      <c r="O5" s="866" t="s">
        <v>7122</v>
      </c>
      <c r="P5" s="866"/>
      <c r="Q5" s="866"/>
      <c r="R5" s="866"/>
      <c r="S5" s="866"/>
      <c r="T5" s="866"/>
      <c r="U5" s="866"/>
      <c r="V5" s="866"/>
      <c r="W5" s="866"/>
      <c r="X5" s="866"/>
    </row>
    <row r="6" spans="1:47" ht="20.100000000000001" customHeight="1">
      <c r="C6" s="16" t="s">
        <v>101</v>
      </c>
    </row>
    <row r="7" spans="1:47" ht="60" customHeight="1">
      <c r="C7" s="644" t="s">
        <v>102</v>
      </c>
      <c r="D7" s="644"/>
      <c r="E7" s="644"/>
      <c r="F7" s="644"/>
      <c r="G7" s="644"/>
      <c r="H7" s="644"/>
      <c r="I7" s="644" t="s">
        <v>103</v>
      </c>
      <c r="J7" s="547"/>
      <c r="K7" s="547"/>
      <c r="L7" s="547"/>
      <c r="M7" s="547"/>
      <c r="N7" s="547"/>
      <c r="O7" s="644" t="s">
        <v>105</v>
      </c>
      <c r="P7" s="547"/>
      <c r="Q7" s="547"/>
      <c r="R7" s="547"/>
      <c r="S7" s="547"/>
      <c r="T7" s="864" t="s">
        <v>104</v>
      </c>
      <c r="U7" s="865"/>
      <c r="V7" s="865"/>
      <c r="W7" s="865"/>
      <c r="X7" s="865"/>
    </row>
    <row r="8" spans="1:47" ht="20.100000000000001" customHeight="1">
      <c r="C8" s="862" t="s">
        <v>7502</v>
      </c>
      <c r="D8" s="862"/>
      <c r="E8" s="862"/>
      <c r="F8" s="862"/>
      <c r="G8" s="862"/>
      <c r="H8" s="862"/>
      <c r="I8" s="862" t="s">
        <v>4361</v>
      </c>
      <c r="J8" s="862"/>
      <c r="K8" s="862"/>
      <c r="L8" s="862"/>
      <c r="M8" s="862"/>
      <c r="N8" s="862"/>
      <c r="O8" s="863">
        <v>156249500</v>
      </c>
      <c r="P8" s="863"/>
      <c r="Q8" s="863"/>
      <c r="R8" s="863"/>
      <c r="S8" s="863"/>
      <c r="T8" s="862" t="s">
        <v>588</v>
      </c>
      <c r="U8" s="862"/>
      <c r="V8" s="862"/>
      <c r="W8" s="862"/>
      <c r="X8" s="862"/>
      <c r="Z8" s="549" t="s">
        <v>4553</v>
      </c>
      <c r="AA8" s="550"/>
      <c r="AB8" s="550"/>
      <c r="AC8" s="550"/>
      <c r="AD8" s="551"/>
      <c r="AE8" s="701"/>
      <c r="AF8" s="702"/>
      <c r="AG8" s="702"/>
      <c r="AH8" s="702"/>
      <c r="AI8" s="702"/>
      <c r="AJ8" s="702"/>
      <c r="AK8" s="702"/>
      <c r="AL8" s="702"/>
      <c r="AM8" s="702"/>
      <c r="AN8" s="702"/>
      <c r="AO8" s="702"/>
      <c r="AP8" s="702"/>
      <c r="AQ8" s="702"/>
      <c r="AR8" s="702"/>
      <c r="AS8" s="702"/>
      <c r="AT8" s="702"/>
      <c r="AU8" s="703"/>
    </row>
    <row r="9" spans="1:47" ht="20.100000000000001" customHeight="1">
      <c r="C9" s="862"/>
      <c r="D9" s="862"/>
      <c r="E9" s="862"/>
      <c r="F9" s="862"/>
      <c r="G9" s="862"/>
      <c r="H9" s="862"/>
      <c r="I9" s="862"/>
      <c r="J9" s="862"/>
      <c r="K9" s="862"/>
      <c r="L9" s="862"/>
      <c r="M9" s="862"/>
      <c r="N9" s="862"/>
      <c r="O9" s="863"/>
      <c r="P9" s="863"/>
      <c r="Q9" s="863"/>
      <c r="R9" s="863"/>
      <c r="S9" s="863"/>
      <c r="T9" s="862"/>
      <c r="U9" s="862"/>
      <c r="V9" s="862"/>
      <c r="W9" s="862"/>
      <c r="X9" s="862"/>
      <c r="Z9" s="569"/>
      <c r="AA9" s="570"/>
      <c r="AB9" s="570"/>
      <c r="AC9" s="570"/>
      <c r="AD9" s="571"/>
      <c r="AE9" s="704"/>
      <c r="AF9" s="705"/>
      <c r="AG9" s="705"/>
      <c r="AH9" s="705"/>
      <c r="AI9" s="705"/>
      <c r="AJ9" s="705"/>
      <c r="AK9" s="705"/>
      <c r="AL9" s="705"/>
      <c r="AM9" s="705"/>
      <c r="AN9" s="705"/>
      <c r="AO9" s="705"/>
      <c r="AP9" s="705"/>
      <c r="AQ9" s="705"/>
      <c r="AR9" s="705"/>
      <c r="AS9" s="705"/>
      <c r="AT9" s="705"/>
      <c r="AU9" s="706"/>
    </row>
    <row r="10" spans="1:47" ht="20.100000000000001" customHeight="1">
      <c r="C10" s="862"/>
      <c r="D10" s="862"/>
      <c r="E10" s="862"/>
      <c r="F10" s="862"/>
      <c r="G10" s="862"/>
      <c r="H10" s="862"/>
      <c r="I10" s="862"/>
      <c r="J10" s="862"/>
      <c r="K10" s="862"/>
      <c r="L10" s="862"/>
      <c r="M10" s="862"/>
      <c r="N10" s="862"/>
      <c r="O10" s="863"/>
      <c r="P10" s="863"/>
      <c r="Q10" s="863"/>
      <c r="R10" s="863"/>
      <c r="S10" s="863"/>
      <c r="T10" s="862"/>
      <c r="U10" s="862"/>
      <c r="V10" s="862"/>
      <c r="W10" s="862"/>
      <c r="X10" s="862"/>
      <c r="Z10" s="569"/>
      <c r="AA10" s="570"/>
      <c r="AB10" s="570"/>
      <c r="AC10" s="570"/>
      <c r="AD10" s="571"/>
      <c r="AE10" s="704"/>
      <c r="AF10" s="705"/>
      <c r="AG10" s="705"/>
      <c r="AH10" s="705"/>
      <c r="AI10" s="705"/>
      <c r="AJ10" s="705"/>
      <c r="AK10" s="705"/>
      <c r="AL10" s="705"/>
      <c r="AM10" s="705"/>
      <c r="AN10" s="705"/>
      <c r="AO10" s="705"/>
      <c r="AP10" s="705"/>
      <c r="AQ10" s="705"/>
      <c r="AR10" s="705"/>
      <c r="AS10" s="705"/>
      <c r="AT10" s="705"/>
      <c r="AU10" s="706"/>
    </row>
    <row r="11" spans="1:47" ht="20.100000000000001" customHeight="1">
      <c r="C11" s="862"/>
      <c r="D11" s="862"/>
      <c r="E11" s="862"/>
      <c r="F11" s="862"/>
      <c r="G11" s="862"/>
      <c r="H11" s="862"/>
      <c r="I11" s="862"/>
      <c r="J11" s="862"/>
      <c r="K11" s="862"/>
      <c r="L11" s="862"/>
      <c r="M11" s="862"/>
      <c r="N11" s="862"/>
      <c r="O11" s="863"/>
      <c r="P11" s="863"/>
      <c r="Q11" s="863"/>
      <c r="R11" s="863"/>
      <c r="S11" s="863"/>
      <c r="T11" s="862"/>
      <c r="U11" s="862"/>
      <c r="V11" s="862"/>
      <c r="W11" s="862"/>
      <c r="X11" s="862"/>
      <c r="Z11" s="569"/>
      <c r="AA11" s="570"/>
      <c r="AB11" s="570"/>
      <c r="AC11" s="570"/>
      <c r="AD11" s="571"/>
      <c r="AE11" s="704"/>
      <c r="AF11" s="705"/>
      <c r="AG11" s="705"/>
      <c r="AH11" s="705"/>
      <c r="AI11" s="705"/>
      <c r="AJ11" s="705"/>
      <c r="AK11" s="705"/>
      <c r="AL11" s="705"/>
      <c r="AM11" s="705"/>
      <c r="AN11" s="705"/>
      <c r="AO11" s="705"/>
      <c r="AP11" s="705"/>
      <c r="AQ11" s="705"/>
      <c r="AR11" s="705"/>
      <c r="AS11" s="705"/>
      <c r="AT11" s="705"/>
      <c r="AU11" s="706"/>
    </row>
    <row r="12" spans="1:47" ht="20.100000000000001" customHeight="1">
      <c r="C12" s="862"/>
      <c r="D12" s="862"/>
      <c r="E12" s="862"/>
      <c r="F12" s="862"/>
      <c r="G12" s="862"/>
      <c r="H12" s="862"/>
      <c r="I12" s="862"/>
      <c r="J12" s="862"/>
      <c r="K12" s="862"/>
      <c r="L12" s="862"/>
      <c r="M12" s="862"/>
      <c r="N12" s="862"/>
      <c r="O12" s="863"/>
      <c r="P12" s="863"/>
      <c r="Q12" s="863"/>
      <c r="R12" s="863"/>
      <c r="S12" s="863"/>
      <c r="T12" s="862"/>
      <c r="U12" s="862"/>
      <c r="V12" s="862"/>
      <c r="W12" s="862"/>
      <c r="X12" s="862"/>
      <c r="Z12" s="569"/>
      <c r="AA12" s="570"/>
      <c r="AB12" s="570"/>
      <c r="AC12" s="570"/>
      <c r="AD12" s="571"/>
      <c r="AE12" s="704"/>
      <c r="AF12" s="705"/>
      <c r="AG12" s="705"/>
      <c r="AH12" s="705"/>
      <c r="AI12" s="705"/>
      <c r="AJ12" s="705"/>
      <c r="AK12" s="705"/>
      <c r="AL12" s="705"/>
      <c r="AM12" s="705"/>
      <c r="AN12" s="705"/>
      <c r="AO12" s="705"/>
      <c r="AP12" s="705"/>
      <c r="AQ12" s="705"/>
      <c r="AR12" s="705"/>
      <c r="AS12" s="705"/>
      <c r="AT12" s="705"/>
      <c r="AU12" s="706"/>
    </row>
    <row r="13" spans="1:47" ht="20.100000000000001" customHeight="1">
      <c r="C13" s="862"/>
      <c r="D13" s="862"/>
      <c r="E13" s="862"/>
      <c r="F13" s="862"/>
      <c r="G13" s="862"/>
      <c r="H13" s="862"/>
      <c r="I13" s="862"/>
      <c r="J13" s="862"/>
      <c r="K13" s="862"/>
      <c r="L13" s="862"/>
      <c r="M13" s="862"/>
      <c r="N13" s="862"/>
      <c r="O13" s="863"/>
      <c r="P13" s="863"/>
      <c r="Q13" s="863"/>
      <c r="R13" s="863"/>
      <c r="S13" s="863"/>
      <c r="T13" s="862"/>
      <c r="U13" s="862"/>
      <c r="V13" s="862"/>
      <c r="W13" s="862"/>
      <c r="X13" s="862"/>
      <c r="Z13" s="552"/>
      <c r="AA13" s="553"/>
      <c r="AB13" s="553"/>
      <c r="AC13" s="553"/>
      <c r="AD13" s="554"/>
      <c r="AE13" s="707"/>
      <c r="AF13" s="708"/>
      <c r="AG13" s="708"/>
      <c r="AH13" s="708"/>
      <c r="AI13" s="708"/>
      <c r="AJ13" s="708"/>
      <c r="AK13" s="708"/>
      <c r="AL13" s="708"/>
      <c r="AM13" s="708"/>
      <c r="AN13" s="708"/>
      <c r="AO13" s="708"/>
      <c r="AP13" s="708"/>
      <c r="AQ13" s="708"/>
      <c r="AR13" s="708"/>
      <c r="AS13" s="708"/>
      <c r="AT13" s="708"/>
      <c r="AU13" s="709"/>
    </row>
    <row r="14" spans="1:47" ht="20.100000000000001" customHeight="1">
      <c r="C14" s="862"/>
      <c r="D14" s="862"/>
      <c r="E14" s="862"/>
      <c r="F14" s="862"/>
      <c r="G14" s="862"/>
      <c r="H14" s="862"/>
      <c r="I14" s="862"/>
      <c r="J14" s="862"/>
      <c r="K14" s="862"/>
      <c r="L14" s="862"/>
      <c r="M14" s="862"/>
      <c r="N14" s="862"/>
      <c r="O14" s="863"/>
      <c r="P14" s="863"/>
      <c r="Q14" s="863"/>
      <c r="R14" s="863"/>
      <c r="S14" s="863"/>
      <c r="T14" s="862"/>
      <c r="U14" s="862"/>
      <c r="V14" s="862"/>
      <c r="W14" s="862"/>
      <c r="X14" s="862"/>
    </row>
    <row r="15" spans="1:47" ht="20.100000000000001" customHeight="1">
      <c r="C15" s="862"/>
      <c r="D15" s="862"/>
      <c r="E15" s="862"/>
      <c r="F15" s="862"/>
      <c r="G15" s="862"/>
      <c r="H15" s="862"/>
      <c r="I15" s="862"/>
      <c r="J15" s="862"/>
      <c r="K15" s="862"/>
      <c r="L15" s="862"/>
      <c r="M15" s="862"/>
      <c r="N15" s="862"/>
      <c r="O15" s="863"/>
      <c r="P15" s="863"/>
      <c r="Q15" s="863"/>
      <c r="R15" s="863"/>
      <c r="S15" s="863"/>
      <c r="T15" s="862"/>
      <c r="U15" s="862"/>
      <c r="V15" s="862"/>
      <c r="W15" s="862"/>
      <c r="X15" s="862"/>
    </row>
    <row r="16" spans="1:47" ht="20.100000000000001" customHeight="1">
      <c r="C16" s="862"/>
      <c r="D16" s="862"/>
      <c r="E16" s="862"/>
      <c r="F16" s="862"/>
      <c r="G16" s="862"/>
      <c r="H16" s="862"/>
      <c r="I16" s="862"/>
      <c r="J16" s="862"/>
      <c r="K16" s="862"/>
      <c r="L16" s="862"/>
      <c r="M16" s="862"/>
      <c r="N16" s="862"/>
      <c r="O16" s="863"/>
      <c r="P16" s="863"/>
      <c r="Q16" s="863"/>
      <c r="R16" s="863"/>
      <c r="S16" s="863"/>
      <c r="T16" s="862"/>
      <c r="U16" s="862"/>
      <c r="V16" s="862"/>
      <c r="W16" s="862"/>
      <c r="X16" s="862"/>
    </row>
    <row r="17" spans="3:24" ht="20.100000000000001" customHeight="1">
      <c r="C17" s="862"/>
      <c r="D17" s="862"/>
      <c r="E17" s="862"/>
      <c r="F17" s="862"/>
      <c r="G17" s="862"/>
      <c r="H17" s="862"/>
      <c r="I17" s="862"/>
      <c r="J17" s="862"/>
      <c r="K17" s="862"/>
      <c r="L17" s="862"/>
      <c r="M17" s="862"/>
      <c r="N17" s="862"/>
      <c r="O17" s="863"/>
      <c r="P17" s="863"/>
      <c r="Q17" s="863"/>
      <c r="R17" s="863"/>
      <c r="S17" s="863"/>
      <c r="T17" s="862"/>
      <c r="U17" s="862"/>
      <c r="V17" s="862"/>
      <c r="W17" s="862"/>
      <c r="X17" s="862"/>
    </row>
    <row r="18" spans="3:24" ht="20.100000000000001" customHeight="1">
      <c r="C18" s="862"/>
      <c r="D18" s="862"/>
      <c r="E18" s="862"/>
      <c r="F18" s="862"/>
      <c r="G18" s="862"/>
      <c r="H18" s="862"/>
      <c r="I18" s="862"/>
      <c r="J18" s="862"/>
      <c r="K18" s="862"/>
      <c r="L18" s="862"/>
      <c r="M18" s="862"/>
      <c r="N18" s="862"/>
      <c r="O18" s="863"/>
      <c r="P18" s="863"/>
      <c r="Q18" s="863"/>
      <c r="R18" s="863"/>
      <c r="S18" s="863"/>
      <c r="T18" s="862"/>
      <c r="U18" s="862"/>
      <c r="V18" s="862"/>
      <c r="W18" s="862"/>
      <c r="X18" s="862"/>
    </row>
    <row r="19" spans="3:24" ht="20.100000000000001" customHeight="1">
      <c r="C19" s="862"/>
      <c r="D19" s="862"/>
      <c r="E19" s="862"/>
      <c r="F19" s="862"/>
      <c r="G19" s="862"/>
      <c r="H19" s="862"/>
      <c r="I19" s="862"/>
      <c r="J19" s="862"/>
      <c r="K19" s="862"/>
      <c r="L19" s="862"/>
      <c r="M19" s="862"/>
      <c r="N19" s="862"/>
      <c r="O19" s="863"/>
      <c r="P19" s="863"/>
      <c r="Q19" s="863"/>
      <c r="R19" s="863"/>
      <c r="S19" s="863"/>
      <c r="T19" s="862"/>
      <c r="U19" s="862"/>
      <c r="V19" s="862"/>
      <c r="W19" s="862"/>
      <c r="X19" s="862"/>
    </row>
    <row r="20" spans="3:24" ht="20.100000000000001" customHeight="1">
      <c r="C20" s="862"/>
      <c r="D20" s="862"/>
      <c r="E20" s="862"/>
      <c r="F20" s="862"/>
      <c r="G20" s="862"/>
      <c r="H20" s="862"/>
      <c r="I20" s="862"/>
      <c r="J20" s="862"/>
      <c r="K20" s="862"/>
      <c r="L20" s="862"/>
      <c r="M20" s="862"/>
      <c r="N20" s="862"/>
      <c r="O20" s="863"/>
      <c r="P20" s="863"/>
      <c r="Q20" s="863"/>
      <c r="R20" s="863"/>
      <c r="S20" s="863"/>
      <c r="T20" s="862"/>
      <c r="U20" s="862"/>
      <c r="V20" s="862"/>
      <c r="W20" s="862"/>
      <c r="X20" s="862"/>
    </row>
    <row r="21" spans="3:24" ht="20.100000000000001" customHeight="1">
      <c r="C21" s="862"/>
      <c r="D21" s="862"/>
      <c r="E21" s="862"/>
      <c r="F21" s="862"/>
      <c r="G21" s="862"/>
      <c r="H21" s="862"/>
      <c r="I21" s="862"/>
      <c r="J21" s="862"/>
      <c r="K21" s="862"/>
      <c r="L21" s="862"/>
      <c r="M21" s="862"/>
      <c r="N21" s="862"/>
      <c r="O21" s="863"/>
      <c r="P21" s="863"/>
      <c r="Q21" s="863"/>
      <c r="R21" s="863"/>
      <c r="S21" s="863"/>
      <c r="T21" s="862"/>
      <c r="U21" s="862"/>
      <c r="V21" s="862"/>
      <c r="W21" s="862"/>
      <c r="X21" s="862"/>
    </row>
    <row r="22" spans="3:24" ht="20.100000000000001" customHeight="1">
      <c r="C22" s="862"/>
      <c r="D22" s="862"/>
      <c r="E22" s="862"/>
      <c r="F22" s="862"/>
      <c r="G22" s="862"/>
      <c r="H22" s="862"/>
      <c r="I22" s="862"/>
      <c r="J22" s="862"/>
      <c r="K22" s="862"/>
      <c r="L22" s="862"/>
      <c r="M22" s="862"/>
      <c r="N22" s="862"/>
      <c r="O22" s="863"/>
      <c r="P22" s="863"/>
      <c r="Q22" s="863"/>
      <c r="R22" s="863"/>
      <c r="S22" s="863"/>
      <c r="T22" s="862"/>
      <c r="U22" s="862"/>
      <c r="V22" s="862"/>
      <c r="W22" s="862"/>
      <c r="X22" s="862"/>
    </row>
    <row r="23" spans="3:24" ht="20.100000000000001" customHeight="1">
      <c r="C23" s="862"/>
      <c r="D23" s="862"/>
      <c r="E23" s="862"/>
      <c r="F23" s="862"/>
      <c r="G23" s="862"/>
      <c r="H23" s="862"/>
      <c r="I23" s="862"/>
      <c r="J23" s="862"/>
      <c r="K23" s="862"/>
      <c r="L23" s="862"/>
      <c r="M23" s="862"/>
      <c r="N23" s="862"/>
      <c r="O23" s="863"/>
      <c r="P23" s="863"/>
      <c r="Q23" s="863"/>
      <c r="R23" s="863"/>
      <c r="S23" s="863"/>
      <c r="T23" s="862"/>
      <c r="U23" s="862"/>
      <c r="V23" s="862"/>
      <c r="W23" s="862"/>
      <c r="X23" s="862"/>
    </row>
    <row r="24" spans="3:24" ht="20.100000000000001" customHeight="1">
      <c r="C24" s="862"/>
      <c r="D24" s="862"/>
      <c r="E24" s="862"/>
      <c r="F24" s="862"/>
      <c r="G24" s="862"/>
      <c r="H24" s="862"/>
      <c r="I24" s="862"/>
      <c r="J24" s="862"/>
      <c r="K24" s="862"/>
      <c r="L24" s="862"/>
      <c r="M24" s="862"/>
      <c r="N24" s="862"/>
      <c r="O24" s="863"/>
      <c r="P24" s="863"/>
      <c r="Q24" s="863"/>
      <c r="R24" s="863"/>
      <c r="S24" s="863"/>
      <c r="T24" s="862"/>
      <c r="U24" s="862"/>
      <c r="V24" s="862"/>
      <c r="W24" s="862"/>
      <c r="X24" s="862"/>
    </row>
    <row r="25" spans="3:24" ht="20.100000000000001" customHeight="1">
      <c r="C25" s="862"/>
      <c r="D25" s="862"/>
      <c r="E25" s="862"/>
      <c r="F25" s="862"/>
      <c r="G25" s="862"/>
      <c r="H25" s="862"/>
      <c r="I25" s="862"/>
      <c r="J25" s="862"/>
      <c r="K25" s="862"/>
      <c r="L25" s="862"/>
      <c r="M25" s="862"/>
      <c r="N25" s="862"/>
      <c r="O25" s="863"/>
      <c r="P25" s="863"/>
      <c r="Q25" s="863"/>
      <c r="R25" s="863"/>
      <c r="S25" s="863"/>
      <c r="T25" s="862"/>
      <c r="U25" s="862"/>
      <c r="V25" s="862"/>
      <c r="W25" s="862"/>
      <c r="X25" s="862"/>
    </row>
    <row r="26" spans="3:24" ht="20.100000000000001" customHeight="1">
      <c r="C26" s="862"/>
      <c r="D26" s="862"/>
      <c r="E26" s="862"/>
      <c r="F26" s="862"/>
      <c r="G26" s="862"/>
      <c r="H26" s="862"/>
      <c r="I26" s="862"/>
      <c r="J26" s="862"/>
      <c r="K26" s="862"/>
      <c r="L26" s="862"/>
      <c r="M26" s="862"/>
      <c r="N26" s="862"/>
      <c r="O26" s="863"/>
      <c r="P26" s="863"/>
      <c r="Q26" s="863"/>
      <c r="R26" s="863"/>
      <c r="S26" s="863"/>
      <c r="T26" s="862"/>
      <c r="U26" s="862"/>
      <c r="V26" s="862"/>
      <c r="W26" s="862"/>
      <c r="X26" s="862"/>
    </row>
    <row r="27" spans="3:24" ht="20.100000000000001" customHeight="1">
      <c r="C27" s="862"/>
      <c r="D27" s="862"/>
      <c r="E27" s="862"/>
      <c r="F27" s="862"/>
      <c r="G27" s="862"/>
      <c r="H27" s="862"/>
      <c r="I27" s="862"/>
      <c r="J27" s="862"/>
      <c r="K27" s="862"/>
      <c r="L27" s="862"/>
      <c r="M27" s="862"/>
      <c r="N27" s="862"/>
      <c r="O27" s="863"/>
      <c r="P27" s="863"/>
      <c r="Q27" s="863"/>
      <c r="R27" s="863"/>
      <c r="S27" s="863"/>
      <c r="T27" s="862"/>
      <c r="U27" s="862"/>
      <c r="V27" s="862"/>
      <c r="W27" s="862"/>
      <c r="X27" s="862"/>
    </row>
    <row r="28" spans="3:24" ht="20.100000000000001" customHeight="1">
      <c r="C28" s="862"/>
      <c r="D28" s="862"/>
      <c r="E28" s="862"/>
      <c r="F28" s="862"/>
      <c r="G28" s="862"/>
      <c r="H28" s="862"/>
      <c r="I28" s="862"/>
      <c r="J28" s="862"/>
      <c r="K28" s="862"/>
      <c r="L28" s="862"/>
      <c r="M28" s="862"/>
      <c r="N28" s="862"/>
      <c r="O28" s="863"/>
      <c r="P28" s="863"/>
      <c r="Q28" s="863"/>
      <c r="R28" s="863"/>
      <c r="S28" s="863"/>
      <c r="T28" s="862"/>
      <c r="U28" s="862"/>
      <c r="V28" s="862"/>
      <c r="W28" s="862"/>
      <c r="X28" s="862"/>
    </row>
    <row r="29" spans="3:24" ht="20.100000000000001" customHeight="1">
      <c r="C29" s="862"/>
      <c r="D29" s="862"/>
      <c r="E29" s="862"/>
      <c r="F29" s="862"/>
      <c r="G29" s="862"/>
      <c r="H29" s="862"/>
      <c r="I29" s="862"/>
      <c r="J29" s="862"/>
      <c r="K29" s="862"/>
      <c r="L29" s="862"/>
      <c r="M29" s="862"/>
      <c r="N29" s="862"/>
      <c r="O29" s="863"/>
      <c r="P29" s="863"/>
      <c r="Q29" s="863"/>
      <c r="R29" s="863"/>
      <c r="S29" s="863"/>
      <c r="T29" s="862"/>
      <c r="U29" s="862"/>
      <c r="V29" s="862"/>
      <c r="W29" s="862"/>
      <c r="X29" s="862"/>
    </row>
    <row r="30" spans="3:24" ht="20.100000000000001" customHeight="1">
      <c r="C30" s="862"/>
      <c r="D30" s="862"/>
      <c r="E30" s="862"/>
      <c r="F30" s="862"/>
      <c r="G30" s="862"/>
      <c r="H30" s="862"/>
      <c r="I30" s="862"/>
      <c r="J30" s="862"/>
      <c r="K30" s="862"/>
      <c r="L30" s="862"/>
      <c r="M30" s="862"/>
      <c r="N30" s="862"/>
      <c r="O30" s="863"/>
      <c r="P30" s="863"/>
      <c r="Q30" s="863"/>
      <c r="R30" s="863"/>
      <c r="S30" s="863"/>
      <c r="T30" s="862"/>
      <c r="U30" s="862"/>
      <c r="V30" s="862"/>
      <c r="W30" s="862"/>
      <c r="X30" s="862"/>
    </row>
    <row r="31" spans="3:24" ht="20.100000000000001" customHeight="1">
      <c r="C31" s="862"/>
      <c r="D31" s="862"/>
      <c r="E31" s="862"/>
      <c r="F31" s="862"/>
      <c r="G31" s="862"/>
      <c r="H31" s="862"/>
      <c r="I31" s="862"/>
      <c r="J31" s="862"/>
      <c r="K31" s="862"/>
      <c r="L31" s="862"/>
      <c r="M31" s="862"/>
      <c r="N31" s="862"/>
      <c r="O31" s="863"/>
      <c r="P31" s="863"/>
      <c r="Q31" s="863"/>
      <c r="R31" s="863"/>
      <c r="S31" s="863"/>
      <c r="T31" s="862"/>
      <c r="U31" s="862"/>
      <c r="V31" s="862"/>
      <c r="W31" s="862"/>
      <c r="X31" s="862"/>
    </row>
    <row r="32" spans="3:24" ht="20.100000000000001" customHeight="1">
      <c r="C32" s="862"/>
      <c r="D32" s="862"/>
      <c r="E32" s="862"/>
      <c r="F32" s="862"/>
      <c r="G32" s="862"/>
      <c r="H32" s="862"/>
      <c r="I32" s="862"/>
      <c r="J32" s="862"/>
      <c r="K32" s="862"/>
      <c r="L32" s="862"/>
      <c r="M32" s="862"/>
      <c r="N32" s="862"/>
      <c r="O32" s="863"/>
      <c r="P32" s="863"/>
      <c r="Q32" s="863"/>
      <c r="R32" s="863"/>
      <c r="S32" s="863"/>
      <c r="T32" s="862"/>
      <c r="U32" s="862"/>
      <c r="V32" s="862"/>
      <c r="W32" s="862"/>
      <c r="X32" s="862"/>
    </row>
    <row r="33" spans="3:24" ht="20.100000000000001" customHeight="1">
      <c r="C33" s="862"/>
      <c r="D33" s="862"/>
      <c r="E33" s="862"/>
      <c r="F33" s="862"/>
      <c r="G33" s="862"/>
      <c r="H33" s="862"/>
      <c r="I33" s="862"/>
      <c r="J33" s="862"/>
      <c r="K33" s="862"/>
      <c r="L33" s="862"/>
      <c r="M33" s="862"/>
      <c r="N33" s="862"/>
      <c r="O33" s="863"/>
      <c r="P33" s="863"/>
      <c r="Q33" s="863"/>
      <c r="R33" s="863"/>
      <c r="S33" s="863"/>
      <c r="T33" s="862"/>
      <c r="U33" s="862"/>
      <c r="V33" s="862"/>
      <c r="W33" s="862"/>
      <c r="X33" s="862"/>
    </row>
    <row r="34" spans="3:24" ht="20.100000000000001" customHeight="1">
      <c r="C34" s="862"/>
      <c r="D34" s="862"/>
      <c r="E34" s="862"/>
      <c r="F34" s="862"/>
      <c r="G34" s="862"/>
      <c r="H34" s="862"/>
      <c r="I34" s="862"/>
      <c r="J34" s="862"/>
      <c r="K34" s="862"/>
      <c r="L34" s="862"/>
      <c r="M34" s="862"/>
      <c r="N34" s="862"/>
      <c r="O34" s="863"/>
      <c r="P34" s="863"/>
      <c r="Q34" s="863"/>
      <c r="R34" s="863"/>
      <c r="S34" s="863"/>
      <c r="T34" s="862"/>
      <c r="U34" s="862"/>
      <c r="V34" s="862"/>
      <c r="W34" s="862"/>
      <c r="X34" s="862"/>
    </row>
    <row r="35" spans="3:24" ht="20.100000000000001" customHeight="1">
      <c r="C35" s="862"/>
      <c r="D35" s="862"/>
      <c r="E35" s="862"/>
      <c r="F35" s="862"/>
      <c r="G35" s="862"/>
      <c r="H35" s="862"/>
      <c r="I35" s="862"/>
      <c r="J35" s="862"/>
      <c r="K35" s="862"/>
      <c r="L35" s="862"/>
      <c r="M35" s="862"/>
      <c r="N35" s="862"/>
      <c r="O35" s="863"/>
      <c r="P35" s="863"/>
      <c r="Q35" s="863"/>
      <c r="R35" s="863"/>
      <c r="S35" s="863"/>
      <c r="T35" s="862"/>
      <c r="U35" s="862"/>
      <c r="V35" s="862"/>
      <c r="W35" s="862"/>
      <c r="X35" s="862"/>
    </row>
    <row r="36" spans="3:24" ht="20.100000000000001" customHeight="1">
      <c r="C36" s="862"/>
      <c r="D36" s="862"/>
      <c r="E36" s="862"/>
      <c r="F36" s="862"/>
      <c r="G36" s="862"/>
      <c r="H36" s="862"/>
      <c r="I36" s="862"/>
      <c r="J36" s="862"/>
      <c r="K36" s="862"/>
      <c r="L36" s="862"/>
      <c r="M36" s="862"/>
      <c r="N36" s="862"/>
      <c r="O36" s="863"/>
      <c r="P36" s="863"/>
      <c r="Q36" s="863"/>
      <c r="R36" s="863"/>
      <c r="S36" s="863"/>
      <c r="T36" s="862"/>
      <c r="U36" s="862"/>
      <c r="V36" s="862"/>
      <c r="W36" s="862"/>
      <c r="X36" s="862"/>
    </row>
    <row r="37" spans="3:24" ht="20.100000000000001" customHeight="1">
      <c r="C37" s="862"/>
      <c r="D37" s="862"/>
      <c r="E37" s="862"/>
      <c r="F37" s="862"/>
      <c r="G37" s="862"/>
      <c r="H37" s="862"/>
      <c r="I37" s="862"/>
      <c r="J37" s="862"/>
      <c r="K37" s="862"/>
      <c r="L37" s="862"/>
      <c r="M37" s="862"/>
      <c r="N37" s="862"/>
      <c r="O37" s="863"/>
      <c r="P37" s="863"/>
      <c r="Q37" s="863"/>
      <c r="R37" s="863"/>
      <c r="S37" s="863"/>
      <c r="T37" s="862"/>
      <c r="U37" s="862"/>
      <c r="V37" s="862"/>
      <c r="W37" s="862"/>
      <c r="X37" s="862"/>
    </row>
    <row r="38" spans="3:24" ht="20.100000000000001" customHeight="1">
      <c r="C38" s="862"/>
      <c r="D38" s="862"/>
      <c r="E38" s="862"/>
      <c r="F38" s="862"/>
      <c r="G38" s="862"/>
      <c r="H38" s="862"/>
      <c r="I38" s="862"/>
      <c r="J38" s="862"/>
      <c r="K38" s="862"/>
      <c r="L38" s="862"/>
      <c r="M38" s="862"/>
      <c r="N38" s="862"/>
      <c r="O38" s="863"/>
      <c r="P38" s="863"/>
      <c r="Q38" s="863"/>
      <c r="R38" s="863"/>
      <c r="S38" s="863"/>
      <c r="T38" s="862"/>
      <c r="U38" s="862"/>
      <c r="V38" s="862"/>
      <c r="W38" s="862"/>
      <c r="X38" s="862"/>
    </row>
    <row r="39" spans="3:24" ht="20.100000000000001" customHeight="1">
      <c r="C39" s="862"/>
      <c r="D39" s="862"/>
      <c r="E39" s="862"/>
      <c r="F39" s="862"/>
      <c r="G39" s="862"/>
      <c r="H39" s="862"/>
      <c r="I39" s="862"/>
      <c r="J39" s="862"/>
      <c r="K39" s="862"/>
      <c r="L39" s="862"/>
      <c r="M39" s="862"/>
      <c r="N39" s="862"/>
      <c r="O39" s="863"/>
      <c r="P39" s="863"/>
      <c r="Q39" s="863"/>
      <c r="R39" s="863"/>
      <c r="S39" s="863"/>
      <c r="T39" s="862"/>
      <c r="U39" s="862"/>
      <c r="V39" s="862"/>
      <c r="W39" s="862"/>
      <c r="X39" s="862"/>
    </row>
    <row r="40" spans="3:24" ht="20.100000000000001" customHeight="1">
      <c r="C40" s="862"/>
      <c r="D40" s="862"/>
      <c r="E40" s="862"/>
      <c r="F40" s="862"/>
      <c r="G40" s="862"/>
      <c r="H40" s="862"/>
      <c r="I40" s="862"/>
      <c r="J40" s="862"/>
      <c r="K40" s="862"/>
      <c r="L40" s="862"/>
      <c r="M40" s="862"/>
      <c r="N40" s="862"/>
      <c r="O40" s="863"/>
      <c r="P40" s="863"/>
      <c r="Q40" s="863"/>
      <c r="R40" s="863"/>
      <c r="S40" s="863"/>
      <c r="T40" s="862"/>
      <c r="U40" s="862"/>
      <c r="V40" s="862"/>
      <c r="W40" s="862"/>
      <c r="X40" s="862"/>
    </row>
    <row r="41" spans="3:24" ht="20.100000000000001" customHeight="1">
      <c r="C41" s="862"/>
      <c r="D41" s="862"/>
      <c r="E41" s="862"/>
      <c r="F41" s="862"/>
      <c r="G41" s="862"/>
      <c r="H41" s="862"/>
      <c r="I41" s="862"/>
      <c r="J41" s="862"/>
      <c r="K41" s="862"/>
      <c r="L41" s="862"/>
      <c r="M41" s="862"/>
      <c r="N41" s="862"/>
      <c r="O41" s="863"/>
      <c r="P41" s="863"/>
      <c r="Q41" s="863"/>
      <c r="R41" s="863"/>
      <c r="S41" s="863"/>
      <c r="T41" s="862"/>
      <c r="U41" s="862"/>
      <c r="V41" s="862"/>
      <c r="W41" s="862"/>
      <c r="X41" s="862"/>
    </row>
    <row r="42" spans="3:24" ht="20.100000000000001" customHeight="1">
      <c r="C42" s="862"/>
      <c r="D42" s="862"/>
      <c r="E42" s="862"/>
      <c r="F42" s="862"/>
      <c r="G42" s="862"/>
      <c r="H42" s="862"/>
      <c r="I42" s="862"/>
      <c r="J42" s="862"/>
      <c r="K42" s="862"/>
      <c r="L42" s="862"/>
      <c r="M42" s="862"/>
      <c r="N42" s="862"/>
      <c r="O42" s="863"/>
      <c r="P42" s="863"/>
      <c r="Q42" s="863"/>
      <c r="R42" s="863"/>
      <c r="S42" s="863"/>
      <c r="T42" s="862"/>
      <c r="U42" s="862"/>
      <c r="V42" s="862"/>
      <c r="W42" s="862"/>
      <c r="X42" s="862"/>
    </row>
    <row r="43" spans="3:24" ht="20.100000000000001" customHeight="1">
      <c r="C43" s="862"/>
      <c r="D43" s="862"/>
      <c r="E43" s="862"/>
      <c r="F43" s="862"/>
      <c r="G43" s="862"/>
      <c r="H43" s="862"/>
      <c r="I43" s="862"/>
      <c r="J43" s="862"/>
      <c r="K43" s="862"/>
      <c r="L43" s="862"/>
      <c r="M43" s="862"/>
      <c r="N43" s="862"/>
      <c r="O43" s="863"/>
      <c r="P43" s="863"/>
      <c r="Q43" s="863"/>
      <c r="R43" s="863"/>
      <c r="S43" s="863"/>
      <c r="T43" s="862"/>
      <c r="U43" s="862"/>
      <c r="V43" s="862"/>
      <c r="W43" s="862"/>
      <c r="X43" s="862"/>
    </row>
    <row r="44" spans="3:24" ht="20.100000000000001" customHeight="1">
      <c r="C44" s="862"/>
      <c r="D44" s="862"/>
      <c r="E44" s="862"/>
      <c r="F44" s="862"/>
      <c r="G44" s="862"/>
      <c r="H44" s="862"/>
      <c r="I44" s="862"/>
      <c r="J44" s="862"/>
      <c r="K44" s="862"/>
      <c r="L44" s="862"/>
      <c r="M44" s="862"/>
      <c r="N44" s="862"/>
      <c r="O44" s="863"/>
      <c r="P44" s="863"/>
      <c r="Q44" s="863"/>
      <c r="R44" s="863"/>
      <c r="S44" s="863"/>
      <c r="T44" s="862"/>
      <c r="U44" s="862"/>
      <c r="V44" s="862"/>
      <c r="W44" s="862"/>
      <c r="X44" s="862"/>
    </row>
    <row r="45" spans="3:24" ht="20.100000000000001" customHeight="1">
      <c r="C45" s="862"/>
      <c r="D45" s="862"/>
      <c r="E45" s="862"/>
      <c r="F45" s="862"/>
      <c r="G45" s="862"/>
      <c r="H45" s="862"/>
      <c r="I45" s="862"/>
      <c r="J45" s="862"/>
      <c r="K45" s="862"/>
      <c r="L45" s="862"/>
      <c r="M45" s="862"/>
      <c r="N45" s="862"/>
      <c r="O45" s="863"/>
      <c r="P45" s="863"/>
      <c r="Q45" s="863"/>
      <c r="R45" s="863"/>
      <c r="S45" s="863"/>
      <c r="T45" s="862"/>
      <c r="U45" s="862"/>
      <c r="V45" s="862"/>
      <c r="W45" s="862"/>
      <c r="X45" s="862"/>
    </row>
    <row r="46" spans="3:24" ht="20.100000000000001" customHeight="1">
      <c r="C46" s="862"/>
      <c r="D46" s="862"/>
      <c r="E46" s="862"/>
      <c r="F46" s="862"/>
      <c r="G46" s="862"/>
      <c r="H46" s="862"/>
      <c r="I46" s="862"/>
      <c r="J46" s="862"/>
      <c r="K46" s="862"/>
      <c r="L46" s="862"/>
      <c r="M46" s="862"/>
      <c r="N46" s="862"/>
      <c r="O46" s="863"/>
      <c r="P46" s="863"/>
      <c r="Q46" s="863"/>
      <c r="R46" s="863"/>
      <c r="S46" s="863"/>
      <c r="T46" s="862"/>
      <c r="U46" s="862"/>
      <c r="V46" s="862"/>
      <c r="W46" s="862"/>
      <c r="X46" s="862"/>
    </row>
    <row r="47" spans="3:24" ht="20.100000000000001" customHeight="1">
      <c r="C47" s="862"/>
      <c r="D47" s="862"/>
      <c r="E47" s="862"/>
      <c r="F47" s="862"/>
      <c r="G47" s="862"/>
      <c r="H47" s="862"/>
      <c r="I47" s="862"/>
      <c r="J47" s="862"/>
      <c r="K47" s="862"/>
      <c r="L47" s="862"/>
      <c r="M47" s="862"/>
      <c r="N47" s="862"/>
      <c r="O47" s="863"/>
      <c r="P47" s="863"/>
      <c r="Q47" s="863"/>
      <c r="R47" s="863"/>
      <c r="S47" s="863"/>
      <c r="T47" s="862"/>
      <c r="U47" s="862"/>
      <c r="V47" s="862"/>
      <c r="W47" s="862"/>
      <c r="X47" s="862"/>
    </row>
    <row r="48" spans="3:24" ht="20.100000000000001" customHeight="1">
      <c r="C48" s="862"/>
      <c r="D48" s="862"/>
      <c r="E48" s="862"/>
      <c r="F48" s="862"/>
      <c r="G48" s="862"/>
      <c r="H48" s="862"/>
      <c r="I48" s="862"/>
      <c r="J48" s="862"/>
      <c r="K48" s="862"/>
      <c r="L48" s="862"/>
      <c r="M48" s="862"/>
      <c r="N48" s="862"/>
      <c r="O48" s="863"/>
      <c r="P48" s="863"/>
      <c r="Q48" s="863"/>
      <c r="R48" s="863"/>
      <c r="S48" s="863"/>
      <c r="T48" s="862"/>
      <c r="U48" s="862"/>
      <c r="V48" s="862"/>
      <c r="W48" s="862"/>
      <c r="X48" s="862"/>
    </row>
    <row r="49" spans="3:24" ht="20.100000000000001" customHeight="1">
      <c r="C49" s="862"/>
      <c r="D49" s="862"/>
      <c r="E49" s="862"/>
      <c r="F49" s="862"/>
      <c r="G49" s="862"/>
      <c r="H49" s="862"/>
      <c r="I49" s="862"/>
      <c r="J49" s="862"/>
      <c r="K49" s="862"/>
      <c r="L49" s="862"/>
      <c r="M49" s="862"/>
      <c r="N49" s="862"/>
      <c r="O49" s="863"/>
      <c r="P49" s="863"/>
      <c r="Q49" s="863"/>
      <c r="R49" s="863"/>
      <c r="S49" s="863"/>
      <c r="T49" s="862"/>
      <c r="U49" s="862"/>
      <c r="V49" s="862"/>
      <c r="W49" s="862"/>
      <c r="X49" s="862"/>
    </row>
    <row r="50" spans="3:24" ht="20.100000000000001" customHeight="1">
      <c r="C50" s="862"/>
      <c r="D50" s="862"/>
      <c r="E50" s="862"/>
      <c r="F50" s="862"/>
      <c r="G50" s="862"/>
      <c r="H50" s="862"/>
      <c r="I50" s="862"/>
      <c r="J50" s="862"/>
      <c r="K50" s="862"/>
      <c r="L50" s="862"/>
      <c r="M50" s="862"/>
      <c r="N50" s="862"/>
      <c r="O50" s="863"/>
      <c r="P50" s="863"/>
      <c r="Q50" s="863"/>
      <c r="R50" s="863"/>
      <c r="S50" s="863"/>
      <c r="T50" s="862"/>
      <c r="U50" s="862"/>
      <c r="V50" s="862"/>
      <c r="W50" s="862"/>
      <c r="X50" s="862"/>
    </row>
    <row r="51" spans="3:24" ht="20.100000000000001" customHeight="1">
      <c r="C51" s="862"/>
      <c r="D51" s="862"/>
      <c r="E51" s="862"/>
      <c r="F51" s="862"/>
      <c r="G51" s="862"/>
      <c r="H51" s="862"/>
      <c r="I51" s="862"/>
      <c r="J51" s="862"/>
      <c r="K51" s="862"/>
      <c r="L51" s="862"/>
      <c r="M51" s="862"/>
      <c r="N51" s="862"/>
      <c r="O51" s="863"/>
      <c r="P51" s="863"/>
      <c r="Q51" s="863"/>
      <c r="R51" s="863"/>
      <c r="S51" s="863"/>
      <c r="T51" s="862"/>
      <c r="U51" s="862"/>
      <c r="V51" s="862"/>
      <c r="W51" s="862"/>
      <c r="X51" s="862"/>
    </row>
    <row r="52" spans="3:24" ht="20.100000000000001" customHeight="1">
      <c r="C52" s="862"/>
      <c r="D52" s="862"/>
      <c r="E52" s="862"/>
      <c r="F52" s="862"/>
      <c r="G52" s="862"/>
      <c r="H52" s="862"/>
      <c r="I52" s="862"/>
      <c r="J52" s="862"/>
      <c r="K52" s="862"/>
      <c r="L52" s="862"/>
      <c r="M52" s="862"/>
      <c r="N52" s="862"/>
      <c r="O52" s="863"/>
      <c r="P52" s="863"/>
      <c r="Q52" s="863"/>
      <c r="R52" s="863"/>
      <c r="S52" s="863"/>
      <c r="T52" s="862"/>
      <c r="U52" s="862"/>
      <c r="V52" s="862"/>
      <c r="W52" s="862"/>
      <c r="X52" s="862"/>
    </row>
    <row r="53" spans="3:24" ht="20.100000000000001" customHeight="1">
      <c r="C53" s="862"/>
      <c r="D53" s="862"/>
      <c r="E53" s="862"/>
      <c r="F53" s="862"/>
      <c r="G53" s="862"/>
      <c r="H53" s="862"/>
      <c r="I53" s="862"/>
      <c r="J53" s="862"/>
      <c r="K53" s="862"/>
      <c r="L53" s="862"/>
      <c r="M53" s="862"/>
      <c r="N53" s="862"/>
      <c r="O53" s="863"/>
      <c r="P53" s="863"/>
      <c r="Q53" s="863"/>
      <c r="R53" s="863"/>
      <c r="S53" s="863"/>
      <c r="T53" s="862"/>
      <c r="U53" s="862"/>
      <c r="V53" s="862"/>
      <c r="W53" s="862"/>
      <c r="X53" s="862"/>
    </row>
    <row r="54" spans="3:24" ht="20.100000000000001" customHeight="1">
      <c r="C54" s="862"/>
      <c r="D54" s="862"/>
      <c r="E54" s="862"/>
      <c r="F54" s="862"/>
      <c r="G54" s="862"/>
      <c r="H54" s="862"/>
      <c r="I54" s="862"/>
      <c r="J54" s="862"/>
      <c r="K54" s="862"/>
      <c r="L54" s="862"/>
      <c r="M54" s="862"/>
      <c r="N54" s="862"/>
      <c r="O54" s="863"/>
      <c r="P54" s="863"/>
      <c r="Q54" s="863"/>
      <c r="R54" s="863"/>
      <c r="S54" s="863"/>
      <c r="T54" s="862"/>
      <c r="U54" s="862"/>
      <c r="V54" s="862"/>
      <c r="W54" s="862"/>
      <c r="X54" s="862"/>
    </row>
    <row r="55" spans="3:24" ht="20.100000000000001" customHeight="1">
      <c r="C55" s="862"/>
      <c r="D55" s="862"/>
      <c r="E55" s="862"/>
      <c r="F55" s="862"/>
      <c r="G55" s="862"/>
      <c r="H55" s="862"/>
      <c r="I55" s="862"/>
      <c r="J55" s="862"/>
      <c r="K55" s="862"/>
      <c r="L55" s="862"/>
      <c r="M55" s="862"/>
      <c r="N55" s="862"/>
      <c r="O55" s="863"/>
      <c r="P55" s="863"/>
      <c r="Q55" s="863"/>
      <c r="R55" s="863"/>
      <c r="S55" s="863"/>
      <c r="T55" s="862"/>
      <c r="U55" s="862"/>
      <c r="V55" s="862"/>
      <c r="W55" s="862"/>
      <c r="X55" s="862"/>
    </row>
    <row r="56" spans="3:24" ht="20.100000000000001" customHeight="1">
      <c r="C56" s="862"/>
      <c r="D56" s="862"/>
      <c r="E56" s="862"/>
      <c r="F56" s="862"/>
      <c r="G56" s="862"/>
      <c r="H56" s="862"/>
      <c r="I56" s="862"/>
      <c r="J56" s="862"/>
      <c r="K56" s="862"/>
      <c r="L56" s="862"/>
      <c r="M56" s="862"/>
      <c r="N56" s="862"/>
      <c r="O56" s="863"/>
      <c r="P56" s="863"/>
      <c r="Q56" s="863"/>
      <c r="R56" s="863"/>
      <c r="S56" s="863"/>
      <c r="T56" s="862"/>
      <c r="U56" s="862"/>
      <c r="V56" s="862"/>
      <c r="W56" s="862"/>
      <c r="X56" s="862"/>
    </row>
    <row r="57" spans="3:24" ht="20.100000000000001" customHeight="1">
      <c r="C57" s="862"/>
      <c r="D57" s="862"/>
      <c r="E57" s="862"/>
      <c r="F57" s="862"/>
      <c r="G57" s="862"/>
      <c r="H57" s="862"/>
      <c r="I57" s="862"/>
      <c r="J57" s="862"/>
      <c r="K57" s="862"/>
      <c r="L57" s="862"/>
      <c r="M57" s="862"/>
      <c r="N57" s="862"/>
      <c r="O57" s="863"/>
      <c r="P57" s="863"/>
      <c r="Q57" s="863"/>
      <c r="R57" s="863"/>
      <c r="S57" s="863"/>
      <c r="T57" s="862"/>
      <c r="U57" s="862"/>
      <c r="V57" s="862"/>
      <c r="W57" s="862"/>
      <c r="X57" s="862"/>
    </row>
    <row r="58" spans="3:24" ht="20.100000000000001" customHeight="1">
      <c r="C58" s="862"/>
      <c r="D58" s="862"/>
      <c r="E58" s="862"/>
      <c r="F58" s="862"/>
      <c r="G58" s="862"/>
      <c r="H58" s="862"/>
      <c r="I58" s="862"/>
      <c r="J58" s="862"/>
      <c r="K58" s="862"/>
      <c r="L58" s="862"/>
      <c r="M58" s="862"/>
      <c r="N58" s="862"/>
      <c r="O58" s="863"/>
      <c r="P58" s="863"/>
      <c r="Q58" s="863"/>
      <c r="R58" s="863"/>
      <c r="S58" s="863"/>
      <c r="T58" s="862"/>
      <c r="U58" s="862"/>
      <c r="V58" s="862"/>
      <c r="W58" s="862"/>
      <c r="X58" s="862"/>
    </row>
    <row r="59" spans="3:24" ht="20.100000000000001" customHeight="1">
      <c r="C59" s="862"/>
      <c r="D59" s="862"/>
      <c r="E59" s="862"/>
      <c r="F59" s="862"/>
      <c r="G59" s="862"/>
      <c r="H59" s="862"/>
      <c r="I59" s="862"/>
      <c r="J59" s="862"/>
      <c r="K59" s="862"/>
      <c r="L59" s="862"/>
      <c r="M59" s="862"/>
      <c r="N59" s="862"/>
      <c r="O59" s="863"/>
      <c r="P59" s="863"/>
      <c r="Q59" s="863"/>
      <c r="R59" s="863"/>
      <c r="S59" s="863"/>
      <c r="T59" s="862"/>
      <c r="U59" s="862"/>
      <c r="V59" s="862"/>
      <c r="W59" s="862"/>
      <c r="X59" s="862"/>
    </row>
    <row r="60" spans="3:24" ht="20.100000000000001" customHeight="1">
      <c r="C60" s="862"/>
      <c r="D60" s="862"/>
      <c r="E60" s="862"/>
      <c r="F60" s="862"/>
      <c r="G60" s="862"/>
      <c r="H60" s="862"/>
      <c r="I60" s="862"/>
      <c r="J60" s="862"/>
      <c r="K60" s="862"/>
      <c r="L60" s="862"/>
      <c r="M60" s="862"/>
      <c r="N60" s="862"/>
      <c r="O60" s="863"/>
      <c r="P60" s="863"/>
      <c r="Q60" s="863"/>
      <c r="R60" s="863"/>
      <c r="S60" s="863"/>
      <c r="T60" s="862"/>
      <c r="U60" s="862"/>
      <c r="V60" s="862"/>
      <c r="W60" s="862"/>
      <c r="X60" s="862"/>
    </row>
    <row r="61" spans="3:24" ht="20.100000000000001" customHeight="1">
      <c r="C61" s="862"/>
      <c r="D61" s="862"/>
      <c r="E61" s="862"/>
      <c r="F61" s="862"/>
      <c r="G61" s="862"/>
      <c r="H61" s="862"/>
      <c r="I61" s="862"/>
      <c r="J61" s="862"/>
      <c r="K61" s="862"/>
      <c r="L61" s="862"/>
      <c r="M61" s="862"/>
      <c r="N61" s="862"/>
      <c r="O61" s="863"/>
      <c r="P61" s="863"/>
      <c r="Q61" s="863"/>
      <c r="R61" s="863"/>
      <c r="S61" s="863"/>
      <c r="T61" s="862"/>
      <c r="U61" s="862"/>
      <c r="V61" s="862"/>
      <c r="W61" s="862"/>
      <c r="X61" s="862"/>
    </row>
    <row r="62" spans="3:24" ht="20.100000000000001" customHeight="1">
      <c r="C62" s="862"/>
      <c r="D62" s="862"/>
      <c r="E62" s="862"/>
      <c r="F62" s="862"/>
      <c r="G62" s="862"/>
      <c r="H62" s="862"/>
      <c r="I62" s="862"/>
      <c r="J62" s="862"/>
      <c r="K62" s="862"/>
      <c r="L62" s="862"/>
      <c r="M62" s="862"/>
      <c r="N62" s="862"/>
      <c r="O62" s="863"/>
      <c r="P62" s="863"/>
      <c r="Q62" s="863"/>
      <c r="R62" s="863"/>
      <c r="S62" s="863"/>
      <c r="T62" s="862"/>
      <c r="U62" s="862"/>
      <c r="V62" s="862"/>
      <c r="W62" s="862"/>
      <c r="X62" s="862"/>
    </row>
    <row r="63" spans="3:24" ht="20.100000000000001" customHeight="1">
      <c r="C63" s="862"/>
      <c r="D63" s="862"/>
      <c r="E63" s="862"/>
      <c r="F63" s="862"/>
      <c r="G63" s="862"/>
      <c r="H63" s="862"/>
      <c r="I63" s="862"/>
      <c r="J63" s="862"/>
      <c r="K63" s="862"/>
      <c r="L63" s="862"/>
      <c r="M63" s="862"/>
      <c r="N63" s="862"/>
      <c r="O63" s="863"/>
      <c r="P63" s="863"/>
      <c r="Q63" s="863"/>
      <c r="R63" s="863"/>
      <c r="S63" s="863"/>
      <c r="T63" s="862"/>
      <c r="U63" s="862"/>
      <c r="V63" s="862"/>
      <c r="W63" s="862"/>
      <c r="X63" s="862"/>
    </row>
    <row r="64" spans="3:24" ht="20.100000000000001" customHeight="1">
      <c r="C64" s="862"/>
      <c r="D64" s="862"/>
      <c r="E64" s="862"/>
      <c r="F64" s="862"/>
      <c r="G64" s="862"/>
      <c r="H64" s="862"/>
      <c r="I64" s="862"/>
      <c r="J64" s="862"/>
      <c r="K64" s="862"/>
      <c r="L64" s="862"/>
      <c r="M64" s="862"/>
      <c r="N64" s="862"/>
      <c r="O64" s="863"/>
      <c r="P64" s="863"/>
      <c r="Q64" s="863"/>
      <c r="R64" s="863"/>
      <c r="S64" s="863"/>
      <c r="T64" s="862"/>
      <c r="U64" s="862"/>
      <c r="V64" s="862"/>
      <c r="W64" s="862"/>
      <c r="X64" s="862"/>
    </row>
    <row r="65" spans="3:24" ht="20.100000000000001" customHeight="1">
      <c r="C65" s="862"/>
      <c r="D65" s="862"/>
      <c r="E65" s="862"/>
      <c r="F65" s="862"/>
      <c r="G65" s="862"/>
      <c r="H65" s="862"/>
      <c r="I65" s="862"/>
      <c r="J65" s="862"/>
      <c r="K65" s="862"/>
      <c r="L65" s="862"/>
      <c r="M65" s="862"/>
      <c r="N65" s="862"/>
      <c r="O65" s="863"/>
      <c r="P65" s="863"/>
      <c r="Q65" s="863"/>
      <c r="R65" s="863"/>
      <c r="S65" s="863"/>
      <c r="T65" s="862"/>
      <c r="U65" s="862"/>
      <c r="V65" s="862"/>
      <c r="W65" s="862"/>
      <c r="X65" s="862"/>
    </row>
    <row r="66" spans="3:24" ht="20.100000000000001" customHeight="1">
      <c r="C66" s="862"/>
      <c r="D66" s="862"/>
      <c r="E66" s="862"/>
      <c r="F66" s="862"/>
      <c r="G66" s="862"/>
      <c r="H66" s="862"/>
      <c r="I66" s="862"/>
      <c r="J66" s="862"/>
      <c r="K66" s="862"/>
      <c r="L66" s="862"/>
      <c r="M66" s="862"/>
      <c r="N66" s="862"/>
      <c r="O66" s="863"/>
      <c r="P66" s="863"/>
      <c r="Q66" s="863"/>
      <c r="R66" s="863"/>
      <c r="S66" s="863"/>
      <c r="T66" s="862"/>
      <c r="U66" s="862"/>
      <c r="V66" s="862"/>
      <c r="W66" s="862"/>
      <c r="X66" s="862"/>
    </row>
    <row r="67" spans="3:24" ht="20.100000000000001" customHeight="1">
      <c r="C67" s="862"/>
      <c r="D67" s="862"/>
      <c r="E67" s="862"/>
      <c r="F67" s="862"/>
      <c r="G67" s="862"/>
      <c r="H67" s="862"/>
      <c r="I67" s="862"/>
      <c r="J67" s="862"/>
      <c r="K67" s="862"/>
      <c r="L67" s="862"/>
      <c r="M67" s="862"/>
      <c r="N67" s="862"/>
      <c r="O67" s="863"/>
      <c r="P67" s="863"/>
      <c r="Q67" s="863"/>
      <c r="R67" s="863"/>
      <c r="S67" s="863"/>
      <c r="T67" s="862"/>
      <c r="U67" s="862"/>
      <c r="V67" s="862"/>
      <c r="W67" s="862"/>
      <c r="X67" s="862"/>
    </row>
    <row r="68" spans="3:24" ht="20.100000000000001" customHeight="1">
      <c r="C68" s="862"/>
      <c r="D68" s="862"/>
      <c r="E68" s="862"/>
      <c r="F68" s="862"/>
      <c r="G68" s="862"/>
      <c r="H68" s="862"/>
      <c r="I68" s="862"/>
      <c r="J68" s="862"/>
      <c r="K68" s="862"/>
      <c r="L68" s="862"/>
      <c r="M68" s="862"/>
      <c r="N68" s="862"/>
      <c r="O68" s="863"/>
      <c r="P68" s="863"/>
      <c r="Q68" s="863"/>
      <c r="R68" s="863"/>
      <c r="S68" s="863"/>
      <c r="T68" s="862"/>
      <c r="U68" s="862"/>
      <c r="V68" s="862"/>
      <c r="W68" s="862"/>
      <c r="X68" s="862"/>
    </row>
    <row r="69" spans="3:24" ht="20.100000000000001" customHeight="1">
      <c r="C69" s="862"/>
      <c r="D69" s="862"/>
      <c r="E69" s="862"/>
      <c r="F69" s="862"/>
      <c r="G69" s="862"/>
      <c r="H69" s="862"/>
      <c r="I69" s="862"/>
      <c r="J69" s="862"/>
      <c r="K69" s="862"/>
      <c r="L69" s="862"/>
      <c r="M69" s="862"/>
      <c r="N69" s="862"/>
      <c r="O69" s="863"/>
      <c r="P69" s="863"/>
      <c r="Q69" s="863"/>
      <c r="R69" s="863"/>
      <c r="S69" s="863"/>
      <c r="T69" s="862"/>
      <c r="U69" s="862"/>
      <c r="V69" s="862"/>
      <c r="W69" s="862"/>
      <c r="X69" s="862"/>
    </row>
    <row r="70" spans="3:24" ht="20.100000000000001" customHeight="1">
      <c r="C70" s="862"/>
      <c r="D70" s="862"/>
      <c r="E70" s="862"/>
      <c r="F70" s="862"/>
      <c r="G70" s="862"/>
      <c r="H70" s="862"/>
      <c r="I70" s="862"/>
      <c r="J70" s="862"/>
      <c r="K70" s="862"/>
      <c r="L70" s="862"/>
      <c r="M70" s="862"/>
      <c r="N70" s="862"/>
      <c r="O70" s="863"/>
      <c r="P70" s="863"/>
      <c r="Q70" s="863"/>
      <c r="R70" s="863"/>
      <c r="S70" s="863"/>
      <c r="T70" s="862"/>
      <c r="U70" s="862"/>
      <c r="V70" s="862"/>
      <c r="W70" s="862"/>
      <c r="X70" s="862"/>
    </row>
    <row r="71" spans="3:24" ht="20.100000000000001" customHeight="1">
      <c r="C71" s="862"/>
      <c r="D71" s="862"/>
      <c r="E71" s="862"/>
      <c r="F71" s="862"/>
      <c r="G71" s="862"/>
      <c r="H71" s="862"/>
      <c r="I71" s="862"/>
      <c r="J71" s="862"/>
      <c r="K71" s="862"/>
      <c r="L71" s="862"/>
      <c r="M71" s="862"/>
      <c r="N71" s="862"/>
      <c r="O71" s="863"/>
      <c r="P71" s="863"/>
      <c r="Q71" s="863"/>
      <c r="R71" s="863"/>
      <c r="S71" s="863"/>
      <c r="T71" s="862"/>
      <c r="U71" s="862"/>
      <c r="V71" s="862"/>
      <c r="W71" s="862"/>
      <c r="X71" s="862"/>
    </row>
    <row r="72" spans="3:24" ht="20.100000000000001" customHeight="1">
      <c r="C72" s="862"/>
      <c r="D72" s="862"/>
      <c r="E72" s="862"/>
      <c r="F72" s="862"/>
      <c r="G72" s="862"/>
      <c r="H72" s="862"/>
      <c r="I72" s="862"/>
      <c r="J72" s="862"/>
      <c r="K72" s="862"/>
      <c r="L72" s="862"/>
      <c r="M72" s="862"/>
      <c r="N72" s="862"/>
      <c r="O72" s="863"/>
      <c r="P72" s="863"/>
      <c r="Q72" s="863"/>
      <c r="R72" s="863"/>
      <c r="S72" s="863"/>
      <c r="T72" s="862"/>
      <c r="U72" s="862"/>
      <c r="V72" s="862"/>
      <c r="W72" s="862"/>
      <c r="X72" s="862"/>
    </row>
    <row r="73" spans="3:24" ht="20.100000000000001" customHeight="1">
      <c r="C73" s="862"/>
      <c r="D73" s="862"/>
      <c r="E73" s="862"/>
      <c r="F73" s="862"/>
      <c r="G73" s="862"/>
      <c r="H73" s="862"/>
      <c r="I73" s="862"/>
      <c r="J73" s="862"/>
      <c r="K73" s="862"/>
      <c r="L73" s="862"/>
      <c r="M73" s="862"/>
      <c r="N73" s="862"/>
      <c r="O73" s="863"/>
      <c r="P73" s="863"/>
      <c r="Q73" s="863"/>
      <c r="R73" s="863"/>
      <c r="S73" s="863"/>
      <c r="T73" s="862"/>
      <c r="U73" s="862"/>
      <c r="V73" s="862"/>
      <c r="W73" s="862"/>
      <c r="X73" s="862"/>
    </row>
    <row r="74" spans="3:24" ht="20.100000000000001" customHeight="1">
      <c r="C74" s="862"/>
      <c r="D74" s="862"/>
      <c r="E74" s="862"/>
      <c r="F74" s="862"/>
      <c r="G74" s="862"/>
      <c r="H74" s="862"/>
      <c r="I74" s="862"/>
      <c r="J74" s="862"/>
      <c r="K74" s="862"/>
      <c r="L74" s="862"/>
      <c r="M74" s="862"/>
      <c r="N74" s="862"/>
      <c r="O74" s="863"/>
      <c r="P74" s="863"/>
      <c r="Q74" s="863"/>
      <c r="R74" s="863"/>
      <c r="S74" s="863"/>
      <c r="T74" s="862"/>
      <c r="U74" s="862"/>
      <c r="V74" s="862"/>
      <c r="W74" s="862"/>
      <c r="X74" s="862"/>
    </row>
    <row r="75" spans="3:24" ht="20.100000000000001" customHeight="1">
      <c r="C75" s="862"/>
      <c r="D75" s="862"/>
      <c r="E75" s="862"/>
      <c r="F75" s="862"/>
      <c r="G75" s="862"/>
      <c r="H75" s="862"/>
      <c r="I75" s="862"/>
      <c r="J75" s="862"/>
      <c r="K75" s="862"/>
      <c r="L75" s="862"/>
      <c r="M75" s="862"/>
      <c r="N75" s="862"/>
      <c r="O75" s="863"/>
      <c r="P75" s="863"/>
      <c r="Q75" s="863"/>
      <c r="R75" s="863"/>
      <c r="S75" s="863"/>
      <c r="T75" s="862"/>
      <c r="U75" s="862"/>
      <c r="V75" s="862"/>
      <c r="W75" s="862"/>
      <c r="X75" s="862"/>
    </row>
    <row r="76" spans="3:24" ht="20.100000000000001" customHeight="1">
      <c r="C76" s="862"/>
      <c r="D76" s="862"/>
      <c r="E76" s="862"/>
      <c r="F76" s="862"/>
      <c r="G76" s="862"/>
      <c r="H76" s="862"/>
      <c r="I76" s="862"/>
      <c r="J76" s="862"/>
      <c r="K76" s="862"/>
      <c r="L76" s="862"/>
      <c r="M76" s="862"/>
      <c r="N76" s="862"/>
      <c r="O76" s="863"/>
      <c r="P76" s="863"/>
      <c r="Q76" s="863"/>
      <c r="R76" s="863"/>
      <c r="S76" s="863"/>
      <c r="T76" s="862"/>
      <c r="U76" s="862"/>
      <c r="V76" s="862"/>
      <c r="W76" s="862"/>
      <c r="X76" s="862"/>
    </row>
    <row r="77" spans="3:24" ht="20.100000000000001" customHeight="1">
      <c r="C77" s="862"/>
      <c r="D77" s="862"/>
      <c r="E77" s="862"/>
      <c r="F77" s="862"/>
      <c r="G77" s="862"/>
      <c r="H77" s="862"/>
      <c r="I77" s="862"/>
      <c r="J77" s="862"/>
      <c r="K77" s="862"/>
      <c r="L77" s="862"/>
      <c r="M77" s="862"/>
      <c r="N77" s="862"/>
      <c r="O77" s="863"/>
      <c r="P77" s="863"/>
      <c r="Q77" s="863"/>
      <c r="R77" s="863"/>
      <c r="S77" s="863"/>
      <c r="T77" s="862"/>
      <c r="U77" s="862"/>
      <c r="V77" s="862"/>
      <c r="W77" s="862"/>
      <c r="X77" s="862"/>
    </row>
    <row r="78" spans="3:24" ht="20.100000000000001" customHeight="1">
      <c r="C78" s="862"/>
      <c r="D78" s="862"/>
      <c r="E78" s="862"/>
      <c r="F78" s="862"/>
      <c r="G78" s="862"/>
      <c r="H78" s="862"/>
      <c r="I78" s="862"/>
      <c r="J78" s="862"/>
      <c r="K78" s="862"/>
      <c r="L78" s="862"/>
      <c r="M78" s="862"/>
      <c r="N78" s="862"/>
      <c r="O78" s="863"/>
      <c r="P78" s="863"/>
      <c r="Q78" s="863"/>
      <c r="R78" s="863"/>
      <c r="S78" s="863"/>
      <c r="T78" s="862"/>
      <c r="U78" s="862"/>
      <c r="V78" s="862"/>
      <c r="W78" s="862"/>
      <c r="X78" s="862"/>
    </row>
    <row r="79" spans="3:24" ht="20.100000000000001" customHeight="1">
      <c r="C79" s="862"/>
      <c r="D79" s="862"/>
      <c r="E79" s="862"/>
      <c r="F79" s="862"/>
      <c r="G79" s="862"/>
      <c r="H79" s="862"/>
      <c r="I79" s="862"/>
      <c r="J79" s="862"/>
      <c r="K79" s="862"/>
      <c r="L79" s="862"/>
      <c r="M79" s="862"/>
      <c r="N79" s="862"/>
      <c r="O79" s="863"/>
      <c r="P79" s="863"/>
      <c r="Q79" s="863"/>
      <c r="R79" s="863"/>
      <c r="S79" s="863"/>
      <c r="T79" s="862"/>
      <c r="U79" s="862"/>
      <c r="V79" s="862"/>
      <c r="W79" s="862"/>
      <c r="X79" s="862"/>
    </row>
    <row r="80" spans="3:24" ht="20.100000000000001" customHeight="1">
      <c r="C80" s="862"/>
      <c r="D80" s="862"/>
      <c r="E80" s="862"/>
      <c r="F80" s="862"/>
      <c r="G80" s="862"/>
      <c r="H80" s="862"/>
      <c r="I80" s="862"/>
      <c r="J80" s="862"/>
      <c r="K80" s="862"/>
      <c r="L80" s="862"/>
      <c r="M80" s="862"/>
      <c r="N80" s="862"/>
      <c r="O80" s="863"/>
      <c r="P80" s="863"/>
      <c r="Q80" s="863"/>
      <c r="R80" s="863"/>
      <c r="S80" s="863"/>
      <c r="T80" s="862"/>
      <c r="U80" s="862"/>
      <c r="V80" s="862"/>
      <c r="W80" s="862"/>
      <c r="X80" s="862"/>
    </row>
    <row r="81" spans="3:24" ht="20.100000000000001" customHeight="1">
      <c r="C81" s="862"/>
      <c r="D81" s="862"/>
      <c r="E81" s="862"/>
      <c r="F81" s="862"/>
      <c r="G81" s="862"/>
      <c r="H81" s="862"/>
      <c r="I81" s="862"/>
      <c r="J81" s="862"/>
      <c r="K81" s="862"/>
      <c r="L81" s="862"/>
      <c r="M81" s="862"/>
      <c r="N81" s="862"/>
      <c r="O81" s="863"/>
      <c r="P81" s="863"/>
      <c r="Q81" s="863"/>
      <c r="R81" s="863"/>
      <c r="S81" s="863"/>
      <c r="T81" s="862"/>
      <c r="U81" s="862"/>
      <c r="V81" s="862"/>
      <c r="W81" s="862"/>
      <c r="X81" s="862"/>
    </row>
    <row r="82" spans="3:24" ht="20.100000000000001" customHeight="1">
      <c r="C82" s="862"/>
      <c r="D82" s="862"/>
      <c r="E82" s="862"/>
      <c r="F82" s="862"/>
      <c r="G82" s="862"/>
      <c r="H82" s="862"/>
      <c r="I82" s="862"/>
      <c r="J82" s="862"/>
      <c r="K82" s="862"/>
      <c r="L82" s="862"/>
      <c r="M82" s="862"/>
      <c r="N82" s="862"/>
      <c r="O82" s="863"/>
      <c r="P82" s="863"/>
      <c r="Q82" s="863"/>
      <c r="R82" s="863"/>
      <c r="S82" s="863"/>
      <c r="T82" s="862"/>
      <c r="U82" s="862"/>
      <c r="V82" s="862"/>
      <c r="W82" s="862"/>
      <c r="X82" s="862"/>
    </row>
    <row r="83" spans="3:24" ht="20.100000000000001" customHeight="1">
      <c r="C83" s="862"/>
      <c r="D83" s="862"/>
      <c r="E83" s="862"/>
      <c r="F83" s="862"/>
      <c r="G83" s="862"/>
      <c r="H83" s="862"/>
      <c r="I83" s="862"/>
      <c r="J83" s="862"/>
      <c r="K83" s="862"/>
      <c r="L83" s="862"/>
      <c r="M83" s="862"/>
      <c r="N83" s="862"/>
      <c r="O83" s="863"/>
      <c r="P83" s="863"/>
      <c r="Q83" s="863"/>
      <c r="R83" s="863"/>
      <c r="S83" s="863"/>
      <c r="T83" s="862"/>
      <c r="U83" s="862"/>
      <c r="V83" s="862"/>
      <c r="W83" s="862"/>
      <c r="X83" s="862"/>
    </row>
    <row r="84" spans="3:24" ht="20.100000000000001" customHeight="1">
      <c r="C84" s="862"/>
      <c r="D84" s="862"/>
      <c r="E84" s="862"/>
      <c r="F84" s="862"/>
      <c r="G84" s="862"/>
      <c r="H84" s="862"/>
      <c r="I84" s="862"/>
      <c r="J84" s="862"/>
      <c r="K84" s="862"/>
      <c r="L84" s="862"/>
      <c r="M84" s="862"/>
      <c r="N84" s="862"/>
      <c r="O84" s="863"/>
      <c r="P84" s="863"/>
      <c r="Q84" s="863"/>
      <c r="R84" s="863"/>
      <c r="S84" s="863"/>
      <c r="T84" s="862"/>
      <c r="U84" s="862"/>
      <c r="V84" s="862"/>
      <c r="W84" s="862"/>
      <c r="X84" s="862"/>
    </row>
    <row r="85" spans="3:24" ht="20.100000000000001" customHeight="1">
      <c r="C85" s="862"/>
      <c r="D85" s="862"/>
      <c r="E85" s="862"/>
      <c r="F85" s="862"/>
      <c r="G85" s="862"/>
      <c r="H85" s="862"/>
      <c r="I85" s="862"/>
      <c r="J85" s="862"/>
      <c r="K85" s="862"/>
      <c r="L85" s="862"/>
      <c r="M85" s="862"/>
      <c r="N85" s="862"/>
      <c r="O85" s="863"/>
      <c r="P85" s="863"/>
      <c r="Q85" s="863"/>
      <c r="R85" s="863"/>
      <c r="S85" s="863"/>
      <c r="T85" s="862"/>
      <c r="U85" s="862"/>
      <c r="V85" s="862"/>
      <c r="W85" s="862"/>
      <c r="X85" s="862"/>
    </row>
    <row r="86" spans="3:24" ht="20.100000000000001" customHeight="1">
      <c r="C86" s="862"/>
      <c r="D86" s="862"/>
      <c r="E86" s="862"/>
      <c r="F86" s="862"/>
      <c r="G86" s="862"/>
      <c r="H86" s="862"/>
      <c r="I86" s="862"/>
      <c r="J86" s="862"/>
      <c r="K86" s="862"/>
      <c r="L86" s="862"/>
      <c r="M86" s="862"/>
      <c r="N86" s="862"/>
      <c r="O86" s="863"/>
      <c r="P86" s="863"/>
      <c r="Q86" s="863"/>
      <c r="R86" s="863"/>
      <c r="S86" s="863"/>
      <c r="T86" s="862"/>
      <c r="U86" s="862"/>
      <c r="V86" s="862"/>
      <c r="W86" s="862"/>
      <c r="X86" s="862"/>
    </row>
    <row r="87" spans="3:24" ht="20.100000000000001" customHeight="1">
      <c r="C87" s="862"/>
      <c r="D87" s="862"/>
      <c r="E87" s="862"/>
      <c r="F87" s="862"/>
      <c r="G87" s="862"/>
      <c r="H87" s="862"/>
      <c r="I87" s="862"/>
      <c r="J87" s="862"/>
      <c r="K87" s="862"/>
      <c r="L87" s="862"/>
      <c r="M87" s="862"/>
      <c r="N87" s="862"/>
      <c r="O87" s="863"/>
      <c r="P87" s="863"/>
      <c r="Q87" s="863"/>
      <c r="R87" s="863"/>
      <c r="S87" s="863"/>
      <c r="T87" s="862"/>
      <c r="U87" s="862"/>
      <c r="V87" s="862"/>
      <c r="W87" s="862"/>
      <c r="X87" s="862"/>
    </row>
    <row r="88" spans="3:24" ht="20.100000000000001" customHeight="1">
      <c r="C88" s="862"/>
      <c r="D88" s="862"/>
      <c r="E88" s="862"/>
      <c r="F88" s="862"/>
      <c r="G88" s="862"/>
      <c r="H88" s="862"/>
      <c r="I88" s="862"/>
      <c r="J88" s="862"/>
      <c r="K88" s="862"/>
      <c r="L88" s="862"/>
      <c r="M88" s="862"/>
      <c r="N88" s="862"/>
      <c r="O88" s="863"/>
      <c r="P88" s="863"/>
      <c r="Q88" s="863"/>
      <c r="R88" s="863"/>
      <c r="S88" s="863"/>
      <c r="T88" s="862"/>
      <c r="U88" s="862"/>
      <c r="V88" s="862"/>
      <c r="W88" s="862"/>
      <c r="X88" s="862"/>
    </row>
    <row r="89" spans="3:24" ht="20.100000000000001" customHeight="1">
      <c r="C89" s="862"/>
      <c r="D89" s="862"/>
      <c r="E89" s="862"/>
      <c r="F89" s="862"/>
      <c r="G89" s="862"/>
      <c r="H89" s="862"/>
      <c r="I89" s="862"/>
      <c r="J89" s="862"/>
      <c r="K89" s="862"/>
      <c r="L89" s="862"/>
      <c r="M89" s="862"/>
      <c r="N89" s="862"/>
      <c r="O89" s="863"/>
      <c r="P89" s="863"/>
      <c r="Q89" s="863"/>
      <c r="R89" s="863"/>
      <c r="S89" s="863"/>
      <c r="T89" s="862"/>
      <c r="U89" s="862"/>
      <c r="V89" s="862"/>
      <c r="W89" s="862"/>
      <c r="X89" s="862"/>
    </row>
    <row r="90" spans="3:24" ht="20.100000000000001" customHeight="1">
      <c r="C90" s="862"/>
      <c r="D90" s="862"/>
      <c r="E90" s="862"/>
      <c r="F90" s="862"/>
      <c r="G90" s="862"/>
      <c r="H90" s="862"/>
      <c r="I90" s="862"/>
      <c r="J90" s="862"/>
      <c r="K90" s="862"/>
      <c r="L90" s="862"/>
      <c r="M90" s="862"/>
      <c r="N90" s="862"/>
      <c r="O90" s="863"/>
      <c r="P90" s="863"/>
      <c r="Q90" s="863"/>
      <c r="R90" s="863"/>
      <c r="S90" s="863"/>
      <c r="T90" s="862"/>
      <c r="U90" s="862"/>
      <c r="V90" s="862"/>
      <c r="W90" s="862"/>
      <c r="X90" s="862"/>
    </row>
    <row r="91" spans="3:24" ht="20.100000000000001" customHeight="1">
      <c r="C91" s="862"/>
      <c r="D91" s="862"/>
      <c r="E91" s="862"/>
      <c r="F91" s="862"/>
      <c r="G91" s="862"/>
      <c r="H91" s="862"/>
      <c r="I91" s="862"/>
      <c r="J91" s="862"/>
      <c r="K91" s="862"/>
      <c r="L91" s="862"/>
      <c r="M91" s="862"/>
      <c r="N91" s="862"/>
      <c r="O91" s="863"/>
      <c r="P91" s="863"/>
      <c r="Q91" s="863"/>
      <c r="R91" s="863"/>
      <c r="S91" s="863"/>
      <c r="T91" s="862"/>
      <c r="U91" s="862"/>
      <c r="V91" s="862"/>
      <c r="W91" s="862"/>
      <c r="X91" s="862"/>
    </row>
    <row r="92" spans="3:24" ht="20.100000000000001" customHeight="1">
      <c r="C92" s="862"/>
      <c r="D92" s="862"/>
      <c r="E92" s="862"/>
      <c r="F92" s="862"/>
      <c r="G92" s="862"/>
      <c r="H92" s="862"/>
      <c r="I92" s="862"/>
      <c r="J92" s="862"/>
      <c r="K92" s="862"/>
      <c r="L92" s="862"/>
      <c r="M92" s="862"/>
      <c r="N92" s="862"/>
      <c r="O92" s="863"/>
      <c r="P92" s="863"/>
      <c r="Q92" s="863"/>
      <c r="R92" s="863"/>
      <c r="S92" s="863"/>
      <c r="T92" s="862"/>
      <c r="U92" s="862"/>
      <c r="V92" s="862"/>
      <c r="W92" s="862"/>
      <c r="X92" s="862"/>
    </row>
    <row r="93" spans="3:24" ht="20.100000000000001" customHeight="1">
      <c r="C93" s="862"/>
      <c r="D93" s="862"/>
      <c r="E93" s="862"/>
      <c r="F93" s="862"/>
      <c r="G93" s="862"/>
      <c r="H93" s="862"/>
      <c r="I93" s="862"/>
      <c r="J93" s="862"/>
      <c r="K93" s="862"/>
      <c r="L93" s="862"/>
      <c r="M93" s="862"/>
      <c r="N93" s="862"/>
      <c r="O93" s="863"/>
      <c r="P93" s="863"/>
      <c r="Q93" s="863"/>
      <c r="R93" s="863"/>
      <c r="S93" s="863"/>
      <c r="T93" s="862"/>
      <c r="U93" s="862"/>
      <c r="V93" s="862"/>
      <c r="W93" s="862"/>
      <c r="X93" s="862"/>
    </row>
    <row r="94" spans="3:24" ht="20.100000000000001" customHeight="1">
      <c r="C94" s="862"/>
      <c r="D94" s="862"/>
      <c r="E94" s="862"/>
      <c r="F94" s="862"/>
      <c r="G94" s="862"/>
      <c r="H94" s="862"/>
      <c r="I94" s="862"/>
      <c r="J94" s="862"/>
      <c r="K94" s="862"/>
      <c r="L94" s="862"/>
      <c r="M94" s="862"/>
      <c r="N94" s="862"/>
      <c r="O94" s="863"/>
      <c r="P94" s="863"/>
      <c r="Q94" s="863"/>
      <c r="R94" s="863"/>
      <c r="S94" s="863"/>
      <c r="T94" s="862"/>
      <c r="U94" s="862"/>
      <c r="V94" s="862"/>
      <c r="W94" s="862"/>
      <c r="X94" s="862"/>
    </row>
    <row r="95" spans="3:24" ht="20.100000000000001" customHeight="1">
      <c r="C95" s="862"/>
      <c r="D95" s="862"/>
      <c r="E95" s="862"/>
      <c r="F95" s="862"/>
      <c r="G95" s="862"/>
      <c r="H95" s="862"/>
      <c r="I95" s="862"/>
      <c r="J95" s="862"/>
      <c r="K95" s="862"/>
      <c r="L95" s="862"/>
      <c r="M95" s="862"/>
      <c r="N95" s="862"/>
      <c r="O95" s="863"/>
      <c r="P95" s="863"/>
      <c r="Q95" s="863"/>
      <c r="R95" s="863"/>
      <c r="S95" s="863"/>
      <c r="T95" s="862"/>
      <c r="U95" s="862"/>
      <c r="V95" s="862"/>
      <c r="W95" s="862"/>
      <c r="X95" s="862"/>
    </row>
    <row r="96" spans="3:24" ht="20.100000000000001" customHeight="1">
      <c r="C96" s="862"/>
      <c r="D96" s="862"/>
      <c r="E96" s="862"/>
      <c r="F96" s="862"/>
      <c r="G96" s="862"/>
      <c r="H96" s="862"/>
      <c r="I96" s="862"/>
      <c r="J96" s="862"/>
      <c r="K96" s="862"/>
      <c r="L96" s="862"/>
      <c r="M96" s="862"/>
      <c r="N96" s="862"/>
      <c r="O96" s="863"/>
      <c r="P96" s="863"/>
      <c r="Q96" s="863"/>
      <c r="R96" s="863"/>
      <c r="S96" s="863"/>
      <c r="T96" s="862"/>
      <c r="U96" s="862"/>
      <c r="V96" s="862"/>
      <c r="W96" s="862"/>
      <c r="X96" s="862"/>
    </row>
    <row r="97" spans="3:24" ht="20.100000000000001" customHeight="1">
      <c r="C97" s="862"/>
      <c r="D97" s="862"/>
      <c r="E97" s="862"/>
      <c r="F97" s="862"/>
      <c r="G97" s="862"/>
      <c r="H97" s="862"/>
      <c r="I97" s="862"/>
      <c r="J97" s="862"/>
      <c r="K97" s="862"/>
      <c r="L97" s="862"/>
      <c r="M97" s="862"/>
      <c r="N97" s="862"/>
      <c r="O97" s="863"/>
      <c r="P97" s="863"/>
      <c r="Q97" s="863"/>
      <c r="R97" s="863"/>
      <c r="S97" s="863"/>
      <c r="T97" s="862"/>
      <c r="U97" s="862"/>
      <c r="V97" s="862"/>
      <c r="W97" s="862"/>
      <c r="X97" s="862"/>
    </row>
    <row r="98" spans="3:24" ht="20.100000000000001" customHeight="1">
      <c r="C98" s="862"/>
      <c r="D98" s="862"/>
      <c r="E98" s="862"/>
      <c r="F98" s="862"/>
      <c r="G98" s="862"/>
      <c r="H98" s="862"/>
      <c r="I98" s="862"/>
      <c r="J98" s="862"/>
      <c r="K98" s="862"/>
      <c r="L98" s="862"/>
      <c r="M98" s="862"/>
      <c r="N98" s="862"/>
      <c r="O98" s="863"/>
      <c r="P98" s="863"/>
      <c r="Q98" s="863"/>
      <c r="R98" s="863"/>
      <c r="S98" s="863"/>
      <c r="T98" s="862"/>
      <c r="U98" s="862"/>
      <c r="V98" s="862"/>
      <c r="W98" s="862"/>
      <c r="X98" s="862"/>
    </row>
    <row r="99" spans="3:24" ht="20.100000000000001" customHeight="1">
      <c r="C99" s="862"/>
      <c r="D99" s="862"/>
      <c r="E99" s="862"/>
      <c r="F99" s="862"/>
      <c r="G99" s="862"/>
      <c r="H99" s="862"/>
      <c r="I99" s="862"/>
      <c r="J99" s="862"/>
      <c r="K99" s="862"/>
      <c r="L99" s="862"/>
      <c r="M99" s="862"/>
      <c r="N99" s="862"/>
      <c r="O99" s="863"/>
      <c r="P99" s="863"/>
      <c r="Q99" s="863"/>
      <c r="R99" s="863"/>
      <c r="S99" s="863"/>
      <c r="T99" s="862"/>
      <c r="U99" s="862"/>
      <c r="V99" s="862"/>
      <c r="W99" s="862"/>
      <c r="X99" s="862"/>
    </row>
    <row r="100" spans="3:24" ht="20.100000000000001" customHeight="1">
      <c r="C100" s="862"/>
      <c r="D100" s="862"/>
      <c r="E100" s="862"/>
      <c r="F100" s="862"/>
      <c r="G100" s="862"/>
      <c r="H100" s="862"/>
      <c r="I100" s="862"/>
      <c r="J100" s="862"/>
      <c r="K100" s="862"/>
      <c r="L100" s="862"/>
      <c r="M100" s="862"/>
      <c r="N100" s="862"/>
      <c r="O100" s="863"/>
      <c r="P100" s="863"/>
      <c r="Q100" s="863"/>
      <c r="R100" s="863"/>
      <c r="S100" s="863"/>
      <c r="T100" s="862"/>
      <c r="U100" s="862"/>
      <c r="V100" s="862"/>
      <c r="W100" s="862"/>
      <c r="X100" s="862"/>
    </row>
    <row r="101" spans="3:24" ht="20.100000000000001" customHeight="1">
      <c r="C101" s="862"/>
      <c r="D101" s="862"/>
      <c r="E101" s="862"/>
      <c r="F101" s="862"/>
      <c r="G101" s="862"/>
      <c r="H101" s="862"/>
      <c r="I101" s="862"/>
      <c r="J101" s="862"/>
      <c r="K101" s="862"/>
      <c r="L101" s="862"/>
      <c r="M101" s="862"/>
      <c r="N101" s="862"/>
      <c r="O101" s="863"/>
      <c r="P101" s="863"/>
      <c r="Q101" s="863"/>
      <c r="R101" s="863"/>
      <c r="S101" s="863"/>
      <c r="T101" s="862"/>
      <c r="U101" s="862"/>
      <c r="V101" s="862"/>
      <c r="W101" s="862"/>
      <c r="X101" s="862"/>
    </row>
    <row r="102" spans="3:24" ht="20.100000000000001" customHeight="1">
      <c r="C102" s="862"/>
      <c r="D102" s="862"/>
      <c r="E102" s="862"/>
      <c r="F102" s="862"/>
      <c r="G102" s="862"/>
      <c r="H102" s="862"/>
      <c r="I102" s="862"/>
      <c r="J102" s="862"/>
      <c r="K102" s="862"/>
      <c r="L102" s="862"/>
      <c r="M102" s="862"/>
      <c r="N102" s="862"/>
      <c r="O102" s="863"/>
      <c r="P102" s="863"/>
      <c r="Q102" s="863"/>
      <c r="R102" s="863"/>
      <c r="S102" s="863"/>
      <c r="T102" s="862"/>
      <c r="U102" s="862"/>
      <c r="V102" s="862"/>
      <c r="W102" s="862"/>
      <c r="X102" s="862"/>
    </row>
    <row r="103" spans="3:24" ht="20.100000000000001" customHeight="1">
      <c r="C103" s="862"/>
      <c r="D103" s="862"/>
      <c r="E103" s="862"/>
      <c r="F103" s="862"/>
      <c r="G103" s="862"/>
      <c r="H103" s="862"/>
      <c r="I103" s="862"/>
      <c r="J103" s="862"/>
      <c r="K103" s="862"/>
      <c r="L103" s="862"/>
      <c r="M103" s="862"/>
      <c r="N103" s="862"/>
      <c r="O103" s="863"/>
      <c r="P103" s="863"/>
      <c r="Q103" s="863"/>
      <c r="R103" s="863"/>
      <c r="S103" s="863"/>
      <c r="T103" s="862"/>
      <c r="U103" s="862"/>
      <c r="V103" s="862"/>
      <c r="W103" s="862"/>
      <c r="X103" s="862"/>
    </row>
    <row r="104" spans="3:24" ht="20.100000000000001" customHeight="1">
      <c r="C104" s="862"/>
      <c r="D104" s="862"/>
      <c r="E104" s="862"/>
      <c r="F104" s="862"/>
      <c r="G104" s="862"/>
      <c r="H104" s="862"/>
      <c r="I104" s="862"/>
      <c r="J104" s="862"/>
      <c r="K104" s="862"/>
      <c r="L104" s="862"/>
      <c r="M104" s="862"/>
      <c r="N104" s="862"/>
      <c r="O104" s="863"/>
      <c r="P104" s="863"/>
      <c r="Q104" s="863"/>
      <c r="R104" s="863"/>
      <c r="S104" s="863"/>
      <c r="T104" s="862"/>
      <c r="U104" s="862"/>
      <c r="V104" s="862"/>
      <c r="W104" s="862"/>
      <c r="X104" s="862"/>
    </row>
    <row r="105" spans="3:24" ht="20.100000000000001" customHeight="1">
      <c r="C105" s="862"/>
      <c r="D105" s="862"/>
      <c r="E105" s="862"/>
      <c r="F105" s="862"/>
      <c r="G105" s="862"/>
      <c r="H105" s="862"/>
      <c r="I105" s="862"/>
      <c r="J105" s="862"/>
      <c r="K105" s="862"/>
      <c r="L105" s="862"/>
      <c r="M105" s="862"/>
      <c r="N105" s="862"/>
      <c r="O105" s="863"/>
      <c r="P105" s="863"/>
      <c r="Q105" s="863"/>
      <c r="R105" s="863"/>
      <c r="S105" s="863"/>
      <c r="T105" s="862"/>
      <c r="U105" s="862"/>
      <c r="V105" s="862"/>
      <c r="W105" s="862"/>
      <c r="X105" s="862"/>
    </row>
    <row r="106" spans="3:24" ht="20.100000000000001" customHeight="1">
      <c r="C106" s="862"/>
      <c r="D106" s="862"/>
      <c r="E106" s="862"/>
      <c r="F106" s="862"/>
      <c r="G106" s="862"/>
      <c r="H106" s="862"/>
      <c r="I106" s="862"/>
      <c r="J106" s="862"/>
      <c r="K106" s="862"/>
      <c r="L106" s="862"/>
      <c r="M106" s="862"/>
      <c r="N106" s="862"/>
      <c r="O106" s="863"/>
      <c r="P106" s="863"/>
      <c r="Q106" s="863"/>
      <c r="R106" s="863"/>
      <c r="S106" s="863"/>
      <c r="T106" s="862"/>
      <c r="U106" s="862"/>
      <c r="V106" s="862"/>
      <c r="W106" s="862"/>
      <c r="X106" s="862"/>
    </row>
  </sheetData>
  <sheetProtection algorithmName="SHA-512" hashValue="F0xfVJkAVN6+fu9UcflVqQ8ourjAoRORl93wdCPl3n+ARdT6di6vWm/gr6SKCLzqMcGuRf7G167d5sGdmlH/7Q==" saltValue="tKIFMmTGb2us/5uCF88Rjg==" spinCount="100000" sheet="1" objects="1" scenarios="1"/>
  <mergeCells count="408">
    <mergeCell ref="T2:U2"/>
    <mergeCell ref="V2:X2"/>
    <mergeCell ref="C7:H7"/>
    <mergeCell ref="I7:N7"/>
    <mergeCell ref="O7:S7"/>
    <mergeCell ref="T7:X7"/>
    <mergeCell ref="B2:F2"/>
    <mergeCell ref="C12:H12"/>
    <mergeCell ref="I12:N12"/>
    <mergeCell ref="O12:S12"/>
    <mergeCell ref="T12:X12"/>
    <mergeCell ref="T3:U3"/>
    <mergeCell ref="V3:X3"/>
    <mergeCell ref="O5:X5"/>
    <mergeCell ref="C13:H13"/>
    <mergeCell ref="I13:N13"/>
    <mergeCell ref="O13:S13"/>
    <mergeCell ref="T13:X13"/>
    <mergeCell ref="C8:H8"/>
    <mergeCell ref="I8:N8"/>
    <mergeCell ref="O8:S8"/>
    <mergeCell ref="T8:X8"/>
    <mergeCell ref="C9:H9"/>
    <mergeCell ref="I9:N9"/>
    <mergeCell ref="O9:S9"/>
    <mergeCell ref="T9:X9"/>
    <mergeCell ref="C10:H10"/>
    <mergeCell ref="I10:N10"/>
    <mergeCell ref="O10:S10"/>
    <mergeCell ref="T10:X10"/>
    <mergeCell ref="C11:H11"/>
    <mergeCell ref="I11:N11"/>
    <mergeCell ref="O11:S11"/>
    <mergeCell ref="T11:X11"/>
    <mergeCell ref="C16:H16"/>
    <mergeCell ref="I16:N16"/>
    <mergeCell ref="O16:S16"/>
    <mergeCell ref="T16:X16"/>
    <mergeCell ref="C14:H14"/>
    <mergeCell ref="I14:N14"/>
    <mergeCell ref="O14:S14"/>
    <mergeCell ref="T14:X14"/>
    <mergeCell ref="C15:H15"/>
    <mergeCell ref="I15:N15"/>
    <mergeCell ref="O15:S15"/>
    <mergeCell ref="T15:X15"/>
    <mergeCell ref="C27:H27"/>
    <mergeCell ref="I27:N27"/>
    <mergeCell ref="O27:S27"/>
    <mergeCell ref="T27:X27"/>
    <mergeCell ref="C25:H25"/>
    <mergeCell ref="I25:N25"/>
    <mergeCell ref="O25:S25"/>
    <mergeCell ref="T25:X25"/>
    <mergeCell ref="C26:H26"/>
    <mergeCell ref="I26:N26"/>
    <mergeCell ref="O26:S26"/>
    <mergeCell ref="T26:X26"/>
    <mergeCell ref="O19:S19"/>
    <mergeCell ref="T19:X19"/>
    <mergeCell ref="C20:H20"/>
    <mergeCell ref="I20:N20"/>
    <mergeCell ref="O20:S20"/>
    <mergeCell ref="T20:X20"/>
    <mergeCell ref="C19:H19"/>
    <mergeCell ref="I19:N19"/>
    <mergeCell ref="C17:H17"/>
    <mergeCell ref="I17:N17"/>
    <mergeCell ref="O17:S17"/>
    <mergeCell ref="T17:X17"/>
    <mergeCell ref="C18:H18"/>
    <mergeCell ref="I18:N18"/>
    <mergeCell ref="O18:S18"/>
    <mergeCell ref="T18:X18"/>
    <mergeCell ref="C23:H23"/>
    <mergeCell ref="I23:N23"/>
    <mergeCell ref="O23:S23"/>
    <mergeCell ref="T23:X23"/>
    <mergeCell ref="C24:H24"/>
    <mergeCell ref="I24:N24"/>
    <mergeCell ref="O24:S24"/>
    <mergeCell ref="T24:X24"/>
    <mergeCell ref="C21:H21"/>
    <mergeCell ref="I21:N21"/>
    <mergeCell ref="O21:S21"/>
    <mergeCell ref="T21:X21"/>
    <mergeCell ref="C22:H22"/>
    <mergeCell ref="I22:N22"/>
    <mergeCell ref="O22:S22"/>
    <mergeCell ref="T22:X22"/>
    <mergeCell ref="C30:H30"/>
    <mergeCell ref="I30:N30"/>
    <mergeCell ref="O30:S30"/>
    <mergeCell ref="T30:X30"/>
    <mergeCell ref="C31:H31"/>
    <mergeCell ref="I31:N31"/>
    <mergeCell ref="O31:S31"/>
    <mergeCell ref="T31:X31"/>
    <mergeCell ref="C28:H28"/>
    <mergeCell ref="I28:N28"/>
    <mergeCell ref="O28:S28"/>
    <mergeCell ref="T28:X28"/>
    <mergeCell ref="C29:H29"/>
    <mergeCell ref="I29:N29"/>
    <mergeCell ref="O29:S29"/>
    <mergeCell ref="T29:X29"/>
    <mergeCell ref="C34:H34"/>
    <mergeCell ref="I34:N34"/>
    <mergeCell ref="O34:S34"/>
    <mergeCell ref="T34:X34"/>
    <mergeCell ref="C35:H35"/>
    <mergeCell ref="I35:N35"/>
    <mergeCell ref="O35:S35"/>
    <mergeCell ref="T35:X35"/>
    <mergeCell ref="C32:H32"/>
    <mergeCell ref="I32:N32"/>
    <mergeCell ref="O32:S32"/>
    <mergeCell ref="T32:X32"/>
    <mergeCell ref="C33:H33"/>
    <mergeCell ref="I33:N33"/>
    <mergeCell ref="O33:S33"/>
    <mergeCell ref="T33:X33"/>
    <mergeCell ref="C38:H38"/>
    <mergeCell ref="I38:N38"/>
    <mergeCell ref="O38:S38"/>
    <mergeCell ref="T38:X38"/>
    <mergeCell ref="C39:H39"/>
    <mergeCell ref="I39:N39"/>
    <mergeCell ref="O39:S39"/>
    <mergeCell ref="T39:X39"/>
    <mergeCell ref="C36:H36"/>
    <mergeCell ref="I36:N36"/>
    <mergeCell ref="O36:S36"/>
    <mergeCell ref="T36:X36"/>
    <mergeCell ref="C37:H37"/>
    <mergeCell ref="I37:N37"/>
    <mergeCell ref="O37:S37"/>
    <mergeCell ref="T37:X37"/>
    <mergeCell ref="O43:S43"/>
    <mergeCell ref="T43:X43"/>
    <mergeCell ref="C40:H40"/>
    <mergeCell ref="I40:N40"/>
    <mergeCell ref="O40:S40"/>
    <mergeCell ref="T40:X40"/>
    <mergeCell ref="C41:H41"/>
    <mergeCell ref="I41:N41"/>
    <mergeCell ref="O41:S41"/>
    <mergeCell ref="T41:X41"/>
    <mergeCell ref="Z8:AD13"/>
    <mergeCell ref="AE8:AU13"/>
    <mergeCell ref="C46:H46"/>
    <mergeCell ref="I46:N46"/>
    <mergeCell ref="O46:S46"/>
    <mergeCell ref="T46:X46"/>
    <mergeCell ref="C47:H47"/>
    <mergeCell ref="I47:N47"/>
    <mergeCell ref="O47:S47"/>
    <mergeCell ref="T47:X47"/>
    <mergeCell ref="C44:H44"/>
    <mergeCell ref="I44:N44"/>
    <mergeCell ref="O44:S44"/>
    <mergeCell ref="T44:X44"/>
    <mergeCell ref="C45:H45"/>
    <mergeCell ref="I45:N45"/>
    <mergeCell ref="O45:S45"/>
    <mergeCell ref="T45:X45"/>
    <mergeCell ref="C42:H42"/>
    <mergeCell ref="I42:N42"/>
    <mergeCell ref="O42:S42"/>
    <mergeCell ref="T42:X42"/>
    <mergeCell ref="C43:H43"/>
    <mergeCell ref="I43:N43"/>
    <mergeCell ref="C48:H48"/>
    <mergeCell ref="I48:N48"/>
    <mergeCell ref="O48:S48"/>
    <mergeCell ref="T48:X48"/>
    <mergeCell ref="C49:H49"/>
    <mergeCell ref="I49:N49"/>
    <mergeCell ref="O49:S49"/>
    <mergeCell ref="T49:X49"/>
    <mergeCell ref="C50:H50"/>
    <mergeCell ref="I50:N50"/>
    <mergeCell ref="O50:S50"/>
    <mergeCell ref="T50:X50"/>
    <mergeCell ref="C51:H51"/>
    <mergeCell ref="I51:N51"/>
    <mergeCell ref="O51:S51"/>
    <mergeCell ref="T51:X51"/>
    <mergeCell ref="C52:H52"/>
    <mergeCell ref="I52:N52"/>
    <mergeCell ref="O52:S52"/>
    <mergeCell ref="T52:X52"/>
    <mergeCell ref="C53:H53"/>
    <mergeCell ref="I53:N53"/>
    <mergeCell ref="O53:S53"/>
    <mergeCell ref="T53:X53"/>
    <mergeCell ref="C54:H54"/>
    <mergeCell ref="I54:N54"/>
    <mergeCell ref="O54:S54"/>
    <mergeCell ref="T54:X54"/>
    <mergeCell ref="C55:H55"/>
    <mergeCell ref="I55:N55"/>
    <mergeCell ref="O55:S55"/>
    <mergeCell ref="T55:X55"/>
    <mergeCell ref="C56:H56"/>
    <mergeCell ref="I56:N56"/>
    <mergeCell ref="O56:S56"/>
    <mergeCell ref="T56:X56"/>
    <mergeCell ref="C57:H57"/>
    <mergeCell ref="I57:N57"/>
    <mergeCell ref="O57:S57"/>
    <mergeCell ref="T57:X57"/>
    <mergeCell ref="C58:H58"/>
    <mergeCell ref="I58:N58"/>
    <mergeCell ref="O58:S58"/>
    <mergeCell ref="T58:X58"/>
    <mergeCell ref="C59:H59"/>
    <mergeCell ref="I59:N59"/>
    <mergeCell ref="O59:S59"/>
    <mergeCell ref="T59:X59"/>
    <mergeCell ref="C60:H60"/>
    <mergeCell ref="I60:N60"/>
    <mergeCell ref="O60:S60"/>
    <mergeCell ref="T60:X60"/>
    <mergeCell ref="C61:H61"/>
    <mergeCell ref="I61:N61"/>
    <mergeCell ref="O61:S61"/>
    <mergeCell ref="T61:X61"/>
    <mergeCell ref="C62:H62"/>
    <mergeCell ref="I62:N62"/>
    <mergeCell ref="O62:S62"/>
    <mergeCell ref="T62:X62"/>
    <mergeCell ref="C63:H63"/>
    <mergeCell ref="I63:N63"/>
    <mergeCell ref="O63:S63"/>
    <mergeCell ref="T63:X63"/>
    <mergeCell ref="C64:H64"/>
    <mergeCell ref="I64:N64"/>
    <mergeCell ref="O64:S64"/>
    <mergeCell ref="T64:X64"/>
    <mergeCell ref="C65:H65"/>
    <mergeCell ref="I65:N65"/>
    <mergeCell ref="O65:S65"/>
    <mergeCell ref="T65:X65"/>
    <mergeCell ref="C66:H66"/>
    <mergeCell ref="I66:N66"/>
    <mergeCell ref="O66:S66"/>
    <mergeCell ref="T66:X66"/>
    <mergeCell ref="C67:H67"/>
    <mergeCell ref="I67:N67"/>
    <mergeCell ref="O67:S67"/>
    <mergeCell ref="T67:X67"/>
    <mergeCell ref="C68:H68"/>
    <mergeCell ref="I68:N68"/>
    <mergeCell ref="O68:S68"/>
    <mergeCell ref="T68:X68"/>
    <mergeCell ref="C69:H69"/>
    <mergeCell ref="I69:N69"/>
    <mergeCell ref="O69:S69"/>
    <mergeCell ref="T69:X69"/>
    <mergeCell ref="C70:H70"/>
    <mergeCell ref="I70:N70"/>
    <mergeCell ref="O70:S70"/>
    <mergeCell ref="T70:X70"/>
    <mergeCell ref="C71:H71"/>
    <mergeCell ref="I71:N71"/>
    <mergeCell ref="O71:S71"/>
    <mergeCell ref="T71:X71"/>
    <mergeCell ref="C72:H72"/>
    <mergeCell ref="I72:N72"/>
    <mergeCell ref="O72:S72"/>
    <mergeCell ref="T72:X72"/>
    <mergeCell ref="C73:H73"/>
    <mergeCell ref="I73:N73"/>
    <mergeCell ref="O73:S73"/>
    <mergeCell ref="T73:X73"/>
    <mergeCell ref="C74:H74"/>
    <mergeCell ref="I74:N74"/>
    <mergeCell ref="O74:S74"/>
    <mergeCell ref="T74:X74"/>
    <mergeCell ref="C75:H75"/>
    <mergeCell ref="I75:N75"/>
    <mergeCell ref="O75:S75"/>
    <mergeCell ref="T75:X75"/>
    <mergeCell ref="C76:H76"/>
    <mergeCell ref="I76:N76"/>
    <mergeCell ref="O76:S76"/>
    <mergeCell ref="T76:X76"/>
    <mergeCell ref="C77:H77"/>
    <mergeCell ref="I77:N77"/>
    <mergeCell ref="O77:S77"/>
    <mergeCell ref="T77:X77"/>
    <mergeCell ref="C78:H78"/>
    <mergeCell ref="I78:N78"/>
    <mergeCell ref="O78:S78"/>
    <mergeCell ref="T78:X78"/>
    <mergeCell ref="C79:H79"/>
    <mergeCell ref="I79:N79"/>
    <mergeCell ref="O79:S79"/>
    <mergeCell ref="T79:X79"/>
    <mergeCell ref="C80:H80"/>
    <mergeCell ref="I80:N80"/>
    <mergeCell ref="O80:S80"/>
    <mergeCell ref="T80:X80"/>
    <mergeCell ref="C81:H81"/>
    <mergeCell ref="I81:N81"/>
    <mergeCell ref="O81:S81"/>
    <mergeCell ref="T81:X81"/>
    <mergeCell ref="C82:H82"/>
    <mergeCell ref="I82:N82"/>
    <mergeCell ref="O82:S82"/>
    <mergeCell ref="T82:X82"/>
    <mergeCell ref="C83:H83"/>
    <mergeCell ref="I83:N83"/>
    <mergeCell ref="O83:S83"/>
    <mergeCell ref="T83:X83"/>
    <mergeCell ref="C84:H84"/>
    <mergeCell ref="I84:N84"/>
    <mergeCell ref="O84:S84"/>
    <mergeCell ref="T84:X84"/>
    <mergeCell ref="C85:H85"/>
    <mergeCell ref="I85:N85"/>
    <mergeCell ref="O85:S85"/>
    <mergeCell ref="T85:X85"/>
    <mergeCell ref="C86:H86"/>
    <mergeCell ref="I86:N86"/>
    <mergeCell ref="O86:S86"/>
    <mergeCell ref="T86:X86"/>
    <mergeCell ref="C87:H87"/>
    <mergeCell ref="I87:N87"/>
    <mergeCell ref="O87:S87"/>
    <mergeCell ref="T87:X87"/>
    <mergeCell ref="C88:H88"/>
    <mergeCell ref="I88:N88"/>
    <mergeCell ref="O88:S88"/>
    <mergeCell ref="T88:X88"/>
    <mergeCell ref="C89:H89"/>
    <mergeCell ref="I89:N89"/>
    <mergeCell ref="O89:S89"/>
    <mergeCell ref="T89:X89"/>
    <mergeCell ref="C90:H90"/>
    <mergeCell ref="I90:N90"/>
    <mergeCell ref="O90:S90"/>
    <mergeCell ref="T90:X90"/>
    <mergeCell ref="C91:H91"/>
    <mergeCell ref="I91:N91"/>
    <mergeCell ref="O91:S91"/>
    <mergeCell ref="T91:X91"/>
    <mergeCell ref="C92:H92"/>
    <mergeCell ref="I92:N92"/>
    <mergeCell ref="O92:S92"/>
    <mergeCell ref="T92:X92"/>
    <mergeCell ref="C93:H93"/>
    <mergeCell ref="I93:N93"/>
    <mergeCell ref="O93:S93"/>
    <mergeCell ref="T93:X93"/>
    <mergeCell ref="C94:H94"/>
    <mergeCell ref="I94:N94"/>
    <mergeCell ref="O94:S94"/>
    <mergeCell ref="T94:X94"/>
    <mergeCell ref="C95:H95"/>
    <mergeCell ref="I95:N95"/>
    <mergeCell ref="O95:S95"/>
    <mergeCell ref="T95:X95"/>
    <mergeCell ref="C96:H96"/>
    <mergeCell ref="I96:N96"/>
    <mergeCell ref="O96:S96"/>
    <mergeCell ref="T96:X96"/>
    <mergeCell ref="C97:H97"/>
    <mergeCell ref="I97:N97"/>
    <mergeCell ref="O97:S97"/>
    <mergeCell ref="T97:X97"/>
    <mergeCell ref="C98:H98"/>
    <mergeCell ref="I98:N98"/>
    <mergeCell ref="O98:S98"/>
    <mergeCell ref="T98:X98"/>
    <mergeCell ref="C99:H99"/>
    <mergeCell ref="I99:N99"/>
    <mergeCell ref="O99:S99"/>
    <mergeCell ref="T99:X99"/>
    <mergeCell ref="C100:H100"/>
    <mergeCell ref="I100:N100"/>
    <mergeCell ref="O100:S100"/>
    <mergeCell ref="T100:X100"/>
    <mergeCell ref="C101:H101"/>
    <mergeCell ref="I101:N101"/>
    <mergeCell ref="O101:S101"/>
    <mergeCell ref="T101:X101"/>
    <mergeCell ref="C105:H105"/>
    <mergeCell ref="I105:N105"/>
    <mergeCell ref="O105:S105"/>
    <mergeCell ref="T105:X105"/>
    <mergeCell ref="C106:H106"/>
    <mergeCell ref="I106:N106"/>
    <mergeCell ref="O106:S106"/>
    <mergeCell ref="T106:X106"/>
    <mergeCell ref="C102:H102"/>
    <mergeCell ref="I102:N102"/>
    <mergeCell ref="O102:S102"/>
    <mergeCell ref="T102:X102"/>
    <mergeCell ref="C103:H103"/>
    <mergeCell ref="I103:N103"/>
    <mergeCell ref="O103:S103"/>
    <mergeCell ref="T103:X103"/>
    <mergeCell ref="C104:H104"/>
    <mergeCell ref="I104:N104"/>
    <mergeCell ref="O104:S104"/>
    <mergeCell ref="T104:X104"/>
  </mergeCells>
  <phoneticPr fontId="1"/>
  <dataValidations count="2">
    <dataValidation type="custom" allowBlank="1" showInputMessage="1" showErrorMessage="1" sqref="C8:H106" xr:uid="{00000000-0002-0000-0C00-000000000000}">
      <formula1>LEN(C8)&lt;=64</formula1>
    </dataValidation>
    <dataValidation type="whole" allowBlank="1" showInputMessage="1" showErrorMessage="1" sqref="O8:S106" xr:uid="{00000000-0002-0000-0C00-000001000000}">
      <formula1>0</formula1>
      <formula2>999999999999</formula2>
    </dataValidation>
  </dataValidations>
  <hyperlinks>
    <hyperlink ref="O5" location="'補助対象経費により取得する建物に係る宣誓・同意書 '!A1" display="シート：補助対象経費により取得する建物に係る宣誓・同意書へ戻る" xr:uid="{00000000-0004-0000-0C00-000000000000}"/>
  </hyperlinks>
  <pageMargins left="0.70866141732283505" right="0.70866141732283505" top="0.74803149606299202" bottom="0.74803149606299202" header="0.31496062992126" footer="0.31496062992126"/>
  <pageSetup paperSize="9" scale="30" orientation="portrait"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プルダウンデータ!$C$253:$C$349</xm:f>
          </x14:formula1>
          <xm:sqref>I8:N106</xm:sqref>
        </x14:dataValidation>
        <x14:dataValidation type="list" allowBlank="1" showInputMessage="1" showErrorMessage="1" xr:uid="{00000000-0002-0000-0700-000001000000}">
          <x14:formula1>
            <xm:f>OFFSET(プルダウンデータ!$C$359,,,COUNTIF(プルダウンデータ!$C$359:$C$561,"?*"))</xm:f>
          </x14:formula1>
          <xm:sqref>T8:X106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54"/>
  <sheetViews>
    <sheetView workbookViewId="0"/>
  </sheetViews>
  <sheetFormatPr defaultRowHeight="15.75"/>
  <cols>
    <col min="1" max="1" width="2.625" style="12" customWidth="1"/>
    <col min="2" max="2" width="26.875" style="12" bestFit="1" customWidth="1"/>
    <col min="3" max="9" width="20.625" style="12" customWidth="1"/>
    <col min="10" max="16384" width="9" style="12"/>
  </cols>
  <sheetData>
    <row r="1" spans="1:10" ht="16.5">
      <c r="A1" s="327" t="s">
        <v>7443</v>
      </c>
      <c r="B1" s="328"/>
      <c r="C1" s="328"/>
      <c r="D1" s="328"/>
      <c r="E1" s="328"/>
      <c r="F1" s="328"/>
      <c r="G1" s="328"/>
      <c r="H1" s="328"/>
      <c r="I1" s="328"/>
      <c r="J1" s="328"/>
    </row>
    <row r="2" spans="1:10" ht="16.5">
      <c r="A2" s="328"/>
      <c r="B2" s="329" t="s">
        <v>0</v>
      </c>
      <c r="C2" s="330" t="s">
        <v>7464</v>
      </c>
      <c r="D2" s="329" t="s">
        <v>6971</v>
      </c>
      <c r="E2" s="330" t="s">
        <v>7465</v>
      </c>
      <c r="F2" s="328">
        <v>1360000</v>
      </c>
      <c r="G2" s="328">
        <v>1360000</v>
      </c>
      <c r="H2" s="328">
        <v>1360000</v>
      </c>
      <c r="I2" s="328">
        <v>1360000</v>
      </c>
      <c r="J2" s="328"/>
    </row>
    <row r="3" spans="1:10" ht="16.5">
      <c r="A3" s="328"/>
      <c r="B3" s="328">
        <v>1360000</v>
      </c>
      <c r="C3" s="328">
        <v>1360000</v>
      </c>
      <c r="D3" s="328">
        <v>1360000</v>
      </c>
      <c r="E3" s="328">
        <v>1360000</v>
      </c>
      <c r="F3" s="328">
        <v>1360000</v>
      </c>
      <c r="G3" s="328">
        <v>1360000</v>
      </c>
      <c r="H3" s="328">
        <v>1360000</v>
      </c>
      <c r="I3" s="328">
        <v>1360000</v>
      </c>
      <c r="J3" s="328"/>
    </row>
    <row r="4" spans="1:10" ht="16.5">
      <c r="A4" s="328"/>
      <c r="B4" s="331"/>
      <c r="C4" s="331"/>
      <c r="D4" s="331"/>
      <c r="E4" s="328"/>
      <c r="F4" s="328"/>
      <c r="G4" s="328"/>
      <c r="H4" s="328"/>
      <c r="I4" s="328"/>
      <c r="J4" s="328"/>
    </row>
    <row r="5" spans="1:10" ht="16.5">
      <c r="A5" s="328"/>
      <c r="B5" s="332" t="s">
        <v>7503</v>
      </c>
      <c r="C5" s="333"/>
      <c r="D5" s="328"/>
      <c r="E5" s="328"/>
      <c r="F5" s="333"/>
      <c r="G5" s="331"/>
      <c r="H5" s="331"/>
      <c r="I5" s="331"/>
      <c r="J5" s="328"/>
    </row>
    <row r="6" spans="1:10" ht="16.5">
      <c r="A6" s="328"/>
      <c r="B6" s="332" t="s">
        <v>7504</v>
      </c>
      <c r="C6" s="332" t="s">
        <v>7505</v>
      </c>
      <c r="D6" s="328"/>
      <c r="E6" s="328"/>
      <c r="F6" s="333"/>
      <c r="G6" s="331"/>
      <c r="H6" s="331"/>
      <c r="I6" s="334" t="s">
        <v>73</v>
      </c>
      <c r="J6" s="328"/>
    </row>
    <row r="7" spans="1:10" ht="24">
      <c r="A7" s="328"/>
      <c r="B7" s="867"/>
      <c r="C7" s="335" t="s">
        <v>7506</v>
      </c>
      <c r="D7" s="335" t="s">
        <v>7507</v>
      </c>
      <c r="E7" s="335" t="s">
        <v>7508</v>
      </c>
      <c r="F7" s="335" t="s">
        <v>7509</v>
      </c>
      <c r="G7" s="335" t="s">
        <v>7510</v>
      </c>
      <c r="H7" s="335" t="s">
        <v>7511</v>
      </c>
      <c r="I7" s="335" t="s">
        <v>7512</v>
      </c>
      <c r="J7" s="328"/>
    </row>
    <row r="8" spans="1:10" ht="16.5">
      <c r="A8" s="328"/>
      <c r="B8" s="868"/>
      <c r="C8" s="336">
        <v>44621</v>
      </c>
      <c r="D8" s="336">
        <v>44986</v>
      </c>
      <c r="E8" s="336">
        <f>EDATE($D$8,12)</f>
        <v>45352</v>
      </c>
      <c r="F8" s="336">
        <f>EDATE($D$8,24)</f>
        <v>45717</v>
      </c>
      <c r="G8" s="336">
        <f>EDATE($D$8,36)</f>
        <v>46082</v>
      </c>
      <c r="H8" s="336">
        <f>EDATE($D$8,48)</f>
        <v>46447</v>
      </c>
      <c r="I8" s="336">
        <f>EDATE($D$8,60)</f>
        <v>46813</v>
      </c>
      <c r="J8" s="328"/>
    </row>
    <row r="9" spans="1:10" ht="16.5">
      <c r="A9" s="328"/>
      <c r="B9" s="337" t="s">
        <v>7513</v>
      </c>
      <c r="C9" s="338">
        <v>175139229</v>
      </c>
      <c r="D9" s="338">
        <v>180000000</v>
      </c>
      <c r="E9" s="338">
        <v>183819000</v>
      </c>
      <c r="F9" s="338">
        <v>199095000</v>
      </c>
      <c r="G9" s="338">
        <v>218109000</v>
      </c>
      <c r="H9" s="338"/>
      <c r="I9" s="338"/>
      <c r="J9" s="328"/>
    </row>
    <row r="10" spans="1:10" ht="16.5">
      <c r="A10" s="328"/>
      <c r="B10" s="337" t="s">
        <v>7514</v>
      </c>
      <c r="C10" s="338">
        <v>69743595</v>
      </c>
      <c r="D10" s="338">
        <v>72000000</v>
      </c>
      <c r="E10" s="338">
        <v>81547500</v>
      </c>
      <c r="F10" s="338">
        <v>119737500</v>
      </c>
      <c r="G10" s="338">
        <v>167475000</v>
      </c>
      <c r="H10" s="338"/>
      <c r="I10" s="338"/>
      <c r="J10" s="328"/>
    </row>
    <row r="11" spans="1:10" ht="16.5">
      <c r="A11" s="328"/>
      <c r="B11" s="339" t="s">
        <v>7515</v>
      </c>
      <c r="C11" s="338">
        <v>70697574</v>
      </c>
      <c r="D11" s="338">
        <v>72000000</v>
      </c>
      <c r="E11" s="338">
        <v>81547500</v>
      </c>
      <c r="F11" s="338">
        <v>119737500</v>
      </c>
      <c r="G11" s="338">
        <v>167475000</v>
      </c>
      <c r="H11" s="338"/>
      <c r="I11" s="338"/>
      <c r="J11" s="328"/>
    </row>
    <row r="12" spans="1:10" ht="16.5">
      <c r="A12" s="328"/>
      <c r="B12" s="339" t="s">
        <v>7516</v>
      </c>
      <c r="C12" s="338">
        <v>626561934</v>
      </c>
      <c r="D12" s="338">
        <v>630000000</v>
      </c>
      <c r="E12" s="338">
        <v>640000000</v>
      </c>
      <c r="F12" s="338">
        <v>650000000</v>
      </c>
      <c r="G12" s="338">
        <v>660000000</v>
      </c>
      <c r="H12" s="338"/>
      <c r="I12" s="338"/>
      <c r="J12" s="328"/>
    </row>
    <row r="13" spans="1:10" ht="16.5">
      <c r="A13" s="328"/>
      <c r="B13" s="339" t="s">
        <v>7517</v>
      </c>
      <c r="C13" s="338">
        <v>1316939</v>
      </c>
      <c r="D13" s="338">
        <v>1316939</v>
      </c>
      <c r="E13" s="338">
        <v>29725939</v>
      </c>
      <c r="F13" s="338">
        <v>29725939</v>
      </c>
      <c r="G13" s="338">
        <v>29725939</v>
      </c>
      <c r="H13" s="338"/>
      <c r="I13" s="338"/>
      <c r="J13" s="328"/>
    </row>
    <row r="14" spans="1:10" ht="16.5">
      <c r="A14" s="328"/>
      <c r="B14" s="339" t="s">
        <v>7518</v>
      </c>
      <c r="C14" s="340">
        <f>C10+C12+C13</f>
        <v>697622468</v>
      </c>
      <c r="D14" s="340">
        <f>D10+D12+D13</f>
        <v>703316939</v>
      </c>
      <c r="E14" s="340">
        <f>E10+E12+E13</f>
        <v>751273439</v>
      </c>
      <c r="F14" s="340">
        <f>F10+F12+F13</f>
        <v>799463439</v>
      </c>
      <c r="G14" s="340">
        <f>G10+G12+G13</f>
        <v>857200939</v>
      </c>
      <c r="H14" s="340">
        <f>IF(OR(H10="-",H12="-",H13="-"),"-",H10+H12+H13)</f>
        <v>0</v>
      </c>
      <c r="I14" s="340">
        <f>IF(OR(I10="-",I12="-",I13="-"),"-",I10+I12+I13)</f>
        <v>0</v>
      </c>
      <c r="J14" s="328"/>
    </row>
    <row r="15" spans="1:10" ht="16.5">
      <c r="A15" s="328"/>
      <c r="B15" s="339" t="s">
        <v>7519</v>
      </c>
      <c r="C15" s="341"/>
      <c r="D15" s="341"/>
      <c r="E15" s="342">
        <v>6.8</v>
      </c>
      <c r="F15" s="342">
        <v>13.6</v>
      </c>
      <c r="G15" s="342">
        <v>21.8</v>
      </c>
      <c r="H15" s="342" t="s">
        <v>7540</v>
      </c>
      <c r="I15" s="342" t="s">
        <v>7540</v>
      </c>
      <c r="J15" s="328"/>
    </row>
    <row r="16" spans="1:10" ht="16.5">
      <c r="A16" s="328"/>
      <c r="B16" s="339" t="s">
        <v>7520</v>
      </c>
      <c r="C16" s="341"/>
      <c r="D16" s="340">
        <v>0</v>
      </c>
      <c r="E16" s="340">
        <v>0</v>
      </c>
      <c r="F16" s="340">
        <v>0</v>
      </c>
      <c r="G16" s="340">
        <v>0</v>
      </c>
      <c r="H16" s="340"/>
      <c r="I16" s="340"/>
      <c r="J16" s="328"/>
    </row>
    <row r="17" spans="1:10" ht="16.5">
      <c r="A17" s="328"/>
      <c r="B17" s="339" t="s">
        <v>7521</v>
      </c>
      <c r="C17" s="341"/>
      <c r="D17" s="343">
        <f t="shared" ref="D17:I17" si="0">IF(MOD(ABS(D53),1)=0.5,EVEN(ABS(D53)-0.5)/SIGN(D53),ROUND(D53,0))</f>
        <v>703316939</v>
      </c>
      <c r="E17" s="343">
        <f t="shared" si="0"/>
        <v>751273439</v>
      </c>
      <c r="F17" s="343">
        <f t="shared" si="0"/>
        <v>799463439</v>
      </c>
      <c r="G17" s="343">
        <f t="shared" si="0"/>
        <v>857200939</v>
      </c>
      <c r="H17" s="343">
        <f t="shared" si="0"/>
        <v>0</v>
      </c>
      <c r="I17" s="343">
        <f t="shared" si="0"/>
        <v>0</v>
      </c>
      <c r="J17" s="328"/>
    </row>
    <row r="18" spans="1:10" ht="16.5">
      <c r="A18" s="328"/>
      <c r="B18" s="339" t="s">
        <v>7519</v>
      </c>
      <c r="C18" s="341"/>
      <c r="D18" s="341"/>
      <c r="E18" s="342">
        <f>IF(E53=0,"",IF(E53-$D53&gt;=0,ROUNDDOWN((E53-$D53)/ABS($D53)*100,1),ROUNDUP((E53-$D53)/ABS($D53)*100,1)))</f>
        <v>6.8</v>
      </c>
      <c r="F18" s="342">
        <f>IF(F53=0,"",IF(F53-$D53&gt;=0,ROUNDDOWN((F53-$D53)/ABS($D53)*100,1),ROUNDUP((F53-$D53)/ABS($D53)*100,1)))</f>
        <v>13.6</v>
      </c>
      <c r="G18" s="342">
        <f>IF(G53=0,"",IF(G53-$D53&gt;=0,ROUNDDOWN((G53-$D53)/ABS($D53)*100,1),ROUNDUP((G53-$D53)/ABS($D53)*100,1)))</f>
        <v>21.8</v>
      </c>
      <c r="H18" s="342" t="str">
        <f>IF(OR(H53="-",H53=0),"-",IF(H53-$D53&gt;=0,ROUNDDOWN((H53-$D53)/ABS($D53)*100,1),ROUNDUP((H53-$D53)/ABS($D53)*100,1)))</f>
        <v>-</v>
      </c>
      <c r="I18" s="342" t="str">
        <f>IF(OR(I53="-",I53=0),"-",IF(I53-$D53&gt;=0,ROUNDDOWN((I53-$D53)/ABS($D53)*100,1),ROUNDUP((I53-$D53)/ABS($D53)*100,1)))</f>
        <v>-</v>
      </c>
      <c r="J18" s="328"/>
    </row>
    <row r="19" spans="1:10" ht="16.5" hidden="1">
      <c r="A19" s="328"/>
      <c r="B19" s="328"/>
      <c r="C19" s="328"/>
      <c r="D19" s="328"/>
      <c r="E19" s="328"/>
      <c r="F19" s="328"/>
      <c r="G19" s="328"/>
      <c r="H19" s="328"/>
      <c r="I19" s="328"/>
      <c r="J19" s="328"/>
    </row>
    <row r="20" spans="1:10" ht="27.75" hidden="1" customHeight="1">
      <c r="A20" s="344"/>
      <c r="B20" s="345"/>
      <c r="C20" s="346" t="s">
        <v>7522</v>
      </c>
      <c r="D20" s="335" t="s">
        <v>7523</v>
      </c>
      <c r="E20" s="346" t="s">
        <v>7524</v>
      </c>
      <c r="F20" s="346" t="s">
        <v>7525</v>
      </c>
      <c r="G20" s="346" t="s">
        <v>7526</v>
      </c>
      <c r="H20" s="346" t="s">
        <v>7527</v>
      </c>
      <c r="I20" s="346" t="s">
        <v>7528</v>
      </c>
      <c r="J20" s="344"/>
    </row>
    <row r="21" spans="1:10" ht="16.5" hidden="1">
      <c r="A21" s="328"/>
      <c r="B21" s="339" t="s">
        <v>7077</v>
      </c>
      <c r="C21" s="341"/>
      <c r="D21" s="341"/>
      <c r="E21" s="341"/>
      <c r="F21" s="341"/>
      <c r="G21" s="341"/>
      <c r="H21" s="341"/>
      <c r="I21" s="341"/>
      <c r="J21" s="328"/>
    </row>
    <row r="22" spans="1:10" ht="16.5" hidden="1">
      <c r="A22" s="328"/>
      <c r="B22" s="339" t="s">
        <v>7529</v>
      </c>
      <c r="C22" s="341"/>
      <c r="D22" s="341"/>
      <c r="E22" s="341"/>
      <c r="F22" s="341"/>
      <c r="G22" s="341"/>
      <c r="H22" s="341"/>
      <c r="I22" s="341"/>
      <c r="J22" s="328"/>
    </row>
    <row r="23" spans="1:10" ht="16.5">
      <c r="A23" s="328"/>
      <c r="B23" s="347"/>
      <c r="C23" s="347"/>
      <c r="D23" s="347"/>
      <c r="E23" s="347"/>
      <c r="F23" s="347"/>
      <c r="G23" s="347"/>
      <c r="H23" s="347"/>
      <c r="I23" s="347"/>
      <c r="J23" s="328"/>
    </row>
    <row r="24" spans="1:10" ht="16.5">
      <c r="A24" s="328"/>
      <c r="B24" s="348" t="s">
        <v>7530</v>
      </c>
      <c r="C24" s="328"/>
      <c r="D24" s="328"/>
      <c r="E24" s="328"/>
      <c r="F24" s="328"/>
      <c r="G24" s="328"/>
      <c r="H24" s="328"/>
      <c r="I24" s="334" t="s">
        <v>73</v>
      </c>
      <c r="J24" s="328"/>
    </row>
    <row r="25" spans="1:10" ht="24">
      <c r="A25" s="328"/>
      <c r="B25" s="867"/>
      <c r="C25" s="335" t="s">
        <v>7506</v>
      </c>
      <c r="D25" s="335" t="s">
        <v>7507</v>
      </c>
      <c r="E25" s="335" t="s">
        <v>7508</v>
      </c>
      <c r="F25" s="335" t="s">
        <v>7509</v>
      </c>
      <c r="G25" s="335" t="s">
        <v>7510</v>
      </c>
      <c r="H25" s="335" t="s">
        <v>7511</v>
      </c>
      <c r="I25" s="335" t="s">
        <v>7512</v>
      </c>
      <c r="J25" s="328"/>
    </row>
    <row r="26" spans="1:10" ht="16.5">
      <c r="A26" s="328"/>
      <c r="B26" s="868"/>
      <c r="C26" s="349">
        <v>44621</v>
      </c>
      <c r="D26" s="349">
        <v>44986</v>
      </c>
      <c r="E26" s="336">
        <f>EDATE($D$26,12)</f>
        <v>45352</v>
      </c>
      <c r="F26" s="336">
        <f>EDATE($D$26,24)</f>
        <v>45717</v>
      </c>
      <c r="G26" s="336">
        <f>EDATE($D$26,36)</f>
        <v>46082</v>
      </c>
      <c r="H26" s="336">
        <f>EDATE($D$26,48)</f>
        <v>46447</v>
      </c>
      <c r="I26" s="336">
        <f>EDATE($D$26,60)</f>
        <v>46813</v>
      </c>
      <c r="J26" s="328"/>
    </row>
    <row r="27" spans="1:10" ht="16.5">
      <c r="A27" s="328"/>
      <c r="B27" s="337" t="s">
        <v>7513</v>
      </c>
      <c r="C27" s="350">
        <v>175139229</v>
      </c>
      <c r="D27" s="350">
        <v>180000000</v>
      </c>
      <c r="E27" s="350">
        <v>183819000</v>
      </c>
      <c r="F27" s="351">
        <v>199095000</v>
      </c>
      <c r="G27" s="351">
        <v>218109000</v>
      </c>
      <c r="H27" s="351"/>
      <c r="I27" s="351"/>
      <c r="J27" s="328"/>
    </row>
    <row r="28" spans="1:10" ht="16.5">
      <c r="A28" s="328"/>
      <c r="B28" s="337" t="s">
        <v>7514</v>
      </c>
      <c r="C28" s="350">
        <v>69743595</v>
      </c>
      <c r="D28" s="350">
        <v>72000000</v>
      </c>
      <c r="E28" s="350">
        <v>81547500</v>
      </c>
      <c r="F28" s="351">
        <v>119737500</v>
      </c>
      <c r="G28" s="351">
        <v>167475000</v>
      </c>
      <c r="H28" s="351"/>
      <c r="I28" s="351"/>
      <c r="J28" s="328"/>
    </row>
    <row r="29" spans="1:10" ht="16.5">
      <c r="A29" s="328"/>
      <c r="B29" s="339" t="s">
        <v>7515</v>
      </c>
      <c r="C29" s="350">
        <v>70697574</v>
      </c>
      <c r="D29" s="350">
        <v>72000000</v>
      </c>
      <c r="E29" s="350">
        <v>81547500</v>
      </c>
      <c r="F29" s="351">
        <v>119737500</v>
      </c>
      <c r="G29" s="351">
        <v>167475000</v>
      </c>
      <c r="H29" s="351"/>
      <c r="I29" s="351"/>
      <c r="J29" s="328"/>
    </row>
    <row r="30" spans="1:10" ht="16.5">
      <c r="A30" s="328"/>
      <c r="B30" s="339" t="s">
        <v>7516</v>
      </c>
      <c r="C30" s="350">
        <v>626561934</v>
      </c>
      <c r="D30" s="350">
        <v>630000000</v>
      </c>
      <c r="E30" s="350">
        <v>640000000</v>
      </c>
      <c r="F30" s="351">
        <v>650000000</v>
      </c>
      <c r="G30" s="351">
        <v>660000000</v>
      </c>
      <c r="H30" s="351"/>
      <c r="I30" s="351"/>
      <c r="J30" s="328"/>
    </row>
    <row r="31" spans="1:10" ht="16.5">
      <c r="A31" s="328"/>
      <c r="B31" s="339" t="s">
        <v>7517</v>
      </c>
      <c r="C31" s="350">
        <v>1316939</v>
      </c>
      <c r="D31" s="350">
        <v>1316939</v>
      </c>
      <c r="E31" s="350">
        <v>29725939</v>
      </c>
      <c r="F31" s="351">
        <v>29725939</v>
      </c>
      <c r="G31" s="351">
        <v>29725939</v>
      </c>
      <c r="H31" s="351"/>
      <c r="I31" s="351"/>
      <c r="J31" s="328"/>
    </row>
    <row r="32" spans="1:10" ht="16.5">
      <c r="A32" s="328"/>
      <c r="B32" s="339" t="s">
        <v>7518</v>
      </c>
      <c r="C32" s="340">
        <f>C28+C30+C31</f>
        <v>697622468</v>
      </c>
      <c r="D32" s="340">
        <f>D28+D30+D31</f>
        <v>703316939</v>
      </c>
      <c r="E32" s="340">
        <f>E28+E30+E31</f>
        <v>751273439</v>
      </c>
      <c r="F32" s="340">
        <f>F28+F30+F31</f>
        <v>799463439</v>
      </c>
      <c r="G32" s="340">
        <f>G28+G30+G31</f>
        <v>857200939</v>
      </c>
      <c r="H32" s="340">
        <f>IF(OR(H28="-",H30="-",H31="-"),"-",H28+H30+H31)</f>
        <v>0</v>
      </c>
      <c r="I32" s="340">
        <f>IF(OR(I28="-",I30="-",I31="-"),"-",I28+I30+I31)</f>
        <v>0</v>
      </c>
      <c r="J32" s="328"/>
    </row>
    <row r="33" spans="1:10" ht="16.5">
      <c r="A33" s="328"/>
      <c r="B33" s="339" t="s">
        <v>7519</v>
      </c>
      <c r="C33" s="341"/>
      <c r="D33" s="341"/>
      <c r="E33" s="342">
        <f>IF(E32=0,"",IF(E32-$D32&gt;=0,ROUNDDOWN((E32-$D32)/ABS($D32)*100,1),ROUNDUP((E32-$D32)/ABS($D32)*100,1)))</f>
        <v>6.8</v>
      </c>
      <c r="F33" s="342">
        <f>IF(F32=0,"",IF(F32-$D32&gt;=0,ROUNDDOWN((F32-$D32)/ABS($D32)*100,1),ROUNDUP((F32-$D32)/ABS($D32)*100,1)))</f>
        <v>13.6</v>
      </c>
      <c r="G33" s="342">
        <f>IF(G32=0,"",IF(G32-$D32&gt;=0,ROUNDDOWN((G32-$D32)/ABS($D32)*100,1),ROUNDUP((G32-$D32)/ABS($D32)*100,1)))</f>
        <v>21.8</v>
      </c>
      <c r="H33" s="342" t="str">
        <f>IF(OR(H32="-",H32=0),"-",IF(H32-$D32&gt;=0,ROUNDDOWN((H32-$D32)/ABS($D32)*100,1),ROUNDUP((H32-$D32)/ABS($D32)*100,1)))</f>
        <v>-</v>
      </c>
      <c r="I33" s="342" t="str">
        <f>IF(OR(I32="-",I32=0),"-",IF(I32-$D32&gt;=0,ROUNDDOWN((I32-$D32)/ABS($D32)*100,1),ROUNDUP((I32-$D32)/ABS($D32)*100,1)))</f>
        <v>-</v>
      </c>
      <c r="J33" s="328"/>
    </row>
    <row r="34" spans="1:10" ht="16.5">
      <c r="A34" s="328"/>
      <c r="B34" s="339" t="s">
        <v>7520</v>
      </c>
      <c r="C34" s="341"/>
      <c r="D34" s="350">
        <v>0</v>
      </c>
      <c r="E34" s="350">
        <v>0</v>
      </c>
      <c r="F34" s="350">
        <v>0</v>
      </c>
      <c r="G34" s="351">
        <v>0</v>
      </c>
      <c r="H34" s="351"/>
      <c r="I34" s="351"/>
      <c r="J34" s="328"/>
    </row>
    <row r="35" spans="1:10" ht="16.5">
      <c r="A35" s="328"/>
      <c r="B35" s="339" t="s">
        <v>7521</v>
      </c>
      <c r="C35" s="341"/>
      <c r="D35" s="343">
        <f t="shared" ref="D35:I35" si="1">IF(MOD(ABS(D54),1)=0.5,EVEN(ABS(D54)-0.5)/SIGN(D54),ROUND(D54,0))</f>
        <v>703316939</v>
      </c>
      <c r="E35" s="343">
        <f t="shared" si="1"/>
        <v>751273439</v>
      </c>
      <c r="F35" s="343">
        <f t="shared" si="1"/>
        <v>799463439</v>
      </c>
      <c r="G35" s="343">
        <f t="shared" si="1"/>
        <v>857200939</v>
      </c>
      <c r="H35" s="343">
        <f t="shared" si="1"/>
        <v>0</v>
      </c>
      <c r="I35" s="343">
        <f t="shared" si="1"/>
        <v>0</v>
      </c>
      <c r="J35" s="328"/>
    </row>
    <row r="36" spans="1:10" ht="16.5">
      <c r="A36" s="328"/>
      <c r="B36" s="339" t="s">
        <v>7519</v>
      </c>
      <c r="C36" s="341"/>
      <c r="D36" s="341"/>
      <c r="E36" s="352">
        <f>IF(E54=0,"",IF(E54-$D54&gt;=0,ROUNDDOWN((E54-$D54)/ABS($D54)*100,1),ROUNDUP((E54-$D54)/ABS($D54)*100,1)))</f>
        <v>6.8</v>
      </c>
      <c r="F36" s="352">
        <f>IF(F54=0,"",IF(F54-$D54&gt;=0,ROUNDDOWN((F54-$D54)/ABS($D54)*100,1),ROUNDUP((F54-$D54)/ABS($D54)*100,1)))</f>
        <v>13.6</v>
      </c>
      <c r="G36" s="352">
        <f>IF(G54=0,"",IF(G54-$D54&gt;=0,ROUNDDOWN((G54-$D54)/ABS($D54)*100,1),ROUNDUP((G54-$D54)/ABS($D54)*100,1)))</f>
        <v>21.8</v>
      </c>
      <c r="H36" s="352" t="str">
        <f>IF(OR(H54="-",H54=0),"-",IF(H54-$D54&gt;=0,ROUNDDOWN((H54-$D54)/ABS($D54)*100,1),ROUNDUP((H54-$D54)/ABS($D54)*100,1)))</f>
        <v>-</v>
      </c>
      <c r="I36" s="352" t="str">
        <f>IF(OR(I54="-",I54=0),"-",IF(I54-$D54&gt;=0,ROUNDDOWN((I54-$D54)/ABS($D54)*100,1),ROUNDUP((I54-$D54)/ABS($D54)*100,1)))</f>
        <v>-</v>
      </c>
      <c r="J36" s="328"/>
    </row>
    <row r="37" spans="1:10" ht="16.5" hidden="1">
      <c r="A37" s="328"/>
      <c r="B37" s="328" t="s">
        <v>7531</v>
      </c>
      <c r="C37" s="328"/>
      <c r="D37" s="328"/>
      <c r="E37" s="328"/>
      <c r="F37" s="328"/>
      <c r="G37" s="328"/>
      <c r="H37" s="328"/>
      <c r="I37" s="328"/>
      <c r="J37" s="328"/>
    </row>
    <row r="38" spans="1:10" ht="27" hidden="1" customHeight="1">
      <c r="A38" s="328"/>
      <c r="B38" s="345"/>
      <c r="C38" s="346" t="s">
        <v>7522</v>
      </c>
      <c r="D38" s="335" t="s">
        <v>7523</v>
      </c>
      <c r="E38" s="346" t="s">
        <v>7524</v>
      </c>
      <c r="F38" s="346" t="s">
        <v>7525</v>
      </c>
      <c r="G38" s="346" t="s">
        <v>7526</v>
      </c>
      <c r="H38" s="346" t="s">
        <v>7527</v>
      </c>
      <c r="I38" s="346" t="s">
        <v>7528</v>
      </c>
      <c r="J38" s="328"/>
    </row>
    <row r="39" spans="1:10" ht="16.5" hidden="1">
      <c r="A39" s="328"/>
      <c r="B39" s="339" t="s">
        <v>7077</v>
      </c>
      <c r="C39" s="341"/>
      <c r="D39" s="341"/>
      <c r="E39" s="341"/>
      <c r="F39" s="341"/>
      <c r="G39" s="341"/>
      <c r="H39" s="341"/>
      <c r="I39" s="341"/>
      <c r="J39" s="353"/>
    </row>
    <row r="40" spans="1:10" ht="16.5" hidden="1">
      <c r="A40" s="328"/>
      <c r="B40" s="339" t="s">
        <v>7529</v>
      </c>
      <c r="C40" s="341"/>
      <c r="D40" s="341"/>
      <c r="E40" s="341"/>
      <c r="F40" s="341"/>
      <c r="G40" s="341"/>
      <c r="H40" s="341"/>
      <c r="I40" s="341"/>
      <c r="J40" s="328"/>
    </row>
    <row r="41" spans="1:10" ht="16.5">
      <c r="A41" s="328"/>
      <c r="B41" s="328" t="s">
        <v>7531</v>
      </c>
      <c r="C41" s="328"/>
      <c r="D41" s="328"/>
      <c r="E41" s="328"/>
      <c r="F41" s="328"/>
      <c r="G41" s="328"/>
      <c r="H41" s="328"/>
      <c r="I41" s="328">
        <v>3</v>
      </c>
      <c r="J41" s="328"/>
    </row>
    <row r="42" spans="1:10" ht="16.5">
      <c r="A42" s="328"/>
      <c r="B42" s="328" t="s">
        <v>7532</v>
      </c>
      <c r="C42" s="328"/>
      <c r="D42" s="328"/>
      <c r="E42" s="331"/>
      <c r="F42" s="354" t="s">
        <v>7533</v>
      </c>
      <c r="G42" s="355" t="s">
        <v>7534</v>
      </c>
      <c r="H42" s="355" t="s">
        <v>7534</v>
      </c>
      <c r="I42" s="355" t="s">
        <v>7534</v>
      </c>
      <c r="J42" s="328"/>
    </row>
    <row r="43" spans="1:10" ht="16.5">
      <c r="A43" s="328"/>
      <c r="B43" s="328"/>
      <c r="C43" s="328"/>
      <c r="D43" s="328"/>
      <c r="E43" s="331"/>
      <c r="F43" s="354" t="s">
        <v>7535</v>
      </c>
      <c r="G43" s="355" t="s">
        <v>7534</v>
      </c>
      <c r="H43" s="355" t="s">
        <v>7534</v>
      </c>
      <c r="I43" s="355" t="s">
        <v>7534</v>
      </c>
      <c r="J43" s="328"/>
    </row>
    <row r="44" spans="1:10" ht="16.5" hidden="1">
      <c r="A44" s="328"/>
      <c r="B44" s="328"/>
      <c r="C44" s="328"/>
      <c r="D44" s="328"/>
      <c r="E44" s="331"/>
      <c r="F44" s="354" t="s">
        <v>7536</v>
      </c>
      <c r="G44" s="341"/>
      <c r="H44" s="341"/>
      <c r="I44" s="341"/>
      <c r="J44" s="328"/>
    </row>
    <row r="45" spans="1:10" ht="16.5">
      <c r="A45" s="328"/>
      <c r="B45" s="328"/>
      <c r="C45" s="328"/>
      <c r="D45" s="328"/>
      <c r="E45" s="328"/>
      <c r="F45" s="328"/>
      <c r="G45" s="328"/>
      <c r="H45" s="328"/>
      <c r="I45" s="328"/>
      <c r="J45" s="328"/>
    </row>
    <row r="46" spans="1:10" ht="16.5">
      <c r="A46" s="328"/>
      <c r="B46" s="332" t="s">
        <v>7537</v>
      </c>
      <c r="C46" s="328"/>
      <c r="D46" s="328"/>
      <c r="E46" s="328"/>
      <c r="F46" s="328"/>
      <c r="G46" s="328"/>
      <c r="H46" s="328"/>
      <c r="I46" s="328"/>
      <c r="J46" s="328"/>
    </row>
    <row r="47" spans="1:10" ht="16.5">
      <c r="A47" s="328"/>
      <c r="B47" s="332" t="s">
        <v>7538</v>
      </c>
      <c r="C47" s="328"/>
      <c r="D47" s="328"/>
      <c r="E47" s="328"/>
      <c r="F47" s="328"/>
      <c r="G47" s="328"/>
      <c r="H47" s="328"/>
      <c r="I47" s="328"/>
      <c r="J47" s="328"/>
    </row>
    <row r="48" spans="1:10" ht="16.5">
      <c r="A48" s="328"/>
      <c r="B48" s="332" t="s">
        <v>7539</v>
      </c>
      <c r="C48" s="328"/>
      <c r="D48" s="328"/>
      <c r="E48" s="328"/>
      <c r="F48" s="328"/>
      <c r="G48" s="328"/>
      <c r="H48" s="328"/>
      <c r="I48" s="328"/>
      <c r="J48" s="328"/>
    </row>
    <row r="49" spans="3:9" ht="16.5">
      <c r="C49" s="328"/>
      <c r="D49" s="328"/>
      <c r="E49" s="328"/>
      <c r="F49" s="328"/>
      <c r="G49" s="328"/>
      <c r="H49" s="328"/>
      <c r="I49" s="328"/>
    </row>
    <row r="53" spans="3:9" ht="18.75">
      <c r="D53" s="356">
        <f t="shared" ref="D53:I53" si="2">IF(D16="",0,IF(D16=0,D14/1,D14/D16))</f>
        <v>703316939</v>
      </c>
      <c r="E53" s="356">
        <f t="shared" si="2"/>
        <v>751273439</v>
      </c>
      <c r="F53" s="356">
        <f t="shared" si="2"/>
        <v>799463439</v>
      </c>
      <c r="G53" s="356">
        <f t="shared" si="2"/>
        <v>857200939</v>
      </c>
      <c r="H53" s="356">
        <f t="shared" si="2"/>
        <v>0</v>
      </c>
      <c r="I53" s="356">
        <f t="shared" si="2"/>
        <v>0</v>
      </c>
    </row>
    <row r="54" spans="3:9" ht="18.75">
      <c r="D54" s="356">
        <f t="shared" ref="D54:I54" si="3">IF(D34="",0,IF(D34=0,D32/1,D32/D34))</f>
        <v>703316939</v>
      </c>
      <c r="E54" s="356">
        <f t="shared" si="3"/>
        <v>751273439</v>
      </c>
      <c r="F54" s="356">
        <f t="shared" si="3"/>
        <v>799463439</v>
      </c>
      <c r="G54" s="356">
        <f t="shared" si="3"/>
        <v>857200939</v>
      </c>
      <c r="H54" s="356">
        <f t="shared" si="3"/>
        <v>0</v>
      </c>
      <c r="I54" s="356">
        <f t="shared" si="3"/>
        <v>0</v>
      </c>
    </row>
  </sheetData>
  <sheetProtection password="E6F3" sheet="1" objects="1" scenarios="1"/>
  <mergeCells count="2">
    <mergeCell ref="B7:B8"/>
    <mergeCell ref="B25:B26"/>
  </mergeCells>
  <phoneticPr fontId="1"/>
  <conditionalFormatting sqref="B41">
    <cfRule type="expression" dxfId="346" priority="1">
      <formula>$C$26&gt;TODAY()</formula>
    </cfRule>
  </conditionalFormatting>
  <conditionalFormatting sqref="B42">
    <cfRule type="expression" dxfId="345" priority="2">
      <formula>$D$26&lt;TODAY()</formula>
    </cfRule>
  </conditionalFormatting>
  <conditionalFormatting sqref="C34:I34">
    <cfRule type="expression" dxfId="344" priority="3">
      <formula>_xlfn.ISFORMULA(C34)</formula>
    </cfRule>
  </conditionalFormatting>
  <conditionalFormatting sqref="C27:I31">
    <cfRule type="expression" dxfId="343" priority="4">
      <formula>_xlfn.ISFORMULA(C27)</formula>
    </cfRule>
  </conditionalFormatting>
  <conditionalFormatting sqref="B37">
    <cfRule type="expression" dxfId="342" priority="5">
      <formula>$C$26&gt;TODAY()</formula>
    </cfRule>
  </conditionalFormatting>
  <conditionalFormatting sqref="I35">
    <cfRule type="expression" dxfId="341" priority="6">
      <formula>I17&lt;&gt;I35</formula>
    </cfRule>
  </conditionalFormatting>
  <conditionalFormatting sqref="H35">
    <cfRule type="expression" dxfId="340" priority="7">
      <formula>H17&lt;&gt;H35</formula>
    </cfRule>
  </conditionalFormatting>
  <conditionalFormatting sqref="G35">
    <cfRule type="expression" dxfId="339" priority="8">
      <formula>G17&lt;&gt;G35</formula>
    </cfRule>
  </conditionalFormatting>
  <conditionalFormatting sqref="F35">
    <cfRule type="expression" dxfId="338" priority="9">
      <formula>F17&lt;&gt;F35</formula>
    </cfRule>
  </conditionalFormatting>
  <conditionalFormatting sqref="E35">
    <cfRule type="expression" dxfId="337" priority="10">
      <formula>E17&lt;&gt;E35</formula>
    </cfRule>
  </conditionalFormatting>
  <conditionalFormatting sqref="E36:I36">
    <cfRule type="expression" dxfId="336" priority="11">
      <formula>E18&lt;&gt;E36</formula>
    </cfRule>
  </conditionalFormatting>
  <conditionalFormatting sqref="D35">
    <cfRule type="expression" dxfId="335" priority="12">
      <formula>D17&lt;&gt;D35</formula>
    </cfRule>
  </conditionalFormatting>
  <conditionalFormatting sqref="H33:I33">
    <cfRule type="expression" dxfId="334" priority="13">
      <formula>H15&lt;&gt;H33</formula>
    </cfRule>
  </conditionalFormatting>
  <conditionalFormatting sqref="E33:G33">
    <cfRule type="expression" dxfId="333" priority="14">
      <formula>E15&lt;&gt;E33</formula>
    </cfRule>
  </conditionalFormatting>
  <conditionalFormatting sqref="I32">
    <cfRule type="expression" dxfId="332" priority="15">
      <formula>I14&lt;&gt;I32</formula>
    </cfRule>
  </conditionalFormatting>
  <conditionalFormatting sqref="H32">
    <cfRule type="expression" dxfId="331" priority="16">
      <formula>H14&lt;&gt;H32</formula>
    </cfRule>
  </conditionalFormatting>
  <conditionalFormatting sqref="C32:G32">
    <cfRule type="expression" dxfId="330" priority="17">
      <formula>C14&lt;&gt;C32</formula>
    </cfRule>
  </conditionalFormatting>
  <conditionalFormatting sqref="I27:I31">
    <cfRule type="expression" dxfId="329" priority="18">
      <formula>I9&lt;&gt;I27</formula>
    </cfRule>
  </conditionalFormatting>
  <conditionalFormatting sqref="C27:H31">
    <cfRule type="expression" dxfId="328" priority="19">
      <formula>C9&lt;&gt;C27</formula>
    </cfRule>
  </conditionalFormatting>
  <conditionalFormatting sqref="D34:I34">
    <cfRule type="expression" dxfId="327" priority="20">
      <formula>D16&lt;&gt;D34</formula>
    </cfRule>
  </conditionalFormatting>
  <conditionalFormatting sqref="I42">
    <cfRule type="expression" dxfId="326" priority="21">
      <formula>AND(I33&lt;&gt;"", I33&lt;5*$I$41)</formula>
    </cfRule>
  </conditionalFormatting>
  <conditionalFormatting sqref="H42">
    <cfRule type="expression" dxfId="325" priority="22">
      <formula>AND(I33="-",H33&lt;&gt;"", H33&lt;4*$I$41)</formula>
    </cfRule>
  </conditionalFormatting>
  <conditionalFormatting sqref="I43">
    <cfRule type="expression" dxfId="324" priority="23">
      <formula>AND(I36&lt;&gt;"", I36&lt;5*$I$41)</formula>
    </cfRule>
  </conditionalFormatting>
  <conditionalFormatting sqref="H43">
    <cfRule type="expression" dxfId="323" priority="24">
      <formula>AND(I36="-",H36&lt;&gt;"", H36&lt;4*$I$41)</formula>
    </cfRule>
  </conditionalFormatting>
  <conditionalFormatting sqref="G43">
    <cfRule type="expression" dxfId="322" priority="25">
      <formula>AND(H36="-",I36="-",G36&lt;&gt;"", G36&lt;3*$I$41)</formula>
    </cfRule>
  </conditionalFormatting>
  <conditionalFormatting sqref="G42">
    <cfRule type="expression" dxfId="321" priority="26">
      <formula>AND(H33="-",I33="-",G33&lt;&gt;"", G33&lt;3*$I$41)</formula>
    </cfRule>
  </conditionalFormatting>
  <dataValidations count="4">
    <dataValidation type="whole" allowBlank="1" showInputMessage="1" showErrorMessage="1" sqref="C27:I31" xr:uid="{00000000-0002-0000-0D00-000000000000}">
      <formula1>-99999999999</formula1>
      <formula2>999999999999</formula2>
    </dataValidation>
    <dataValidation type="whole" allowBlank="1" showInputMessage="1" showErrorMessage="1" sqref="D34:I34" xr:uid="{00000000-0002-0000-0D00-000001000000}">
      <formula1>-99999999</formula1>
      <formula2>999999999</formula2>
    </dataValidation>
    <dataValidation type="date" allowBlank="1" showInputMessage="1" showErrorMessage="1" promptTitle="直近の決算年度" prompt="西暦を半角数字（　「/」（スラッシュ）区切り）で入力してください。_x000a_確定時に表示が変わります。_x000a_例）2021/01/01　→　2021年度１月期　" sqref="C26" xr:uid="{00000000-0002-0000-0D00-000002000000}">
      <formula1>1</formula1>
      <formula2>2958465</formula2>
    </dataValidation>
    <dataValidation type="date" allowBlank="1" showInputMessage="1" showErrorMessage="1" promptTitle="補助事業終了年度" prompt="西暦を半角数字（　「/」（スラッシュ）区切り）で入力してください。_x000a_確定時に表示が変わります。_x000a_例）2023/01/01　→　2023年度１月期　" sqref="D26" xr:uid="{00000000-0002-0000-0D00-000003000000}">
      <formula1>1</formula1>
      <formula2>2958465</formula2>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Y166"/>
  <sheetViews>
    <sheetView workbookViewId="0"/>
  </sheetViews>
  <sheetFormatPr defaultColWidth="9" defaultRowHeight="20.100000000000001" customHeight="1"/>
  <cols>
    <col min="1" max="24" width="5.625" style="16" customWidth="1"/>
    <col min="25" max="16384" width="9" style="16"/>
  </cols>
  <sheetData>
    <row r="1" spans="1:25" ht="20.100000000000001" customHeight="1">
      <c r="A1" s="111" t="s">
        <v>7443</v>
      </c>
    </row>
    <row r="2" spans="1:25"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3" spans="1:25" ht="20.100000000000001" customHeight="1">
      <c r="T3" s="563" t="s">
        <v>6971</v>
      </c>
      <c r="U3" s="563"/>
      <c r="V3" s="564" t="str">
        <f>IF('１．申請者の概要'!$V$3="","",'１．申請者の概要'!$V$3)</f>
        <v>000</v>
      </c>
      <c r="W3" s="564"/>
      <c r="X3" s="564"/>
    </row>
    <row r="4" spans="1:25" ht="20.100000000000001" customHeight="1">
      <c r="B4" s="16" t="s">
        <v>201</v>
      </c>
    </row>
    <row r="5" spans="1:25" ht="20.100000000000001" customHeight="1">
      <c r="B5" s="16" t="s">
        <v>202</v>
      </c>
    </row>
    <row r="6" spans="1:25" ht="20.100000000000001" customHeight="1">
      <c r="C6" s="16" t="s">
        <v>203</v>
      </c>
    </row>
    <row r="8" spans="1:25" ht="20.100000000000001" customHeight="1">
      <c r="B8" s="16" t="s">
        <v>204</v>
      </c>
    </row>
    <row r="9" spans="1:25" ht="19.5" customHeight="1">
      <c r="C9" s="872" t="s">
        <v>206</v>
      </c>
      <c r="D9" s="873"/>
      <c r="E9" s="873"/>
      <c r="F9" s="873"/>
      <c r="G9" s="874"/>
      <c r="H9" s="881"/>
      <c r="I9" s="882"/>
      <c r="J9" s="882"/>
      <c r="K9" s="882"/>
      <c r="L9" s="882"/>
      <c r="M9" s="882"/>
      <c r="N9" s="882"/>
      <c r="O9" s="882"/>
      <c r="P9" s="882"/>
      <c r="Q9" s="882"/>
      <c r="R9" s="882"/>
      <c r="S9" s="882"/>
      <c r="T9" s="882"/>
      <c r="U9" s="882"/>
      <c r="V9" s="882"/>
      <c r="W9" s="882"/>
      <c r="X9" s="883"/>
    </row>
    <row r="10" spans="1:25" ht="20.100000000000001" customHeight="1">
      <c r="C10" s="875"/>
      <c r="D10" s="876"/>
      <c r="E10" s="876"/>
      <c r="F10" s="876"/>
      <c r="G10" s="877"/>
      <c r="H10" s="884"/>
      <c r="I10" s="885"/>
      <c r="J10" s="885"/>
      <c r="K10" s="885"/>
      <c r="L10" s="885"/>
      <c r="M10" s="885"/>
      <c r="N10" s="885"/>
      <c r="O10" s="885"/>
      <c r="P10" s="885"/>
      <c r="Q10" s="885"/>
      <c r="R10" s="885"/>
      <c r="S10" s="885"/>
      <c r="T10" s="885"/>
      <c r="U10" s="885"/>
      <c r="V10" s="885"/>
      <c r="W10" s="885"/>
      <c r="X10" s="886"/>
    </row>
    <row r="11" spans="1:25" ht="20.100000000000001" customHeight="1">
      <c r="C11" s="878"/>
      <c r="D11" s="879"/>
      <c r="E11" s="879"/>
      <c r="F11" s="879"/>
      <c r="G11" s="880"/>
      <c r="H11" s="887"/>
      <c r="I11" s="888"/>
      <c r="J11" s="888"/>
      <c r="K11" s="888"/>
      <c r="L11" s="888"/>
      <c r="M11" s="888"/>
      <c r="N11" s="888"/>
      <c r="O11" s="888"/>
      <c r="P11" s="888"/>
      <c r="Q11" s="888"/>
      <c r="R11" s="888"/>
      <c r="S11" s="888"/>
      <c r="T11" s="888"/>
      <c r="U11" s="888"/>
      <c r="V11" s="888"/>
      <c r="W11" s="888"/>
      <c r="X11" s="889"/>
    </row>
    <row r="12" spans="1:25" ht="20.100000000000001" customHeight="1">
      <c r="C12" s="869" t="s">
        <v>208</v>
      </c>
      <c r="D12" s="869"/>
      <c r="E12" s="869"/>
      <c r="F12" s="869"/>
      <c r="G12" s="869"/>
      <c r="H12" s="870"/>
      <c r="I12" s="870"/>
      <c r="J12" s="870"/>
      <c r="K12" s="870"/>
      <c r="L12" s="870"/>
      <c r="M12" s="870"/>
      <c r="N12" s="870"/>
      <c r="O12" s="870"/>
      <c r="P12" s="870"/>
      <c r="Q12" s="870"/>
      <c r="R12" s="870"/>
      <c r="S12" s="870"/>
      <c r="T12" s="870"/>
      <c r="U12" s="870"/>
      <c r="V12" s="870"/>
      <c r="W12" s="870"/>
      <c r="X12" s="870"/>
    </row>
    <row r="13" spans="1:25" ht="20.100000000000001" customHeight="1">
      <c r="C13" s="869" t="s">
        <v>209</v>
      </c>
      <c r="D13" s="869"/>
      <c r="E13" s="869"/>
      <c r="F13" s="869"/>
      <c r="G13" s="869"/>
      <c r="H13" s="870"/>
      <c r="I13" s="870"/>
      <c r="J13" s="870"/>
      <c r="K13" s="870"/>
      <c r="L13" s="870"/>
      <c r="M13" s="870"/>
      <c r="N13" s="870"/>
      <c r="O13" s="870"/>
      <c r="P13" s="870"/>
      <c r="Q13" s="870"/>
      <c r="R13" s="870"/>
      <c r="S13" s="870"/>
      <c r="T13" s="870"/>
      <c r="U13" s="870"/>
      <c r="V13" s="870"/>
      <c r="W13" s="870"/>
      <c r="X13" s="870"/>
      <c r="Y13" s="134" t="str">
        <f>LEN(H13) &amp; "/" &amp; 50</f>
        <v>0/50</v>
      </c>
    </row>
    <row r="14" spans="1:25" ht="20.100000000000001" customHeight="1">
      <c r="C14" s="869" t="s">
        <v>6826</v>
      </c>
      <c r="D14" s="869"/>
      <c r="E14" s="869"/>
      <c r="F14" s="869"/>
      <c r="G14" s="869"/>
      <c r="H14" s="871"/>
      <c r="I14" s="871"/>
      <c r="J14" s="871"/>
      <c r="K14" s="871"/>
      <c r="L14" s="871"/>
      <c r="M14" s="871"/>
      <c r="N14" s="871"/>
      <c r="O14" s="871"/>
      <c r="P14" s="871"/>
      <c r="Q14" s="871"/>
      <c r="R14" s="871"/>
      <c r="S14" s="871"/>
      <c r="T14" s="871"/>
      <c r="U14" s="871"/>
      <c r="V14" s="871"/>
      <c r="W14" s="871"/>
      <c r="X14" s="871"/>
    </row>
    <row r="15" spans="1:25" ht="20.100000000000001" customHeight="1">
      <c r="C15" s="869" t="s">
        <v>210</v>
      </c>
      <c r="D15" s="869"/>
      <c r="E15" s="869"/>
      <c r="F15" s="869"/>
      <c r="G15" s="869"/>
      <c r="H15" s="870"/>
      <c r="I15" s="870"/>
      <c r="J15" s="870"/>
      <c r="K15" s="870"/>
      <c r="L15" s="870"/>
      <c r="M15" s="870"/>
      <c r="N15" s="870"/>
      <c r="O15" s="870"/>
      <c r="P15" s="870"/>
      <c r="Q15" s="870"/>
      <c r="R15" s="870"/>
      <c r="S15" s="870"/>
      <c r="T15" s="870"/>
      <c r="U15" s="870"/>
      <c r="V15" s="870"/>
      <c r="W15" s="870"/>
      <c r="X15" s="870"/>
    </row>
    <row r="16" spans="1:25" ht="19.5" customHeight="1">
      <c r="C16" s="872" t="s">
        <v>211</v>
      </c>
      <c r="D16" s="873"/>
      <c r="E16" s="873"/>
      <c r="F16" s="873"/>
      <c r="G16" s="874"/>
      <c r="H16" s="881"/>
      <c r="I16" s="882"/>
      <c r="J16" s="882"/>
      <c r="K16" s="882"/>
      <c r="L16" s="882"/>
      <c r="M16" s="882"/>
      <c r="N16" s="882"/>
      <c r="O16" s="882"/>
      <c r="P16" s="882"/>
      <c r="Q16" s="882"/>
      <c r="R16" s="882"/>
      <c r="S16" s="882"/>
      <c r="T16" s="882"/>
      <c r="U16" s="882"/>
      <c r="V16" s="882"/>
      <c r="W16" s="882"/>
      <c r="X16" s="883"/>
    </row>
    <row r="17" spans="2:25" ht="20.100000000000001" customHeight="1">
      <c r="C17" s="875"/>
      <c r="D17" s="876"/>
      <c r="E17" s="876"/>
      <c r="F17" s="876"/>
      <c r="G17" s="877"/>
      <c r="H17" s="884"/>
      <c r="I17" s="885"/>
      <c r="J17" s="885"/>
      <c r="K17" s="885"/>
      <c r="L17" s="885"/>
      <c r="M17" s="885"/>
      <c r="N17" s="885"/>
      <c r="O17" s="885"/>
      <c r="P17" s="885"/>
      <c r="Q17" s="885"/>
      <c r="R17" s="885"/>
      <c r="S17" s="885"/>
      <c r="T17" s="885"/>
      <c r="U17" s="885"/>
      <c r="V17" s="885"/>
      <c r="W17" s="885"/>
      <c r="X17" s="886"/>
    </row>
    <row r="18" spans="2:25" ht="20.100000000000001" customHeight="1">
      <c r="C18" s="878"/>
      <c r="D18" s="879"/>
      <c r="E18" s="879"/>
      <c r="F18" s="879"/>
      <c r="G18" s="880"/>
      <c r="H18" s="887"/>
      <c r="I18" s="888"/>
      <c r="J18" s="888"/>
      <c r="K18" s="888"/>
      <c r="L18" s="888"/>
      <c r="M18" s="888"/>
      <c r="N18" s="888"/>
      <c r="O18" s="888"/>
      <c r="P18" s="888"/>
      <c r="Q18" s="888"/>
      <c r="R18" s="888"/>
      <c r="S18" s="888"/>
      <c r="T18" s="888"/>
      <c r="U18" s="888"/>
      <c r="V18" s="888"/>
      <c r="W18" s="888"/>
      <c r="X18" s="889"/>
    </row>
    <row r="19" spans="2:25" ht="20.100000000000001" customHeight="1">
      <c r="C19" s="872" t="s">
        <v>212</v>
      </c>
      <c r="D19" s="873"/>
      <c r="E19" s="873"/>
      <c r="F19" s="873"/>
      <c r="G19" s="874"/>
      <c r="H19" s="890" t="s">
        <v>214</v>
      </c>
      <c r="I19" s="890"/>
      <c r="J19" s="890"/>
      <c r="K19" s="890"/>
      <c r="L19" s="882"/>
      <c r="M19" s="882"/>
      <c r="N19" s="882"/>
      <c r="O19" s="882"/>
      <c r="P19" s="882"/>
      <c r="Q19" s="882"/>
      <c r="R19" s="882"/>
      <c r="S19" s="882"/>
      <c r="T19" s="882"/>
      <c r="U19" s="882"/>
      <c r="V19" s="882"/>
      <c r="W19" s="882"/>
      <c r="X19" s="280" t="s">
        <v>215</v>
      </c>
    </row>
    <row r="20" spans="2:25" ht="19.5" customHeight="1">
      <c r="C20" s="875"/>
      <c r="D20" s="876"/>
      <c r="E20" s="876"/>
      <c r="F20" s="876"/>
      <c r="G20" s="877"/>
      <c r="H20" s="881"/>
      <c r="I20" s="890"/>
      <c r="J20" s="890"/>
      <c r="K20" s="890"/>
      <c r="L20" s="890"/>
      <c r="M20" s="890"/>
      <c r="N20" s="890"/>
      <c r="O20" s="890"/>
      <c r="P20" s="890"/>
      <c r="Q20" s="890"/>
      <c r="R20" s="890"/>
      <c r="S20" s="890"/>
      <c r="T20" s="890"/>
      <c r="U20" s="890"/>
      <c r="V20" s="890"/>
      <c r="W20" s="890"/>
      <c r="X20" s="891"/>
    </row>
    <row r="21" spans="2:25" ht="20.100000000000001" customHeight="1">
      <c r="C21" s="875"/>
      <c r="D21" s="876"/>
      <c r="E21" s="876"/>
      <c r="F21" s="876"/>
      <c r="G21" s="877"/>
      <c r="H21" s="892"/>
      <c r="I21" s="893"/>
      <c r="J21" s="893"/>
      <c r="K21" s="893"/>
      <c r="L21" s="893"/>
      <c r="M21" s="893"/>
      <c r="N21" s="893"/>
      <c r="O21" s="893"/>
      <c r="P21" s="893"/>
      <c r="Q21" s="893"/>
      <c r="R21" s="893"/>
      <c r="S21" s="893"/>
      <c r="T21" s="893"/>
      <c r="U21" s="893"/>
      <c r="V21" s="893"/>
      <c r="W21" s="893"/>
      <c r="X21" s="894"/>
    </row>
    <row r="22" spans="2:25" ht="20.100000000000001" customHeight="1">
      <c r="C22" s="878"/>
      <c r="D22" s="879"/>
      <c r="E22" s="879"/>
      <c r="F22" s="879"/>
      <c r="G22" s="880"/>
      <c r="H22" s="895"/>
      <c r="I22" s="896"/>
      <c r="J22" s="896"/>
      <c r="K22" s="896"/>
      <c r="L22" s="896"/>
      <c r="M22" s="896"/>
      <c r="N22" s="896"/>
      <c r="O22" s="896"/>
      <c r="P22" s="896"/>
      <c r="Q22" s="896"/>
      <c r="R22" s="896"/>
      <c r="S22" s="896"/>
      <c r="T22" s="896"/>
      <c r="U22" s="896"/>
      <c r="V22" s="896"/>
      <c r="W22" s="896"/>
      <c r="X22" s="897"/>
    </row>
    <row r="24" spans="2:25" ht="20.100000000000001" customHeight="1">
      <c r="B24" s="16" t="s">
        <v>216</v>
      </c>
    </row>
    <row r="25" spans="2:25" ht="20.100000000000001" customHeight="1">
      <c r="C25" s="872" t="s">
        <v>205</v>
      </c>
      <c r="D25" s="873"/>
      <c r="E25" s="873"/>
      <c r="F25" s="873"/>
      <c r="G25" s="874"/>
      <c r="H25" s="881"/>
      <c r="I25" s="882"/>
      <c r="J25" s="882"/>
      <c r="K25" s="882"/>
      <c r="L25" s="882"/>
      <c r="M25" s="882"/>
      <c r="N25" s="882"/>
      <c r="O25" s="882"/>
      <c r="P25" s="882"/>
      <c r="Q25" s="882"/>
      <c r="R25" s="882"/>
      <c r="S25" s="882"/>
      <c r="T25" s="882"/>
      <c r="U25" s="882"/>
      <c r="V25" s="882"/>
      <c r="W25" s="882"/>
      <c r="X25" s="883"/>
    </row>
    <row r="26" spans="2:25" ht="20.100000000000001" customHeight="1">
      <c r="C26" s="875"/>
      <c r="D26" s="876"/>
      <c r="E26" s="876"/>
      <c r="F26" s="876"/>
      <c r="G26" s="877"/>
      <c r="H26" s="884"/>
      <c r="I26" s="885"/>
      <c r="J26" s="885"/>
      <c r="K26" s="885"/>
      <c r="L26" s="885"/>
      <c r="M26" s="885"/>
      <c r="N26" s="885"/>
      <c r="O26" s="885"/>
      <c r="P26" s="885"/>
      <c r="Q26" s="885"/>
      <c r="R26" s="885"/>
      <c r="S26" s="885"/>
      <c r="T26" s="885"/>
      <c r="U26" s="885"/>
      <c r="V26" s="885"/>
      <c r="W26" s="885"/>
      <c r="X26" s="886"/>
    </row>
    <row r="27" spans="2:25" ht="20.100000000000001" customHeight="1">
      <c r="C27" s="878"/>
      <c r="D27" s="879"/>
      <c r="E27" s="879"/>
      <c r="F27" s="879"/>
      <c r="G27" s="880"/>
      <c r="H27" s="887"/>
      <c r="I27" s="888"/>
      <c r="J27" s="888"/>
      <c r="K27" s="888"/>
      <c r="L27" s="888"/>
      <c r="M27" s="888"/>
      <c r="N27" s="888"/>
      <c r="O27" s="888"/>
      <c r="P27" s="888"/>
      <c r="Q27" s="888"/>
      <c r="R27" s="888"/>
      <c r="S27" s="888"/>
      <c r="T27" s="888"/>
      <c r="U27" s="888"/>
      <c r="V27" s="888"/>
      <c r="W27" s="888"/>
      <c r="X27" s="889"/>
    </row>
    <row r="28" spans="2:25" ht="20.100000000000001" customHeight="1">
      <c r="C28" s="869" t="s">
        <v>207</v>
      </c>
      <c r="D28" s="869"/>
      <c r="E28" s="869"/>
      <c r="F28" s="869"/>
      <c r="G28" s="869"/>
      <c r="H28" s="870"/>
      <c r="I28" s="870"/>
      <c r="J28" s="870"/>
      <c r="K28" s="870"/>
      <c r="L28" s="870"/>
      <c r="M28" s="870"/>
      <c r="N28" s="870"/>
      <c r="O28" s="870"/>
      <c r="P28" s="870"/>
      <c r="Q28" s="870"/>
      <c r="R28" s="870"/>
      <c r="S28" s="870"/>
      <c r="T28" s="870"/>
      <c r="U28" s="870"/>
      <c r="V28" s="870"/>
      <c r="W28" s="870"/>
      <c r="X28" s="870"/>
    </row>
    <row r="29" spans="2:25" ht="20.100000000000001" customHeight="1">
      <c r="C29" s="869" t="s">
        <v>209</v>
      </c>
      <c r="D29" s="869"/>
      <c r="E29" s="869"/>
      <c r="F29" s="869"/>
      <c r="G29" s="869"/>
      <c r="H29" s="870"/>
      <c r="I29" s="870"/>
      <c r="J29" s="870"/>
      <c r="K29" s="870"/>
      <c r="L29" s="870"/>
      <c r="M29" s="870"/>
      <c r="N29" s="870"/>
      <c r="O29" s="870"/>
      <c r="P29" s="870"/>
      <c r="Q29" s="870"/>
      <c r="R29" s="870"/>
      <c r="S29" s="870"/>
      <c r="T29" s="870"/>
      <c r="U29" s="870"/>
      <c r="V29" s="870"/>
      <c r="W29" s="870"/>
      <c r="X29" s="870"/>
      <c r="Y29" s="134" t="str">
        <f>LEN(H29) &amp; "/" &amp; 50</f>
        <v>0/50</v>
      </c>
    </row>
    <row r="30" spans="2:25" ht="20.100000000000001" customHeight="1">
      <c r="C30" s="869" t="s">
        <v>6826</v>
      </c>
      <c r="D30" s="869"/>
      <c r="E30" s="869"/>
      <c r="F30" s="869"/>
      <c r="G30" s="869"/>
      <c r="H30" s="871"/>
      <c r="I30" s="871"/>
      <c r="J30" s="871"/>
      <c r="K30" s="871"/>
      <c r="L30" s="871"/>
      <c r="M30" s="871"/>
      <c r="N30" s="871"/>
      <c r="O30" s="871"/>
      <c r="P30" s="871"/>
      <c r="Q30" s="871"/>
      <c r="R30" s="871"/>
      <c r="S30" s="871"/>
      <c r="T30" s="871"/>
      <c r="U30" s="871"/>
      <c r="V30" s="871"/>
      <c r="W30" s="871"/>
      <c r="X30" s="871"/>
    </row>
    <row r="31" spans="2:25" ht="20.100000000000001" customHeight="1">
      <c r="C31" s="869" t="s">
        <v>210</v>
      </c>
      <c r="D31" s="869"/>
      <c r="E31" s="869"/>
      <c r="F31" s="869"/>
      <c r="G31" s="869"/>
      <c r="H31" s="870"/>
      <c r="I31" s="870"/>
      <c r="J31" s="870"/>
      <c r="K31" s="870"/>
      <c r="L31" s="870"/>
      <c r="M31" s="870"/>
      <c r="N31" s="870"/>
      <c r="O31" s="870"/>
      <c r="P31" s="870"/>
      <c r="Q31" s="870"/>
      <c r="R31" s="870"/>
      <c r="S31" s="870"/>
      <c r="T31" s="870"/>
      <c r="U31" s="870"/>
      <c r="V31" s="870"/>
      <c r="W31" s="870"/>
      <c r="X31" s="870"/>
    </row>
    <row r="32" spans="2:25" ht="20.100000000000001" customHeight="1">
      <c r="C32" s="872" t="s">
        <v>211</v>
      </c>
      <c r="D32" s="873"/>
      <c r="E32" s="873"/>
      <c r="F32" s="873"/>
      <c r="G32" s="874"/>
      <c r="H32" s="881"/>
      <c r="I32" s="882"/>
      <c r="J32" s="882"/>
      <c r="K32" s="882"/>
      <c r="L32" s="882"/>
      <c r="M32" s="882"/>
      <c r="N32" s="882"/>
      <c r="O32" s="882"/>
      <c r="P32" s="882"/>
      <c r="Q32" s="882"/>
      <c r="R32" s="882"/>
      <c r="S32" s="882"/>
      <c r="T32" s="882"/>
      <c r="U32" s="882"/>
      <c r="V32" s="882"/>
      <c r="W32" s="882"/>
      <c r="X32" s="883"/>
    </row>
    <row r="33" spans="2:25" ht="20.100000000000001" customHeight="1">
      <c r="C33" s="875"/>
      <c r="D33" s="876"/>
      <c r="E33" s="876"/>
      <c r="F33" s="876"/>
      <c r="G33" s="877"/>
      <c r="H33" s="884"/>
      <c r="I33" s="885"/>
      <c r="J33" s="885"/>
      <c r="K33" s="885"/>
      <c r="L33" s="885"/>
      <c r="M33" s="885"/>
      <c r="N33" s="885"/>
      <c r="O33" s="885"/>
      <c r="P33" s="885"/>
      <c r="Q33" s="885"/>
      <c r="R33" s="885"/>
      <c r="S33" s="885"/>
      <c r="T33" s="885"/>
      <c r="U33" s="885"/>
      <c r="V33" s="885"/>
      <c r="W33" s="885"/>
      <c r="X33" s="886"/>
    </row>
    <row r="34" spans="2:25" ht="20.100000000000001" customHeight="1">
      <c r="C34" s="878"/>
      <c r="D34" s="879"/>
      <c r="E34" s="879"/>
      <c r="F34" s="879"/>
      <c r="G34" s="880"/>
      <c r="H34" s="887"/>
      <c r="I34" s="888"/>
      <c r="J34" s="888"/>
      <c r="K34" s="888"/>
      <c r="L34" s="888"/>
      <c r="M34" s="888"/>
      <c r="N34" s="888"/>
      <c r="O34" s="888"/>
      <c r="P34" s="888"/>
      <c r="Q34" s="888"/>
      <c r="R34" s="888"/>
      <c r="S34" s="888"/>
      <c r="T34" s="888"/>
      <c r="U34" s="888"/>
      <c r="V34" s="888"/>
      <c r="W34" s="888"/>
      <c r="X34" s="889"/>
    </row>
    <row r="35" spans="2:25" ht="20.100000000000001" customHeight="1">
      <c r="C35" s="872" t="s">
        <v>212</v>
      </c>
      <c r="D35" s="873"/>
      <c r="E35" s="873"/>
      <c r="F35" s="873"/>
      <c r="G35" s="874"/>
      <c r="H35" s="890" t="s">
        <v>213</v>
      </c>
      <c r="I35" s="890"/>
      <c r="J35" s="890"/>
      <c r="K35" s="890"/>
      <c r="L35" s="882"/>
      <c r="M35" s="882"/>
      <c r="N35" s="882"/>
      <c r="O35" s="882"/>
      <c r="P35" s="882"/>
      <c r="Q35" s="882"/>
      <c r="R35" s="882"/>
      <c r="S35" s="882"/>
      <c r="T35" s="882"/>
      <c r="U35" s="882"/>
      <c r="V35" s="882"/>
      <c r="W35" s="882"/>
      <c r="X35" s="280" t="s">
        <v>215</v>
      </c>
    </row>
    <row r="36" spans="2:25" ht="20.100000000000001" customHeight="1">
      <c r="C36" s="875"/>
      <c r="D36" s="876"/>
      <c r="E36" s="876"/>
      <c r="F36" s="876"/>
      <c r="G36" s="877"/>
      <c r="H36" s="881"/>
      <c r="I36" s="890"/>
      <c r="J36" s="890"/>
      <c r="K36" s="890"/>
      <c r="L36" s="890"/>
      <c r="M36" s="890"/>
      <c r="N36" s="890"/>
      <c r="O36" s="890"/>
      <c r="P36" s="890"/>
      <c r="Q36" s="890"/>
      <c r="R36" s="890"/>
      <c r="S36" s="890"/>
      <c r="T36" s="890"/>
      <c r="U36" s="890"/>
      <c r="V36" s="890"/>
      <c r="W36" s="890"/>
      <c r="X36" s="891"/>
    </row>
    <row r="37" spans="2:25" ht="20.100000000000001" customHeight="1">
      <c r="C37" s="875"/>
      <c r="D37" s="876"/>
      <c r="E37" s="876"/>
      <c r="F37" s="876"/>
      <c r="G37" s="877"/>
      <c r="H37" s="892"/>
      <c r="I37" s="893"/>
      <c r="J37" s="893"/>
      <c r="K37" s="893"/>
      <c r="L37" s="893"/>
      <c r="M37" s="893"/>
      <c r="N37" s="893"/>
      <c r="O37" s="893"/>
      <c r="P37" s="893"/>
      <c r="Q37" s="893"/>
      <c r="R37" s="893"/>
      <c r="S37" s="893"/>
      <c r="T37" s="893"/>
      <c r="U37" s="893"/>
      <c r="V37" s="893"/>
      <c r="W37" s="893"/>
      <c r="X37" s="894"/>
    </row>
    <row r="38" spans="2:25" ht="20.100000000000001" customHeight="1">
      <c r="C38" s="878"/>
      <c r="D38" s="879"/>
      <c r="E38" s="879"/>
      <c r="F38" s="879"/>
      <c r="G38" s="880"/>
      <c r="H38" s="895"/>
      <c r="I38" s="896"/>
      <c r="J38" s="896"/>
      <c r="K38" s="896"/>
      <c r="L38" s="896"/>
      <c r="M38" s="896"/>
      <c r="N38" s="896"/>
      <c r="O38" s="896"/>
      <c r="P38" s="896"/>
      <c r="Q38" s="896"/>
      <c r="R38" s="896"/>
      <c r="S38" s="896"/>
      <c r="T38" s="896"/>
      <c r="U38" s="896"/>
      <c r="V38" s="896"/>
      <c r="W38" s="896"/>
      <c r="X38" s="897"/>
    </row>
    <row r="40" spans="2:25" ht="20.100000000000001" customHeight="1">
      <c r="B40" s="16" t="s">
        <v>217</v>
      </c>
    </row>
    <row r="41" spans="2:25" ht="20.100000000000001" customHeight="1">
      <c r="C41" s="872" t="s">
        <v>205</v>
      </c>
      <c r="D41" s="873"/>
      <c r="E41" s="873"/>
      <c r="F41" s="873"/>
      <c r="G41" s="874"/>
      <c r="H41" s="881"/>
      <c r="I41" s="882"/>
      <c r="J41" s="882"/>
      <c r="K41" s="882"/>
      <c r="L41" s="882"/>
      <c r="M41" s="882"/>
      <c r="N41" s="882"/>
      <c r="O41" s="882"/>
      <c r="P41" s="882"/>
      <c r="Q41" s="882"/>
      <c r="R41" s="882"/>
      <c r="S41" s="882"/>
      <c r="T41" s="882"/>
      <c r="U41" s="882"/>
      <c r="V41" s="882"/>
      <c r="W41" s="882"/>
      <c r="X41" s="883"/>
    </row>
    <row r="42" spans="2:25" ht="20.100000000000001" customHeight="1">
      <c r="C42" s="875"/>
      <c r="D42" s="876"/>
      <c r="E42" s="876"/>
      <c r="F42" s="876"/>
      <c r="G42" s="877"/>
      <c r="H42" s="884"/>
      <c r="I42" s="885"/>
      <c r="J42" s="885"/>
      <c r="K42" s="885"/>
      <c r="L42" s="885"/>
      <c r="M42" s="885"/>
      <c r="N42" s="885"/>
      <c r="O42" s="885"/>
      <c r="P42" s="885"/>
      <c r="Q42" s="885"/>
      <c r="R42" s="885"/>
      <c r="S42" s="885"/>
      <c r="T42" s="885"/>
      <c r="U42" s="885"/>
      <c r="V42" s="885"/>
      <c r="W42" s="885"/>
      <c r="X42" s="886"/>
    </row>
    <row r="43" spans="2:25" ht="20.100000000000001" customHeight="1">
      <c r="C43" s="878"/>
      <c r="D43" s="879"/>
      <c r="E43" s="879"/>
      <c r="F43" s="879"/>
      <c r="G43" s="880"/>
      <c r="H43" s="887"/>
      <c r="I43" s="888"/>
      <c r="J43" s="888"/>
      <c r="K43" s="888"/>
      <c r="L43" s="888"/>
      <c r="M43" s="888"/>
      <c r="N43" s="888"/>
      <c r="O43" s="888"/>
      <c r="P43" s="888"/>
      <c r="Q43" s="888"/>
      <c r="R43" s="888"/>
      <c r="S43" s="888"/>
      <c r="T43" s="888"/>
      <c r="U43" s="888"/>
      <c r="V43" s="888"/>
      <c r="W43" s="888"/>
      <c r="X43" s="889"/>
    </row>
    <row r="44" spans="2:25" ht="20.100000000000001" customHeight="1">
      <c r="C44" s="869" t="s">
        <v>207</v>
      </c>
      <c r="D44" s="869"/>
      <c r="E44" s="869"/>
      <c r="F44" s="869"/>
      <c r="G44" s="869"/>
      <c r="H44" s="870"/>
      <c r="I44" s="870"/>
      <c r="J44" s="870"/>
      <c r="K44" s="870"/>
      <c r="L44" s="870"/>
      <c r="M44" s="870"/>
      <c r="N44" s="870"/>
      <c r="O44" s="870"/>
      <c r="P44" s="870"/>
      <c r="Q44" s="870"/>
      <c r="R44" s="870"/>
      <c r="S44" s="870"/>
      <c r="T44" s="870"/>
      <c r="U44" s="870"/>
      <c r="V44" s="870"/>
      <c r="W44" s="870"/>
      <c r="X44" s="870"/>
    </row>
    <row r="45" spans="2:25" ht="20.100000000000001" customHeight="1">
      <c r="C45" s="869" t="s">
        <v>209</v>
      </c>
      <c r="D45" s="869"/>
      <c r="E45" s="869"/>
      <c r="F45" s="869"/>
      <c r="G45" s="869"/>
      <c r="H45" s="870"/>
      <c r="I45" s="870"/>
      <c r="J45" s="870"/>
      <c r="K45" s="870"/>
      <c r="L45" s="870"/>
      <c r="M45" s="870"/>
      <c r="N45" s="870"/>
      <c r="O45" s="870"/>
      <c r="P45" s="870"/>
      <c r="Q45" s="870"/>
      <c r="R45" s="870"/>
      <c r="S45" s="870"/>
      <c r="T45" s="870"/>
      <c r="U45" s="870"/>
      <c r="V45" s="870"/>
      <c r="W45" s="870"/>
      <c r="X45" s="870"/>
      <c r="Y45" s="134" t="str">
        <f>LEN(H45) &amp; "/" &amp; 50</f>
        <v>0/50</v>
      </c>
    </row>
    <row r="46" spans="2:25" ht="20.100000000000001" customHeight="1">
      <c r="C46" s="869" t="s">
        <v>6826</v>
      </c>
      <c r="D46" s="869"/>
      <c r="E46" s="869"/>
      <c r="F46" s="869"/>
      <c r="G46" s="869"/>
      <c r="H46" s="871"/>
      <c r="I46" s="871"/>
      <c r="J46" s="871"/>
      <c r="K46" s="871"/>
      <c r="L46" s="871"/>
      <c r="M46" s="871"/>
      <c r="N46" s="871"/>
      <c r="O46" s="871"/>
      <c r="P46" s="871"/>
      <c r="Q46" s="871"/>
      <c r="R46" s="871"/>
      <c r="S46" s="871"/>
      <c r="T46" s="871"/>
      <c r="U46" s="871"/>
      <c r="V46" s="871"/>
      <c r="W46" s="871"/>
      <c r="X46" s="871"/>
    </row>
    <row r="47" spans="2:25" ht="20.100000000000001" customHeight="1">
      <c r="C47" s="869" t="s">
        <v>210</v>
      </c>
      <c r="D47" s="869"/>
      <c r="E47" s="869"/>
      <c r="F47" s="869"/>
      <c r="G47" s="869"/>
      <c r="H47" s="870"/>
      <c r="I47" s="870"/>
      <c r="J47" s="870"/>
      <c r="K47" s="870"/>
      <c r="L47" s="870"/>
      <c r="M47" s="870"/>
      <c r="N47" s="870"/>
      <c r="O47" s="870"/>
      <c r="P47" s="870"/>
      <c r="Q47" s="870"/>
      <c r="R47" s="870"/>
      <c r="S47" s="870"/>
      <c r="T47" s="870"/>
      <c r="U47" s="870"/>
      <c r="V47" s="870"/>
      <c r="W47" s="870"/>
      <c r="X47" s="870"/>
    </row>
    <row r="48" spans="2:25" ht="20.100000000000001" customHeight="1">
      <c r="C48" s="872" t="s">
        <v>211</v>
      </c>
      <c r="D48" s="873"/>
      <c r="E48" s="873"/>
      <c r="F48" s="873"/>
      <c r="G48" s="874"/>
      <c r="H48" s="881"/>
      <c r="I48" s="882"/>
      <c r="J48" s="882"/>
      <c r="K48" s="882"/>
      <c r="L48" s="882"/>
      <c r="M48" s="882"/>
      <c r="N48" s="882"/>
      <c r="O48" s="882"/>
      <c r="P48" s="882"/>
      <c r="Q48" s="882"/>
      <c r="R48" s="882"/>
      <c r="S48" s="882"/>
      <c r="T48" s="882"/>
      <c r="U48" s="882"/>
      <c r="V48" s="882"/>
      <c r="W48" s="882"/>
      <c r="X48" s="883"/>
    </row>
    <row r="49" spans="2:25" ht="20.100000000000001" customHeight="1">
      <c r="C49" s="875"/>
      <c r="D49" s="876"/>
      <c r="E49" s="876"/>
      <c r="F49" s="876"/>
      <c r="G49" s="877"/>
      <c r="H49" s="884"/>
      <c r="I49" s="885"/>
      <c r="J49" s="885"/>
      <c r="K49" s="885"/>
      <c r="L49" s="885"/>
      <c r="M49" s="885"/>
      <c r="N49" s="885"/>
      <c r="O49" s="885"/>
      <c r="P49" s="885"/>
      <c r="Q49" s="885"/>
      <c r="R49" s="885"/>
      <c r="S49" s="885"/>
      <c r="T49" s="885"/>
      <c r="U49" s="885"/>
      <c r="V49" s="885"/>
      <c r="W49" s="885"/>
      <c r="X49" s="886"/>
    </row>
    <row r="50" spans="2:25" ht="20.100000000000001" customHeight="1">
      <c r="C50" s="878"/>
      <c r="D50" s="879"/>
      <c r="E50" s="879"/>
      <c r="F50" s="879"/>
      <c r="G50" s="880"/>
      <c r="H50" s="887"/>
      <c r="I50" s="888"/>
      <c r="J50" s="888"/>
      <c r="K50" s="888"/>
      <c r="L50" s="888"/>
      <c r="M50" s="888"/>
      <c r="N50" s="888"/>
      <c r="O50" s="888"/>
      <c r="P50" s="888"/>
      <c r="Q50" s="888"/>
      <c r="R50" s="888"/>
      <c r="S50" s="888"/>
      <c r="T50" s="888"/>
      <c r="U50" s="888"/>
      <c r="V50" s="888"/>
      <c r="W50" s="888"/>
      <c r="X50" s="889"/>
    </row>
    <row r="51" spans="2:25" ht="20.100000000000001" customHeight="1">
      <c r="C51" s="872" t="s">
        <v>212</v>
      </c>
      <c r="D51" s="873"/>
      <c r="E51" s="873"/>
      <c r="F51" s="873"/>
      <c r="G51" s="874"/>
      <c r="H51" s="890" t="s">
        <v>213</v>
      </c>
      <c r="I51" s="890"/>
      <c r="J51" s="890"/>
      <c r="K51" s="890"/>
      <c r="L51" s="882"/>
      <c r="M51" s="882"/>
      <c r="N51" s="882"/>
      <c r="O51" s="882"/>
      <c r="P51" s="882"/>
      <c r="Q51" s="882"/>
      <c r="R51" s="882"/>
      <c r="S51" s="882"/>
      <c r="T51" s="882"/>
      <c r="U51" s="882"/>
      <c r="V51" s="882"/>
      <c r="W51" s="882"/>
      <c r="X51" s="280" t="s">
        <v>215</v>
      </c>
    </row>
    <row r="52" spans="2:25" ht="20.100000000000001" customHeight="1">
      <c r="C52" s="875"/>
      <c r="D52" s="876"/>
      <c r="E52" s="876"/>
      <c r="F52" s="876"/>
      <c r="G52" s="877"/>
      <c r="H52" s="881"/>
      <c r="I52" s="890"/>
      <c r="J52" s="890"/>
      <c r="K52" s="890"/>
      <c r="L52" s="890"/>
      <c r="M52" s="890"/>
      <c r="N52" s="890"/>
      <c r="O52" s="890"/>
      <c r="P52" s="890"/>
      <c r="Q52" s="890"/>
      <c r="R52" s="890"/>
      <c r="S52" s="890"/>
      <c r="T52" s="890"/>
      <c r="U52" s="890"/>
      <c r="V52" s="890"/>
      <c r="W52" s="890"/>
      <c r="X52" s="891"/>
    </row>
    <row r="53" spans="2:25" ht="20.100000000000001" customHeight="1">
      <c r="C53" s="875"/>
      <c r="D53" s="876"/>
      <c r="E53" s="876"/>
      <c r="F53" s="876"/>
      <c r="G53" s="877"/>
      <c r="H53" s="892"/>
      <c r="I53" s="893"/>
      <c r="J53" s="893"/>
      <c r="K53" s="893"/>
      <c r="L53" s="893"/>
      <c r="M53" s="893"/>
      <c r="N53" s="893"/>
      <c r="O53" s="893"/>
      <c r="P53" s="893"/>
      <c r="Q53" s="893"/>
      <c r="R53" s="893"/>
      <c r="S53" s="893"/>
      <c r="T53" s="893"/>
      <c r="U53" s="893"/>
      <c r="V53" s="893"/>
      <c r="W53" s="893"/>
      <c r="X53" s="894"/>
    </row>
    <row r="54" spans="2:25" ht="20.100000000000001" customHeight="1">
      <c r="C54" s="878"/>
      <c r="D54" s="879"/>
      <c r="E54" s="879"/>
      <c r="F54" s="879"/>
      <c r="G54" s="880"/>
      <c r="H54" s="895"/>
      <c r="I54" s="896"/>
      <c r="J54" s="896"/>
      <c r="K54" s="896"/>
      <c r="L54" s="896"/>
      <c r="M54" s="896"/>
      <c r="N54" s="896"/>
      <c r="O54" s="896"/>
      <c r="P54" s="896"/>
      <c r="Q54" s="896"/>
      <c r="R54" s="896"/>
      <c r="S54" s="896"/>
      <c r="T54" s="896"/>
      <c r="U54" s="896"/>
      <c r="V54" s="896"/>
      <c r="W54" s="896"/>
      <c r="X54" s="897"/>
    </row>
    <row r="56" spans="2:25" ht="20.100000000000001" customHeight="1">
      <c r="B56" s="16" t="s">
        <v>218</v>
      </c>
    </row>
    <row r="57" spans="2:25" ht="20.100000000000001" customHeight="1">
      <c r="C57" s="872" t="s">
        <v>205</v>
      </c>
      <c r="D57" s="873"/>
      <c r="E57" s="873"/>
      <c r="F57" s="873"/>
      <c r="G57" s="874"/>
      <c r="H57" s="881"/>
      <c r="I57" s="882"/>
      <c r="J57" s="882"/>
      <c r="K57" s="882"/>
      <c r="L57" s="882"/>
      <c r="M57" s="882"/>
      <c r="N57" s="882"/>
      <c r="O57" s="882"/>
      <c r="P57" s="882"/>
      <c r="Q57" s="882"/>
      <c r="R57" s="882"/>
      <c r="S57" s="882"/>
      <c r="T57" s="882"/>
      <c r="U57" s="882"/>
      <c r="V57" s="882"/>
      <c r="W57" s="882"/>
      <c r="X57" s="883"/>
    </row>
    <row r="58" spans="2:25" ht="20.100000000000001" customHeight="1">
      <c r="C58" s="875"/>
      <c r="D58" s="876"/>
      <c r="E58" s="876"/>
      <c r="F58" s="876"/>
      <c r="G58" s="877"/>
      <c r="H58" s="884"/>
      <c r="I58" s="885"/>
      <c r="J58" s="885"/>
      <c r="K58" s="885"/>
      <c r="L58" s="885"/>
      <c r="M58" s="885"/>
      <c r="N58" s="885"/>
      <c r="O58" s="885"/>
      <c r="P58" s="885"/>
      <c r="Q58" s="885"/>
      <c r="R58" s="885"/>
      <c r="S58" s="885"/>
      <c r="T58" s="885"/>
      <c r="U58" s="885"/>
      <c r="V58" s="885"/>
      <c r="W58" s="885"/>
      <c r="X58" s="886"/>
    </row>
    <row r="59" spans="2:25" ht="20.100000000000001" customHeight="1">
      <c r="C59" s="878"/>
      <c r="D59" s="879"/>
      <c r="E59" s="879"/>
      <c r="F59" s="879"/>
      <c r="G59" s="880"/>
      <c r="H59" s="887"/>
      <c r="I59" s="888"/>
      <c r="J59" s="888"/>
      <c r="K59" s="888"/>
      <c r="L59" s="888"/>
      <c r="M59" s="888"/>
      <c r="N59" s="888"/>
      <c r="O59" s="888"/>
      <c r="P59" s="888"/>
      <c r="Q59" s="888"/>
      <c r="R59" s="888"/>
      <c r="S59" s="888"/>
      <c r="T59" s="888"/>
      <c r="U59" s="888"/>
      <c r="V59" s="888"/>
      <c r="W59" s="888"/>
      <c r="X59" s="889"/>
    </row>
    <row r="60" spans="2:25" ht="20.100000000000001" customHeight="1">
      <c r="C60" s="869" t="s">
        <v>207</v>
      </c>
      <c r="D60" s="869"/>
      <c r="E60" s="869"/>
      <c r="F60" s="869"/>
      <c r="G60" s="869"/>
      <c r="H60" s="870"/>
      <c r="I60" s="870"/>
      <c r="J60" s="870"/>
      <c r="K60" s="870"/>
      <c r="L60" s="870"/>
      <c r="M60" s="870"/>
      <c r="N60" s="870"/>
      <c r="O60" s="870"/>
      <c r="P60" s="870"/>
      <c r="Q60" s="870"/>
      <c r="R60" s="870"/>
      <c r="S60" s="870"/>
      <c r="T60" s="870"/>
      <c r="U60" s="870"/>
      <c r="V60" s="870"/>
      <c r="W60" s="870"/>
      <c r="X60" s="870"/>
    </row>
    <row r="61" spans="2:25" ht="20.100000000000001" customHeight="1">
      <c r="C61" s="869" t="s">
        <v>209</v>
      </c>
      <c r="D61" s="869"/>
      <c r="E61" s="869"/>
      <c r="F61" s="869"/>
      <c r="G61" s="869"/>
      <c r="H61" s="870"/>
      <c r="I61" s="870"/>
      <c r="J61" s="870"/>
      <c r="K61" s="870"/>
      <c r="L61" s="870"/>
      <c r="M61" s="870"/>
      <c r="N61" s="870"/>
      <c r="O61" s="870"/>
      <c r="P61" s="870"/>
      <c r="Q61" s="870"/>
      <c r="R61" s="870"/>
      <c r="S61" s="870"/>
      <c r="T61" s="870"/>
      <c r="U61" s="870"/>
      <c r="V61" s="870"/>
      <c r="W61" s="870"/>
      <c r="X61" s="870"/>
      <c r="Y61" s="134" t="str">
        <f>LEN(H61) &amp; "/" &amp; 50</f>
        <v>0/50</v>
      </c>
    </row>
    <row r="62" spans="2:25" ht="20.100000000000001" customHeight="1">
      <c r="C62" s="869" t="s">
        <v>6826</v>
      </c>
      <c r="D62" s="869"/>
      <c r="E62" s="869"/>
      <c r="F62" s="869"/>
      <c r="G62" s="869"/>
      <c r="H62" s="871"/>
      <c r="I62" s="871"/>
      <c r="J62" s="871"/>
      <c r="K62" s="871"/>
      <c r="L62" s="871"/>
      <c r="M62" s="871"/>
      <c r="N62" s="871"/>
      <c r="O62" s="871"/>
      <c r="P62" s="871"/>
      <c r="Q62" s="871"/>
      <c r="R62" s="871"/>
      <c r="S62" s="871"/>
      <c r="T62" s="871"/>
      <c r="U62" s="871"/>
      <c r="V62" s="871"/>
      <c r="W62" s="871"/>
      <c r="X62" s="871"/>
    </row>
    <row r="63" spans="2:25" ht="20.100000000000001" customHeight="1">
      <c r="C63" s="869" t="s">
        <v>210</v>
      </c>
      <c r="D63" s="869"/>
      <c r="E63" s="869"/>
      <c r="F63" s="869"/>
      <c r="G63" s="869"/>
      <c r="H63" s="870"/>
      <c r="I63" s="870"/>
      <c r="J63" s="870"/>
      <c r="K63" s="870"/>
      <c r="L63" s="870"/>
      <c r="M63" s="870"/>
      <c r="N63" s="870"/>
      <c r="O63" s="870"/>
      <c r="P63" s="870"/>
      <c r="Q63" s="870"/>
      <c r="R63" s="870"/>
      <c r="S63" s="870"/>
      <c r="T63" s="870"/>
      <c r="U63" s="870"/>
      <c r="V63" s="870"/>
      <c r="W63" s="870"/>
      <c r="X63" s="870"/>
    </row>
    <row r="64" spans="2:25" ht="20.100000000000001" customHeight="1">
      <c r="C64" s="872" t="s">
        <v>211</v>
      </c>
      <c r="D64" s="873"/>
      <c r="E64" s="873"/>
      <c r="F64" s="873"/>
      <c r="G64" s="874"/>
      <c r="H64" s="881"/>
      <c r="I64" s="882"/>
      <c r="J64" s="882"/>
      <c r="K64" s="882"/>
      <c r="L64" s="882"/>
      <c r="M64" s="882"/>
      <c r="N64" s="882"/>
      <c r="O64" s="882"/>
      <c r="P64" s="882"/>
      <c r="Q64" s="882"/>
      <c r="R64" s="882"/>
      <c r="S64" s="882"/>
      <c r="T64" s="882"/>
      <c r="U64" s="882"/>
      <c r="V64" s="882"/>
      <c r="W64" s="882"/>
      <c r="X64" s="883"/>
    </row>
    <row r="65" spans="2:25" ht="20.100000000000001" customHeight="1">
      <c r="C65" s="875"/>
      <c r="D65" s="876"/>
      <c r="E65" s="876"/>
      <c r="F65" s="876"/>
      <c r="G65" s="877"/>
      <c r="H65" s="884"/>
      <c r="I65" s="885"/>
      <c r="J65" s="885"/>
      <c r="K65" s="885"/>
      <c r="L65" s="885"/>
      <c r="M65" s="885"/>
      <c r="N65" s="885"/>
      <c r="O65" s="885"/>
      <c r="P65" s="885"/>
      <c r="Q65" s="885"/>
      <c r="R65" s="885"/>
      <c r="S65" s="885"/>
      <c r="T65" s="885"/>
      <c r="U65" s="885"/>
      <c r="V65" s="885"/>
      <c r="W65" s="885"/>
      <c r="X65" s="886"/>
    </row>
    <row r="66" spans="2:25" ht="20.100000000000001" customHeight="1">
      <c r="C66" s="878"/>
      <c r="D66" s="879"/>
      <c r="E66" s="879"/>
      <c r="F66" s="879"/>
      <c r="G66" s="880"/>
      <c r="H66" s="887"/>
      <c r="I66" s="888"/>
      <c r="J66" s="888"/>
      <c r="K66" s="888"/>
      <c r="L66" s="888"/>
      <c r="M66" s="888"/>
      <c r="N66" s="888"/>
      <c r="O66" s="888"/>
      <c r="P66" s="888"/>
      <c r="Q66" s="888"/>
      <c r="R66" s="888"/>
      <c r="S66" s="888"/>
      <c r="T66" s="888"/>
      <c r="U66" s="888"/>
      <c r="V66" s="888"/>
      <c r="W66" s="888"/>
      <c r="X66" s="889"/>
    </row>
    <row r="67" spans="2:25" ht="20.100000000000001" customHeight="1">
      <c r="C67" s="872" t="s">
        <v>212</v>
      </c>
      <c r="D67" s="873"/>
      <c r="E67" s="873"/>
      <c r="F67" s="873"/>
      <c r="G67" s="874"/>
      <c r="H67" s="890" t="s">
        <v>213</v>
      </c>
      <c r="I67" s="890"/>
      <c r="J67" s="890"/>
      <c r="K67" s="890"/>
      <c r="L67" s="882"/>
      <c r="M67" s="882"/>
      <c r="N67" s="882"/>
      <c r="O67" s="882"/>
      <c r="P67" s="882"/>
      <c r="Q67" s="882"/>
      <c r="R67" s="882"/>
      <c r="S67" s="882"/>
      <c r="T67" s="882"/>
      <c r="U67" s="882"/>
      <c r="V67" s="882"/>
      <c r="W67" s="882"/>
      <c r="X67" s="280" t="s">
        <v>215</v>
      </c>
    </row>
    <row r="68" spans="2:25" ht="20.100000000000001" customHeight="1">
      <c r="C68" s="875"/>
      <c r="D68" s="876"/>
      <c r="E68" s="876"/>
      <c r="F68" s="876"/>
      <c r="G68" s="877"/>
      <c r="H68" s="881"/>
      <c r="I68" s="890"/>
      <c r="J68" s="890"/>
      <c r="K68" s="890"/>
      <c r="L68" s="890"/>
      <c r="M68" s="890"/>
      <c r="N68" s="890"/>
      <c r="O68" s="890"/>
      <c r="P68" s="890"/>
      <c r="Q68" s="890"/>
      <c r="R68" s="890"/>
      <c r="S68" s="890"/>
      <c r="T68" s="890"/>
      <c r="U68" s="890"/>
      <c r="V68" s="890"/>
      <c r="W68" s="890"/>
      <c r="X68" s="891"/>
    </row>
    <row r="69" spans="2:25" ht="20.100000000000001" customHeight="1">
      <c r="C69" s="875"/>
      <c r="D69" s="876"/>
      <c r="E69" s="876"/>
      <c r="F69" s="876"/>
      <c r="G69" s="877"/>
      <c r="H69" s="892"/>
      <c r="I69" s="893"/>
      <c r="J69" s="893"/>
      <c r="K69" s="893"/>
      <c r="L69" s="893"/>
      <c r="M69" s="893"/>
      <c r="N69" s="893"/>
      <c r="O69" s="893"/>
      <c r="P69" s="893"/>
      <c r="Q69" s="893"/>
      <c r="R69" s="893"/>
      <c r="S69" s="893"/>
      <c r="T69" s="893"/>
      <c r="U69" s="893"/>
      <c r="V69" s="893"/>
      <c r="W69" s="893"/>
      <c r="X69" s="894"/>
    </row>
    <row r="70" spans="2:25" ht="20.100000000000001" customHeight="1">
      <c r="C70" s="878"/>
      <c r="D70" s="879"/>
      <c r="E70" s="879"/>
      <c r="F70" s="879"/>
      <c r="G70" s="880"/>
      <c r="H70" s="895"/>
      <c r="I70" s="896"/>
      <c r="J70" s="896"/>
      <c r="K70" s="896"/>
      <c r="L70" s="896"/>
      <c r="M70" s="896"/>
      <c r="N70" s="896"/>
      <c r="O70" s="896"/>
      <c r="P70" s="896"/>
      <c r="Q70" s="896"/>
      <c r="R70" s="896"/>
      <c r="S70" s="896"/>
      <c r="T70" s="896"/>
      <c r="U70" s="896"/>
      <c r="V70" s="896"/>
      <c r="W70" s="896"/>
      <c r="X70" s="897"/>
    </row>
    <row r="72" spans="2:25" ht="20.100000000000001" customHeight="1">
      <c r="B72" s="16" t="s">
        <v>219</v>
      </c>
    </row>
    <row r="73" spans="2:25" ht="20.100000000000001" customHeight="1">
      <c r="C73" s="872" t="s">
        <v>205</v>
      </c>
      <c r="D73" s="873"/>
      <c r="E73" s="873"/>
      <c r="F73" s="873"/>
      <c r="G73" s="874"/>
      <c r="H73" s="881"/>
      <c r="I73" s="882"/>
      <c r="J73" s="882"/>
      <c r="K73" s="882"/>
      <c r="L73" s="882"/>
      <c r="M73" s="882"/>
      <c r="N73" s="882"/>
      <c r="O73" s="882"/>
      <c r="P73" s="882"/>
      <c r="Q73" s="882"/>
      <c r="R73" s="882"/>
      <c r="S73" s="882"/>
      <c r="T73" s="882"/>
      <c r="U73" s="882"/>
      <c r="V73" s="882"/>
      <c r="W73" s="882"/>
      <c r="X73" s="883"/>
    </row>
    <row r="74" spans="2:25" ht="20.100000000000001" customHeight="1">
      <c r="C74" s="875"/>
      <c r="D74" s="876"/>
      <c r="E74" s="876"/>
      <c r="F74" s="876"/>
      <c r="G74" s="877"/>
      <c r="H74" s="884"/>
      <c r="I74" s="885"/>
      <c r="J74" s="885"/>
      <c r="K74" s="885"/>
      <c r="L74" s="885"/>
      <c r="M74" s="885"/>
      <c r="N74" s="885"/>
      <c r="O74" s="885"/>
      <c r="P74" s="885"/>
      <c r="Q74" s="885"/>
      <c r="R74" s="885"/>
      <c r="S74" s="885"/>
      <c r="T74" s="885"/>
      <c r="U74" s="885"/>
      <c r="V74" s="885"/>
      <c r="W74" s="885"/>
      <c r="X74" s="886"/>
    </row>
    <row r="75" spans="2:25" ht="20.100000000000001" customHeight="1">
      <c r="C75" s="878"/>
      <c r="D75" s="879"/>
      <c r="E75" s="879"/>
      <c r="F75" s="879"/>
      <c r="G75" s="880"/>
      <c r="H75" s="887"/>
      <c r="I75" s="888"/>
      <c r="J75" s="888"/>
      <c r="K75" s="888"/>
      <c r="L75" s="888"/>
      <c r="M75" s="888"/>
      <c r="N75" s="888"/>
      <c r="O75" s="888"/>
      <c r="P75" s="888"/>
      <c r="Q75" s="888"/>
      <c r="R75" s="888"/>
      <c r="S75" s="888"/>
      <c r="T75" s="888"/>
      <c r="U75" s="888"/>
      <c r="V75" s="888"/>
      <c r="W75" s="888"/>
      <c r="X75" s="889"/>
    </row>
    <row r="76" spans="2:25" ht="20.100000000000001" customHeight="1">
      <c r="C76" s="869" t="s">
        <v>207</v>
      </c>
      <c r="D76" s="869"/>
      <c r="E76" s="869"/>
      <c r="F76" s="869"/>
      <c r="G76" s="869"/>
      <c r="H76" s="870"/>
      <c r="I76" s="870"/>
      <c r="J76" s="870"/>
      <c r="K76" s="870"/>
      <c r="L76" s="870"/>
      <c r="M76" s="870"/>
      <c r="N76" s="870"/>
      <c r="O76" s="870"/>
      <c r="P76" s="870"/>
      <c r="Q76" s="870"/>
      <c r="R76" s="870"/>
      <c r="S76" s="870"/>
      <c r="T76" s="870"/>
      <c r="U76" s="870"/>
      <c r="V76" s="870"/>
      <c r="W76" s="870"/>
      <c r="X76" s="870"/>
    </row>
    <row r="77" spans="2:25" ht="20.100000000000001" customHeight="1">
      <c r="C77" s="869" t="s">
        <v>209</v>
      </c>
      <c r="D77" s="869"/>
      <c r="E77" s="869"/>
      <c r="F77" s="869"/>
      <c r="G77" s="869"/>
      <c r="H77" s="870"/>
      <c r="I77" s="870"/>
      <c r="J77" s="870"/>
      <c r="K77" s="870"/>
      <c r="L77" s="870"/>
      <c r="M77" s="870"/>
      <c r="N77" s="870"/>
      <c r="O77" s="870"/>
      <c r="P77" s="870"/>
      <c r="Q77" s="870"/>
      <c r="R77" s="870"/>
      <c r="S77" s="870"/>
      <c r="T77" s="870"/>
      <c r="U77" s="870"/>
      <c r="V77" s="870"/>
      <c r="W77" s="870"/>
      <c r="X77" s="870"/>
      <c r="Y77" s="134" t="str">
        <f>LEN(H77) &amp; "/" &amp; 50</f>
        <v>0/50</v>
      </c>
    </row>
    <row r="78" spans="2:25" ht="20.100000000000001" customHeight="1">
      <c r="C78" s="869" t="s">
        <v>6826</v>
      </c>
      <c r="D78" s="869"/>
      <c r="E78" s="869"/>
      <c r="F78" s="869"/>
      <c r="G78" s="869"/>
      <c r="H78" s="871"/>
      <c r="I78" s="871"/>
      <c r="J78" s="871"/>
      <c r="K78" s="871"/>
      <c r="L78" s="871"/>
      <c r="M78" s="871"/>
      <c r="N78" s="871"/>
      <c r="O78" s="871"/>
      <c r="P78" s="871"/>
      <c r="Q78" s="871"/>
      <c r="R78" s="871"/>
      <c r="S78" s="871"/>
      <c r="T78" s="871"/>
      <c r="U78" s="871"/>
      <c r="V78" s="871"/>
      <c r="W78" s="871"/>
      <c r="X78" s="871"/>
    </row>
    <row r="79" spans="2:25" ht="20.100000000000001" customHeight="1">
      <c r="C79" s="869" t="s">
        <v>210</v>
      </c>
      <c r="D79" s="869"/>
      <c r="E79" s="869"/>
      <c r="F79" s="869"/>
      <c r="G79" s="869"/>
      <c r="H79" s="870"/>
      <c r="I79" s="870"/>
      <c r="J79" s="870"/>
      <c r="K79" s="870"/>
      <c r="L79" s="870"/>
      <c r="M79" s="870"/>
      <c r="N79" s="870"/>
      <c r="O79" s="870"/>
      <c r="P79" s="870"/>
      <c r="Q79" s="870"/>
      <c r="R79" s="870"/>
      <c r="S79" s="870"/>
      <c r="T79" s="870"/>
      <c r="U79" s="870"/>
      <c r="V79" s="870"/>
      <c r="W79" s="870"/>
      <c r="X79" s="870"/>
    </row>
    <row r="80" spans="2:25" ht="20.100000000000001" customHeight="1">
      <c r="C80" s="872" t="s">
        <v>211</v>
      </c>
      <c r="D80" s="873"/>
      <c r="E80" s="873"/>
      <c r="F80" s="873"/>
      <c r="G80" s="874"/>
      <c r="H80" s="881"/>
      <c r="I80" s="882"/>
      <c r="J80" s="882"/>
      <c r="K80" s="882"/>
      <c r="L80" s="882"/>
      <c r="M80" s="882"/>
      <c r="N80" s="882"/>
      <c r="O80" s="882"/>
      <c r="P80" s="882"/>
      <c r="Q80" s="882"/>
      <c r="R80" s="882"/>
      <c r="S80" s="882"/>
      <c r="T80" s="882"/>
      <c r="U80" s="882"/>
      <c r="V80" s="882"/>
      <c r="W80" s="882"/>
      <c r="X80" s="883"/>
    </row>
    <row r="81" spans="2:25" ht="20.100000000000001" customHeight="1">
      <c r="C81" s="875"/>
      <c r="D81" s="876"/>
      <c r="E81" s="876"/>
      <c r="F81" s="876"/>
      <c r="G81" s="877"/>
      <c r="H81" s="884"/>
      <c r="I81" s="885"/>
      <c r="J81" s="885"/>
      <c r="K81" s="885"/>
      <c r="L81" s="885"/>
      <c r="M81" s="885"/>
      <c r="N81" s="885"/>
      <c r="O81" s="885"/>
      <c r="P81" s="885"/>
      <c r="Q81" s="885"/>
      <c r="R81" s="885"/>
      <c r="S81" s="885"/>
      <c r="T81" s="885"/>
      <c r="U81" s="885"/>
      <c r="V81" s="885"/>
      <c r="W81" s="885"/>
      <c r="X81" s="886"/>
    </row>
    <row r="82" spans="2:25" ht="20.100000000000001" customHeight="1">
      <c r="C82" s="878"/>
      <c r="D82" s="879"/>
      <c r="E82" s="879"/>
      <c r="F82" s="879"/>
      <c r="G82" s="880"/>
      <c r="H82" s="887"/>
      <c r="I82" s="888"/>
      <c r="J82" s="888"/>
      <c r="K82" s="888"/>
      <c r="L82" s="888"/>
      <c r="M82" s="888"/>
      <c r="N82" s="888"/>
      <c r="O82" s="888"/>
      <c r="P82" s="888"/>
      <c r="Q82" s="888"/>
      <c r="R82" s="888"/>
      <c r="S82" s="888"/>
      <c r="T82" s="888"/>
      <c r="U82" s="888"/>
      <c r="V82" s="888"/>
      <c r="W82" s="888"/>
      <c r="X82" s="889"/>
    </row>
    <row r="83" spans="2:25" ht="20.100000000000001" customHeight="1">
      <c r="C83" s="872" t="s">
        <v>212</v>
      </c>
      <c r="D83" s="873"/>
      <c r="E83" s="873"/>
      <c r="F83" s="873"/>
      <c r="G83" s="874"/>
      <c r="H83" s="890" t="s">
        <v>213</v>
      </c>
      <c r="I83" s="890"/>
      <c r="J83" s="890"/>
      <c r="K83" s="890"/>
      <c r="L83" s="882"/>
      <c r="M83" s="882"/>
      <c r="N83" s="882"/>
      <c r="O83" s="882"/>
      <c r="P83" s="882"/>
      <c r="Q83" s="882"/>
      <c r="R83" s="882"/>
      <c r="S83" s="882"/>
      <c r="T83" s="882"/>
      <c r="U83" s="882"/>
      <c r="V83" s="882"/>
      <c r="W83" s="882"/>
      <c r="X83" s="280" t="s">
        <v>215</v>
      </c>
    </row>
    <row r="84" spans="2:25" ht="20.100000000000001" customHeight="1">
      <c r="C84" s="875"/>
      <c r="D84" s="876"/>
      <c r="E84" s="876"/>
      <c r="F84" s="876"/>
      <c r="G84" s="877"/>
      <c r="H84" s="881"/>
      <c r="I84" s="890"/>
      <c r="J84" s="890"/>
      <c r="K84" s="890"/>
      <c r="L84" s="890"/>
      <c r="M84" s="890"/>
      <c r="N84" s="890"/>
      <c r="O84" s="890"/>
      <c r="P84" s="890"/>
      <c r="Q84" s="890"/>
      <c r="R84" s="890"/>
      <c r="S84" s="890"/>
      <c r="T84" s="890"/>
      <c r="U84" s="890"/>
      <c r="V84" s="890"/>
      <c r="W84" s="890"/>
      <c r="X84" s="891"/>
    </row>
    <row r="85" spans="2:25" ht="20.100000000000001" customHeight="1">
      <c r="C85" s="875"/>
      <c r="D85" s="876"/>
      <c r="E85" s="876"/>
      <c r="F85" s="876"/>
      <c r="G85" s="877"/>
      <c r="H85" s="892"/>
      <c r="I85" s="893"/>
      <c r="J85" s="893"/>
      <c r="K85" s="893"/>
      <c r="L85" s="893"/>
      <c r="M85" s="893"/>
      <c r="N85" s="893"/>
      <c r="O85" s="893"/>
      <c r="P85" s="893"/>
      <c r="Q85" s="893"/>
      <c r="R85" s="893"/>
      <c r="S85" s="893"/>
      <c r="T85" s="893"/>
      <c r="U85" s="893"/>
      <c r="V85" s="893"/>
      <c r="W85" s="893"/>
      <c r="X85" s="894"/>
    </row>
    <row r="86" spans="2:25" ht="20.100000000000001" customHeight="1">
      <c r="C86" s="878"/>
      <c r="D86" s="879"/>
      <c r="E86" s="879"/>
      <c r="F86" s="879"/>
      <c r="G86" s="880"/>
      <c r="H86" s="895"/>
      <c r="I86" s="896"/>
      <c r="J86" s="896"/>
      <c r="K86" s="896"/>
      <c r="L86" s="896"/>
      <c r="M86" s="896"/>
      <c r="N86" s="896"/>
      <c r="O86" s="896"/>
      <c r="P86" s="896"/>
      <c r="Q86" s="896"/>
      <c r="R86" s="896"/>
      <c r="S86" s="896"/>
      <c r="T86" s="896"/>
      <c r="U86" s="896"/>
      <c r="V86" s="896"/>
      <c r="W86" s="896"/>
      <c r="X86" s="897"/>
    </row>
    <row r="88" spans="2:25" ht="20.100000000000001" customHeight="1">
      <c r="B88" s="16" t="s">
        <v>220</v>
      </c>
    </row>
    <row r="89" spans="2:25" ht="20.100000000000001" customHeight="1">
      <c r="C89" s="872" t="s">
        <v>205</v>
      </c>
      <c r="D89" s="873"/>
      <c r="E89" s="873"/>
      <c r="F89" s="873"/>
      <c r="G89" s="874"/>
      <c r="H89" s="881"/>
      <c r="I89" s="882"/>
      <c r="J89" s="882"/>
      <c r="K89" s="882"/>
      <c r="L89" s="882"/>
      <c r="M89" s="882"/>
      <c r="N89" s="882"/>
      <c r="O89" s="882"/>
      <c r="P89" s="882"/>
      <c r="Q89" s="882"/>
      <c r="R89" s="882"/>
      <c r="S89" s="882"/>
      <c r="T89" s="882"/>
      <c r="U89" s="882"/>
      <c r="V89" s="882"/>
      <c r="W89" s="882"/>
      <c r="X89" s="883"/>
    </row>
    <row r="90" spans="2:25" ht="20.100000000000001" customHeight="1">
      <c r="C90" s="875"/>
      <c r="D90" s="876"/>
      <c r="E90" s="876"/>
      <c r="F90" s="876"/>
      <c r="G90" s="877"/>
      <c r="H90" s="884"/>
      <c r="I90" s="885"/>
      <c r="J90" s="885"/>
      <c r="K90" s="885"/>
      <c r="L90" s="885"/>
      <c r="M90" s="885"/>
      <c r="N90" s="885"/>
      <c r="O90" s="885"/>
      <c r="P90" s="885"/>
      <c r="Q90" s="885"/>
      <c r="R90" s="885"/>
      <c r="S90" s="885"/>
      <c r="T90" s="885"/>
      <c r="U90" s="885"/>
      <c r="V90" s="885"/>
      <c r="W90" s="885"/>
      <c r="X90" s="886"/>
    </row>
    <row r="91" spans="2:25" ht="20.100000000000001" customHeight="1">
      <c r="C91" s="878"/>
      <c r="D91" s="879"/>
      <c r="E91" s="879"/>
      <c r="F91" s="879"/>
      <c r="G91" s="880"/>
      <c r="H91" s="887"/>
      <c r="I91" s="888"/>
      <c r="J91" s="888"/>
      <c r="K91" s="888"/>
      <c r="L91" s="888"/>
      <c r="M91" s="888"/>
      <c r="N91" s="888"/>
      <c r="O91" s="888"/>
      <c r="P91" s="888"/>
      <c r="Q91" s="888"/>
      <c r="R91" s="888"/>
      <c r="S91" s="888"/>
      <c r="T91" s="888"/>
      <c r="U91" s="888"/>
      <c r="V91" s="888"/>
      <c r="W91" s="888"/>
      <c r="X91" s="889"/>
    </row>
    <row r="92" spans="2:25" ht="20.100000000000001" customHeight="1">
      <c r="C92" s="869" t="s">
        <v>207</v>
      </c>
      <c r="D92" s="869"/>
      <c r="E92" s="869"/>
      <c r="F92" s="869"/>
      <c r="G92" s="869"/>
      <c r="H92" s="870"/>
      <c r="I92" s="870"/>
      <c r="J92" s="870"/>
      <c r="K92" s="870"/>
      <c r="L92" s="870"/>
      <c r="M92" s="870"/>
      <c r="N92" s="870"/>
      <c r="O92" s="870"/>
      <c r="P92" s="870"/>
      <c r="Q92" s="870"/>
      <c r="R92" s="870"/>
      <c r="S92" s="870"/>
      <c r="T92" s="870"/>
      <c r="U92" s="870"/>
      <c r="V92" s="870"/>
      <c r="W92" s="870"/>
      <c r="X92" s="870"/>
    </row>
    <row r="93" spans="2:25" ht="20.100000000000001" customHeight="1">
      <c r="C93" s="869" t="s">
        <v>209</v>
      </c>
      <c r="D93" s="869"/>
      <c r="E93" s="869"/>
      <c r="F93" s="869"/>
      <c r="G93" s="869"/>
      <c r="H93" s="870"/>
      <c r="I93" s="870"/>
      <c r="J93" s="870"/>
      <c r="K93" s="870"/>
      <c r="L93" s="870"/>
      <c r="M93" s="870"/>
      <c r="N93" s="870"/>
      <c r="O93" s="870"/>
      <c r="P93" s="870"/>
      <c r="Q93" s="870"/>
      <c r="R93" s="870"/>
      <c r="S93" s="870"/>
      <c r="T93" s="870"/>
      <c r="U93" s="870"/>
      <c r="V93" s="870"/>
      <c r="W93" s="870"/>
      <c r="X93" s="870"/>
      <c r="Y93" s="134" t="str">
        <f>LEN(H93) &amp; "/" &amp; 50</f>
        <v>0/50</v>
      </c>
    </row>
    <row r="94" spans="2:25" ht="20.100000000000001" customHeight="1">
      <c r="C94" s="869" t="s">
        <v>6826</v>
      </c>
      <c r="D94" s="869"/>
      <c r="E94" s="869"/>
      <c r="F94" s="869"/>
      <c r="G94" s="869"/>
      <c r="H94" s="871"/>
      <c r="I94" s="871"/>
      <c r="J94" s="871"/>
      <c r="K94" s="871"/>
      <c r="L94" s="871"/>
      <c r="M94" s="871"/>
      <c r="N94" s="871"/>
      <c r="O94" s="871"/>
      <c r="P94" s="871"/>
      <c r="Q94" s="871"/>
      <c r="R94" s="871"/>
      <c r="S94" s="871"/>
      <c r="T94" s="871"/>
      <c r="U94" s="871"/>
      <c r="V94" s="871"/>
      <c r="W94" s="871"/>
      <c r="X94" s="871"/>
    </row>
    <row r="95" spans="2:25" ht="20.100000000000001" customHeight="1">
      <c r="C95" s="869" t="s">
        <v>210</v>
      </c>
      <c r="D95" s="869"/>
      <c r="E95" s="869"/>
      <c r="F95" s="869"/>
      <c r="G95" s="869"/>
      <c r="H95" s="870"/>
      <c r="I95" s="870"/>
      <c r="J95" s="870"/>
      <c r="K95" s="870"/>
      <c r="L95" s="870"/>
      <c r="M95" s="870"/>
      <c r="N95" s="870"/>
      <c r="O95" s="870"/>
      <c r="P95" s="870"/>
      <c r="Q95" s="870"/>
      <c r="R95" s="870"/>
      <c r="S95" s="870"/>
      <c r="T95" s="870"/>
      <c r="U95" s="870"/>
      <c r="V95" s="870"/>
      <c r="W95" s="870"/>
      <c r="X95" s="870"/>
    </row>
    <row r="96" spans="2:25" ht="20.100000000000001" customHeight="1">
      <c r="C96" s="872" t="s">
        <v>211</v>
      </c>
      <c r="D96" s="873"/>
      <c r="E96" s="873"/>
      <c r="F96" s="873"/>
      <c r="G96" s="874"/>
      <c r="H96" s="881"/>
      <c r="I96" s="882"/>
      <c r="J96" s="882"/>
      <c r="K96" s="882"/>
      <c r="L96" s="882"/>
      <c r="M96" s="882"/>
      <c r="N96" s="882"/>
      <c r="O96" s="882"/>
      <c r="P96" s="882"/>
      <c r="Q96" s="882"/>
      <c r="R96" s="882"/>
      <c r="S96" s="882"/>
      <c r="T96" s="882"/>
      <c r="U96" s="882"/>
      <c r="V96" s="882"/>
      <c r="W96" s="882"/>
      <c r="X96" s="883"/>
    </row>
    <row r="97" spans="2:25" ht="20.100000000000001" customHeight="1">
      <c r="C97" s="875"/>
      <c r="D97" s="876"/>
      <c r="E97" s="876"/>
      <c r="F97" s="876"/>
      <c r="G97" s="877"/>
      <c r="H97" s="884"/>
      <c r="I97" s="885"/>
      <c r="J97" s="885"/>
      <c r="K97" s="885"/>
      <c r="L97" s="885"/>
      <c r="M97" s="885"/>
      <c r="N97" s="885"/>
      <c r="O97" s="885"/>
      <c r="P97" s="885"/>
      <c r="Q97" s="885"/>
      <c r="R97" s="885"/>
      <c r="S97" s="885"/>
      <c r="T97" s="885"/>
      <c r="U97" s="885"/>
      <c r="V97" s="885"/>
      <c r="W97" s="885"/>
      <c r="X97" s="886"/>
    </row>
    <row r="98" spans="2:25" ht="20.100000000000001" customHeight="1">
      <c r="C98" s="878"/>
      <c r="D98" s="879"/>
      <c r="E98" s="879"/>
      <c r="F98" s="879"/>
      <c r="G98" s="880"/>
      <c r="H98" s="887"/>
      <c r="I98" s="888"/>
      <c r="J98" s="888"/>
      <c r="K98" s="888"/>
      <c r="L98" s="888"/>
      <c r="M98" s="888"/>
      <c r="N98" s="888"/>
      <c r="O98" s="888"/>
      <c r="P98" s="888"/>
      <c r="Q98" s="888"/>
      <c r="R98" s="888"/>
      <c r="S98" s="888"/>
      <c r="T98" s="888"/>
      <c r="U98" s="888"/>
      <c r="V98" s="888"/>
      <c r="W98" s="888"/>
      <c r="X98" s="889"/>
    </row>
    <row r="99" spans="2:25" ht="20.100000000000001" customHeight="1">
      <c r="C99" s="872" t="s">
        <v>212</v>
      </c>
      <c r="D99" s="873"/>
      <c r="E99" s="873"/>
      <c r="F99" s="873"/>
      <c r="G99" s="874"/>
      <c r="H99" s="890" t="s">
        <v>213</v>
      </c>
      <c r="I99" s="890"/>
      <c r="J99" s="890"/>
      <c r="K99" s="890"/>
      <c r="L99" s="882"/>
      <c r="M99" s="882"/>
      <c r="N99" s="882"/>
      <c r="O99" s="882"/>
      <c r="P99" s="882"/>
      <c r="Q99" s="882"/>
      <c r="R99" s="882"/>
      <c r="S99" s="882"/>
      <c r="T99" s="882"/>
      <c r="U99" s="882"/>
      <c r="V99" s="882"/>
      <c r="W99" s="882"/>
      <c r="X99" s="280" t="s">
        <v>215</v>
      </c>
    </row>
    <row r="100" spans="2:25" ht="20.100000000000001" customHeight="1">
      <c r="C100" s="875"/>
      <c r="D100" s="876"/>
      <c r="E100" s="876"/>
      <c r="F100" s="876"/>
      <c r="G100" s="877"/>
      <c r="H100" s="881"/>
      <c r="I100" s="890"/>
      <c r="J100" s="890"/>
      <c r="K100" s="890"/>
      <c r="L100" s="890"/>
      <c r="M100" s="890"/>
      <c r="N100" s="890"/>
      <c r="O100" s="890"/>
      <c r="P100" s="890"/>
      <c r="Q100" s="890"/>
      <c r="R100" s="890"/>
      <c r="S100" s="890"/>
      <c r="T100" s="890"/>
      <c r="U100" s="890"/>
      <c r="V100" s="890"/>
      <c r="W100" s="890"/>
      <c r="X100" s="891"/>
    </row>
    <row r="101" spans="2:25" ht="20.100000000000001" customHeight="1">
      <c r="C101" s="875"/>
      <c r="D101" s="876"/>
      <c r="E101" s="876"/>
      <c r="F101" s="876"/>
      <c r="G101" s="877"/>
      <c r="H101" s="892"/>
      <c r="I101" s="893"/>
      <c r="J101" s="893"/>
      <c r="K101" s="893"/>
      <c r="L101" s="893"/>
      <c r="M101" s="893"/>
      <c r="N101" s="893"/>
      <c r="O101" s="893"/>
      <c r="P101" s="893"/>
      <c r="Q101" s="893"/>
      <c r="R101" s="893"/>
      <c r="S101" s="893"/>
      <c r="T101" s="893"/>
      <c r="U101" s="893"/>
      <c r="V101" s="893"/>
      <c r="W101" s="893"/>
      <c r="X101" s="894"/>
    </row>
    <row r="102" spans="2:25" ht="20.100000000000001" customHeight="1">
      <c r="C102" s="878"/>
      <c r="D102" s="879"/>
      <c r="E102" s="879"/>
      <c r="F102" s="879"/>
      <c r="G102" s="880"/>
      <c r="H102" s="895"/>
      <c r="I102" s="896"/>
      <c r="J102" s="896"/>
      <c r="K102" s="896"/>
      <c r="L102" s="896"/>
      <c r="M102" s="896"/>
      <c r="N102" s="896"/>
      <c r="O102" s="896"/>
      <c r="P102" s="896"/>
      <c r="Q102" s="896"/>
      <c r="R102" s="896"/>
      <c r="S102" s="896"/>
      <c r="T102" s="896"/>
      <c r="U102" s="896"/>
      <c r="V102" s="896"/>
      <c r="W102" s="896"/>
      <c r="X102" s="897"/>
    </row>
    <row r="104" spans="2:25" ht="20.100000000000001" customHeight="1">
      <c r="B104" s="16" t="s">
        <v>221</v>
      </c>
    </row>
    <row r="105" spans="2:25" ht="20.100000000000001" customHeight="1">
      <c r="C105" s="872" t="s">
        <v>205</v>
      </c>
      <c r="D105" s="873"/>
      <c r="E105" s="873"/>
      <c r="F105" s="873"/>
      <c r="G105" s="874"/>
      <c r="H105" s="881"/>
      <c r="I105" s="882"/>
      <c r="J105" s="882"/>
      <c r="K105" s="882"/>
      <c r="L105" s="882"/>
      <c r="M105" s="882"/>
      <c r="N105" s="882"/>
      <c r="O105" s="882"/>
      <c r="P105" s="882"/>
      <c r="Q105" s="882"/>
      <c r="R105" s="882"/>
      <c r="S105" s="882"/>
      <c r="T105" s="882"/>
      <c r="U105" s="882"/>
      <c r="V105" s="882"/>
      <c r="W105" s="882"/>
      <c r="X105" s="883"/>
    </row>
    <row r="106" spans="2:25" ht="20.100000000000001" customHeight="1">
      <c r="C106" s="875"/>
      <c r="D106" s="876"/>
      <c r="E106" s="876"/>
      <c r="F106" s="876"/>
      <c r="G106" s="877"/>
      <c r="H106" s="884"/>
      <c r="I106" s="885"/>
      <c r="J106" s="885"/>
      <c r="K106" s="885"/>
      <c r="L106" s="885"/>
      <c r="M106" s="885"/>
      <c r="N106" s="885"/>
      <c r="O106" s="885"/>
      <c r="P106" s="885"/>
      <c r="Q106" s="885"/>
      <c r="R106" s="885"/>
      <c r="S106" s="885"/>
      <c r="T106" s="885"/>
      <c r="U106" s="885"/>
      <c r="V106" s="885"/>
      <c r="W106" s="885"/>
      <c r="X106" s="886"/>
    </row>
    <row r="107" spans="2:25" ht="20.100000000000001" customHeight="1">
      <c r="C107" s="878"/>
      <c r="D107" s="879"/>
      <c r="E107" s="879"/>
      <c r="F107" s="879"/>
      <c r="G107" s="880"/>
      <c r="H107" s="887"/>
      <c r="I107" s="888"/>
      <c r="J107" s="888"/>
      <c r="K107" s="888"/>
      <c r="L107" s="888"/>
      <c r="M107" s="888"/>
      <c r="N107" s="888"/>
      <c r="O107" s="888"/>
      <c r="P107" s="888"/>
      <c r="Q107" s="888"/>
      <c r="R107" s="888"/>
      <c r="S107" s="888"/>
      <c r="T107" s="888"/>
      <c r="U107" s="888"/>
      <c r="V107" s="888"/>
      <c r="W107" s="888"/>
      <c r="X107" s="889"/>
    </row>
    <row r="108" spans="2:25" ht="20.100000000000001" customHeight="1">
      <c r="C108" s="869" t="s">
        <v>207</v>
      </c>
      <c r="D108" s="869"/>
      <c r="E108" s="869"/>
      <c r="F108" s="869"/>
      <c r="G108" s="869"/>
      <c r="H108" s="870"/>
      <c r="I108" s="870"/>
      <c r="J108" s="870"/>
      <c r="K108" s="870"/>
      <c r="L108" s="870"/>
      <c r="M108" s="870"/>
      <c r="N108" s="870"/>
      <c r="O108" s="870"/>
      <c r="P108" s="870"/>
      <c r="Q108" s="870"/>
      <c r="R108" s="870"/>
      <c r="S108" s="870"/>
      <c r="T108" s="870"/>
      <c r="U108" s="870"/>
      <c r="V108" s="870"/>
      <c r="W108" s="870"/>
      <c r="X108" s="870"/>
    </row>
    <row r="109" spans="2:25" ht="20.100000000000001" customHeight="1">
      <c r="C109" s="869" t="s">
        <v>209</v>
      </c>
      <c r="D109" s="869"/>
      <c r="E109" s="869"/>
      <c r="F109" s="869"/>
      <c r="G109" s="869"/>
      <c r="H109" s="870"/>
      <c r="I109" s="870"/>
      <c r="J109" s="870"/>
      <c r="K109" s="870"/>
      <c r="L109" s="870"/>
      <c r="M109" s="870"/>
      <c r="N109" s="870"/>
      <c r="O109" s="870"/>
      <c r="P109" s="870"/>
      <c r="Q109" s="870"/>
      <c r="R109" s="870"/>
      <c r="S109" s="870"/>
      <c r="T109" s="870"/>
      <c r="U109" s="870"/>
      <c r="V109" s="870"/>
      <c r="W109" s="870"/>
      <c r="X109" s="870"/>
      <c r="Y109" s="134" t="str">
        <f>LEN(H109) &amp; "/" &amp; 50</f>
        <v>0/50</v>
      </c>
    </row>
    <row r="110" spans="2:25" ht="20.100000000000001" customHeight="1">
      <c r="C110" s="869" t="s">
        <v>6826</v>
      </c>
      <c r="D110" s="869"/>
      <c r="E110" s="869"/>
      <c r="F110" s="869"/>
      <c r="G110" s="869"/>
      <c r="H110" s="871"/>
      <c r="I110" s="871"/>
      <c r="J110" s="871"/>
      <c r="K110" s="871"/>
      <c r="L110" s="871"/>
      <c r="M110" s="871"/>
      <c r="N110" s="871"/>
      <c r="O110" s="871"/>
      <c r="P110" s="871"/>
      <c r="Q110" s="871"/>
      <c r="R110" s="871"/>
      <c r="S110" s="871"/>
      <c r="T110" s="871"/>
      <c r="U110" s="871"/>
      <c r="V110" s="871"/>
      <c r="W110" s="871"/>
      <c r="X110" s="871"/>
    </row>
    <row r="111" spans="2:25" ht="20.100000000000001" customHeight="1">
      <c r="C111" s="869" t="s">
        <v>210</v>
      </c>
      <c r="D111" s="869"/>
      <c r="E111" s="869"/>
      <c r="F111" s="869"/>
      <c r="G111" s="869"/>
      <c r="H111" s="870"/>
      <c r="I111" s="870"/>
      <c r="J111" s="870"/>
      <c r="K111" s="870"/>
      <c r="L111" s="870"/>
      <c r="M111" s="870"/>
      <c r="N111" s="870"/>
      <c r="O111" s="870"/>
      <c r="P111" s="870"/>
      <c r="Q111" s="870"/>
      <c r="R111" s="870"/>
      <c r="S111" s="870"/>
      <c r="T111" s="870"/>
      <c r="U111" s="870"/>
      <c r="V111" s="870"/>
      <c r="W111" s="870"/>
      <c r="X111" s="870"/>
    </row>
    <row r="112" spans="2:25" ht="20.100000000000001" customHeight="1">
      <c r="C112" s="872" t="s">
        <v>211</v>
      </c>
      <c r="D112" s="873"/>
      <c r="E112" s="873"/>
      <c r="F112" s="873"/>
      <c r="G112" s="874"/>
      <c r="H112" s="881"/>
      <c r="I112" s="882"/>
      <c r="J112" s="882"/>
      <c r="K112" s="882"/>
      <c r="L112" s="882"/>
      <c r="M112" s="882"/>
      <c r="N112" s="882"/>
      <c r="O112" s="882"/>
      <c r="P112" s="882"/>
      <c r="Q112" s="882"/>
      <c r="R112" s="882"/>
      <c r="S112" s="882"/>
      <c r="T112" s="882"/>
      <c r="U112" s="882"/>
      <c r="V112" s="882"/>
      <c r="W112" s="882"/>
      <c r="X112" s="883"/>
    </row>
    <row r="113" spans="2:25" ht="20.100000000000001" customHeight="1">
      <c r="C113" s="875"/>
      <c r="D113" s="876"/>
      <c r="E113" s="876"/>
      <c r="F113" s="876"/>
      <c r="G113" s="877"/>
      <c r="H113" s="884"/>
      <c r="I113" s="885"/>
      <c r="J113" s="885"/>
      <c r="K113" s="885"/>
      <c r="L113" s="885"/>
      <c r="M113" s="885"/>
      <c r="N113" s="885"/>
      <c r="O113" s="885"/>
      <c r="P113" s="885"/>
      <c r="Q113" s="885"/>
      <c r="R113" s="885"/>
      <c r="S113" s="885"/>
      <c r="T113" s="885"/>
      <c r="U113" s="885"/>
      <c r="V113" s="885"/>
      <c r="W113" s="885"/>
      <c r="X113" s="886"/>
    </row>
    <row r="114" spans="2:25" ht="20.100000000000001" customHeight="1">
      <c r="C114" s="878"/>
      <c r="D114" s="879"/>
      <c r="E114" s="879"/>
      <c r="F114" s="879"/>
      <c r="G114" s="880"/>
      <c r="H114" s="887"/>
      <c r="I114" s="888"/>
      <c r="J114" s="888"/>
      <c r="K114" s="888"/>
      <c r="L114" s="888"/>
      <c r="M114" s="888"/>
      <c r="N114" s="888"/>
      <c r="O114" s="888"/>
      <c r="P114" s="888"/>
      <c r="Q114" s="888"/>
      <c r="R114" s="888"/>
      <c r="S114" s="888"/>
      <c r="T114" s="888"/>
      <c r="U114" s="888"/>
      <c r="V114" s="888"/>
      <c r="W114" s="888"/>
      <c r="X114" s="889"/>
    </row>
    <row r="115" spans="2:25" ht="20.100000000000001" customHeight="1">
      <c r="C115" s="872" t="s">
        <v>212</v>
      </c>
      <c r="D115" s="873"/>
      <c r="E115" s="873"/>
      <c r="F115" s="873"/>
      <c r="G115" s="874"/>
      <c r="H115" s="890" t="s">
        <v>213</v>
      </c>
      <c r="I115" s="890"/>
      <c r="J115" s="890"/>
      <c r="K115" s="890"/>
      <c r="L115" s="882"/>
      <c r="M115" s="882"/>
      <c r="N115" s="882"/>
      <c r="O115" s="882"/>
      <c r="P115" s="882"/>
      <c r="Q115" s="882"/>
      <c r="R115" s="882"/>
      <c r="S115" s="882"/>
      <c r="T115" s="882"/>
      <c r="U115" s="882"/>
      <c r="V115" s="882"/>
      <c r="W115" s="882"/>
      <c r="X115" s="280" t="s">
        <v>215</v>
      </c>
    </row>
    <row r="116" spans="2:25" ht="20.100000000000001" customHeight="1">
      <c r="C116" s="875"/>
      <c r="D116" s="876"/>
      <c r="E116" s="876"/>
      <c r="F116" s="876"/>
      <c r="G116" s="877"/>
      <c r="H116" s="881"/>
      <c r="I116" s="890"/>
      <c r="J116" s="890"/>
      <c r="K116" s="890"/>
      <c r="L116" s="890"/>
      <c r="M116" s="890"/>
      <c r="N116" s="890"/>
      <c r="O116" s="890"/>
      <c r="P116" s="890"/>
      <c r="Q116" s="890"/>
      <c r="R116" s="890"/>
      <c r="S116" s="890"/>
      <c r="T116" s="890"/>
      <c r="U116" s="890"/>
      <c r="V116" s="890"/>
      <c r="W116" s="890"/>
      <c r="X116" s="891"/>
    </row>
    <row r="117" spans="2:25" ht="20.100000000000001" customHeight="1">
      <c r="C117" s="875"/>
      <c r="D117" s="876"/>
      <c r="E117" s="876"/>
      <c r="F117" s="876"/>
      <c r="G117" s="877"/>
      <c r="H117" s="892"/>
      <c r="I117" s="893"/>
      <c r="J117" s="893"/>
      <c r="K117" s="893"/>
      <c r="L117" s="893"/>
      <c r="M117" s="893"/>
      <c r="N117" s="893"/>
      <c r="O117" s="893"/>
      <c r="P117" s="893"/>
      <c r="Q117" s="893"/>
      <c r="R117" s="893"/>
      <c r="S117" s="893"/>
      <c r="T117" s="893"/>
      <c r="U117" s="893"/>
      <c r="V117" s="893"/>
      <c r="W117" s="893"/>
      <c r="X117" s="894"/>
    </row>
    <row r="118" spans="2:25" ht="20.100000000000001" customHeight="1">
      <c r="C118" s="878"/>
      <c r="D118" s="879"/>
      <c r="E118" s="879"/>
      <c r="F118" s="879"/>
      <c r="G118" s="880"/>
      <c r="H118" s="895"/>
      <c r="I118" s="896"/>
      <c r="J118" s="896"/>
      <c r="K118" s="896"/>
      <c r="L118" s="896"/>
      <c r="M118" s="896"/>
      <c r="N118" s="896"/>
      <c r="O118" s="896"/>
      <c r="P118" s="896"/>
      <c r="Q118" s="896"/>
      <c r="R118" s="896"/>
      <c r="S118" s="896"/>
      <c r="T118" s="896"/>
      <c r="U118" s="896"/>
      <c r="V118" s="896"/>
      <c r="W118" s="896"/>
      <c r="X118" s="897"/>
    </row>
    <row r="120" spans="2:25" ht="20.100000000000001" customHeight="1">
      <c r="B120" s="16" t="s">
        <v>222</v>
      </c>
    </row>
    <row r="121" spans="2:25" ht="20.100000000000001" customHeight="1">
      <c r="C121" s="872" t="s">
        <v>205</v>
      </c>
      <c r="D121" s="873"/>
      <c r="E121" s="873"/>
      <c r="F121" s="873"/>
      <c r="G121" s="874"/>
      <c r="H121" s="881"/>
      <c r="I121" s="882"/>
      <c r="J121" s="882"/>
      <c r="K121" s="882"/>
      <c r="L121" s="882"/>
      <c r="M121" s="882"/>
      <c r="N121" s="882"/>
      <c r="O121" s="882"/>
      <c r="P121" s="882"/>
      <c r="Q121" s="882"/>
      <c r="R121" s="882"/>
      <c r="S121" s="882"/>
      <c r="T121" s="882"/>
      <c r="U121" s="882"/>
      <c r="V121" s="882"/>
      <c r="W121" s="882"/>
      <c r="X121" s="883"/>
    </row>
    <row r="122" spans="2:25" ht="20.100000000000001" customHeight="1">
      <c r="C122" s="875"/>
      <c r="D122" s="876"/>
      <c r="E122" s="876"/>
      <c r="F122" s="876"/>
      <c r="G122" s="877"/>
      <c r="H122" s="884"/>
      <c r="I122" s="885"/>
      <c r="J122" s="885"/>
      <c r="K122" s="885"/>
      <c r="L122" s="885"/>
      <c r="M122" s="885"/>
      <c r="N122" s="885"/>
      <c r="O122" s="885"/>
      <c r="P122" s="885"/>
      <c r="Q122" s="885"/>
      <c r="R122" s="885"/>
      <c r="S122" s="885"/>
      <c r="T122" s="885"/>
      <c r="U122" s="885"/>
      <c r="V122" s="885"/>
      <c r="W122" s="885"/>
      <c r="X122" s="886"/>
    </row>
    <row r="123" spans="2:25" ht="20.100000000000001" customHeight="1">
      <c r="C123" s="878"/>
      <c r="D123" s="879"/>
      <c r="E123" s="879"/>
      <c r="F123" s="879"/>
      <c r="G123" s="880"/>
      <c r="H123" s="887"/>
      <c r="I123" s="888"/>
      <c r="J123" s="888"/>
      <c r="K123" s="888"/>
      <c r="L123" s="888"/>
      <c r="M123" s="888"/>
      <c r="N123" s="888"/>
      <c r="O123" s="888"/>
      <c r="P123" s="888"/>
      <c r="Q123" s="888"/>
      <c r="R123" s="888"/>
      <c r="S123" s="888"/>
      <c r="T123" s="888"/>
      <c r="U123" s="888"/>
      <c r="V123" s="888"/>
      <c r="W123" s="888"/>
      <c r="X123" s="889"/>
    </row>
    <row r="124" spans="2:25" ht="20.100000000000001" customHeight="1">
      <c r="C124" s="869" t="s">
        <v>207</v>
      </c>
      <c r="D124" s="869"/>
      <c r="E124" s="869"/>
      <c r="F124" s="869"/>
      <c r="G124" s="869"/>
      <c r="H124" s="870"/>
      <c r="I124" s="870"/>
      <c r="J124" s="870"/>
      <c r="K124" s="870"/>
      <c r="L124" s="870"/>
      <c r="M124" s="870"/>
      <c r="N124" s="870"/>
      <c r="O124" s="870"/>
      <c r="P124" s="870"/>
      <c r="Q124" s="870"/>
      <c r="R124" s="870"/>
      <c r="S124" s="870"/>
      <c r="T124" s="870"/>
      <c r="U124" s="870"/>
      <c r="V124" s="870"/>
      <c r="W124" s="870"/>
      <c r="X124" s="870"/>
    </row>
    <row r="125" spans="2:25" ht="20.100000000000001" customHeight="1">
      <c r="C125" s="869" t="s">
        <v>209</v>
      </c>
      <c r="D125" s="869"/>
      <c r="E125" s="869"/>
      <c r="F125" s="869"/>
      <c r="G125" s="869"/>
      <c r="H125" s="870"/>
      <c r="I125" s="870"/>
      <c r="J125" s="870"/>
      <c r="K125" s="870"/>
      <c r="L125" s="870"/>
      <c r="M125" s="870"/>
      <c r="N125" s="870"/>
      <c r="O125" s="870"/>
      <c r="P125" s="870"/>
      <c r="Q125" s="870"/>
      <c r="R125" s="870"/>
      <c r="S125" s="870"/>
      <c r="T125" s="870"/>
      <c r="U125" s="870"/>
      <c r="V125" s="870"/>
      <c r="W125" s="870"/>
      <c r="X125" s="870"/>
      <c r="Y125" s="134" t="str">
        <f>LEN(H125) &amp; "/" &amp; 50</f>
        <v>0/50</v>
      </c>
    </row>
    <row r="126" spans="2:25" ht="20.100000000000001" customHeight="1">
      <c r="C126" s="869" t="s">
        <v>6826</v>
      </c>
      <c r="D126" s="869"/>
      <c r="E126" s="869"/>
      <c r="F126" s="869"/>
      <c r="G126" s="869"/>
      <c r="H126" s="871"/>
      <c r="I126" s="871"/>
      <c r="J126" s="871"/>
      <c r="K126" s="871"/>
      <c r="L126" s="871"/>
      <c r="M126" s="871"/>
      <c r="N126" s="871"/>
      <c r="O126" s="871"/>
      <c r="P126" s="871"/>
      <c r="Q126" s="871"/>
      <c r="R126" s="871"/>
      <c r="S126" s="871"/>
      <c r="T126" s="871"/>
      <c r="U126" s="871"/>
      <c r="V126" s="871"/>
      <c r="W126" s="871"/>
      <c r="X126" s="871"/>
    </row>
    <row r="127" spans="2:25" ht="20.100000000000001" customHeight="1">
      <c r="C127" s="869" t="s">
        <v>210</v>
      </c>
      <c r="D127" s="869"/>
      <c r="E127" s="869"/>
      <c r="F127" s="869"/>
      <c r="G127" s="869"/>
      <c r="H127" s="870"/>
      <c r="I127" s="870"/>
      <c r="J127" s="870"/>
      <c r="K127" s="870"/>
      <c r="L127" s="870"/>
      <c r="M127" s="870"/>
      <c r="N127" s="870"/>
      <c r="O127" s="870"/>
      <c r="P127" s="870"/>
      <c r="Q127" s="870"/>
      <c r="R127" s="870"/>
      <c r="S127" s="870"/>
      <c r="T127" s="870"/>
      <c r="U127" s="870"/>
      <c r="V127" s="870"/>
      <c r="W127" s="870"/>
      <c r="X127" s="870"/>
    </row>
    <row r="128" spans="2:25" ht="20.100000000000001" customHeight="1">
      <c r="C128" s="872" t="s">
        <v>211</v>
      </c>
      <c r="D128" s="873"/>
      <c r="E128" s="873"/>
      <c r="F128" s="873"/>
      <c r="G128" s="874"/>
      <c r="H128" s="881"/>
      <c r="I128" s="882"/>
      <c r="J128" s="882"/>
      <c r="K128" s="882"/>
      <c r="L128" s="882"/>
      <c r="M128" s="882"/>
      <c r="N128" s="882"/>
      <c r="O128" s="882"/>
      <c r="P128" s="882"/>
      <c r="Q128" s="882"/>
      <c r="R128" s="882"/>
      <c r="S128" s="882"/>
      <c r="T128" s="882"/>
      <c r="U128" s="882"/>
      <c r="V128" s="882"/>
      <c r="W128" s="882"/>
      <c r="X128" s="883"/>
    </row>
    <row r="129" spans="2:25" ht="20.100000000000001" customHeight="1">
      <c r="C129" s="875"/>
      <c r="D129" s="876"/>
      <c r="E129" s="876"/>
      <c r="F129" s="876"/>
      <c r="G129" s="877"/>
      <c r="H129" s="884"/>
      <c r="I129" s="885"/>
      <c r="J129" s="885"/>
      <c r="K129" s="885"/>
      <c r="L129" s="885"/>
      <c r="M129" s="885"/>
      <c r="N129" s="885"/>
      <c r="O129" s="885"/>
      <c r="P129" s="885"/>
      <c r="Q129" s="885"/>
      <c r="R129" s="885"/>
      <c r="S129" s="885"/>
      <c r="T129" s="885"/>
      <c r="U129" s="885"/>
      <c r="V129" s="885"/>
      <c r="W129" s="885"/>
      <c r="X129" s="886"/>
    </row>
    <row r="130" spans="2:25" ht="20.100000000000001" customHeight="1">
      <c r="C130" s="878"/>
      <c r="D130" s="879"/>
      <c r="E130" s="879"/>
      <c r="F130" s="879"/>
      <c r="G130" s="880"/>
      <c r="H130" s="887"/>
      <c r="I130" s="888"/>
      <c r="J130" s="888"/>
      <c r="K130" s="888"/>
      <c r="L130" s="888"/>
      <c r="M130" s="888"/>
      <c r="N130" s="888"/>
      <c r="O130" s="888"/>
      <c r="P130" s="888"/>
      <c r="Q130" s="888"/>
      <c r="R130" s="888"/>
      <c r="S130" s="888"/>
      <c r="T130" s="888"/>
      <c r="U130" s="888"/>
      <c r="V130" s="888"/>
      <c r="W130" s="888"/>
      <c r="X130" s="889"/>
    </row>
    <row r="131" spans="2:25" ht="20.100000000000001" customHeight="1">
      <c r="C131" s="872" t="s">
        <v>212</v>
      </c>
      <c r="D131" s="873"/>
      <c r="E131" s="873"/>
      <c r="F131" s="873"/>
      <c r="G131" s="874"/>
      <c r="H131" s="890" t="s">
        <v>213</v>
      </c>
      <c r="I131" s="890"/>
      <c r="J131" s="890"/>
      <c r="K131" s="890"/>
      <c r="L131" s="882"/>
      <c r="M131" s="882"/>
      <c r="N131" s="882"/>
      <c r="O131" s="882"/>
      <c r="P131" s="882"/>
      <c r="Q131" s="882"/>
      <c r="R131" s="882"/>
      <c r="S131" s="882"/>
      <c r="T131" s="882"/>
      <c r="U131" s="882"/>
      <c r="V131" s="882"/>
      <c r="W131" s="882"/>
      <c r="X131" s="280" t="s">
        <v>215</v>
      </c>
    </row>
    <row r="132" spans="2:25" ht="20.100000000000001" customHeight="1">
      <c r="C132" s="875"/>
      <c r="D132" s="876"/>
      <c r="E132" s="876"/>
      <c r="F132" s="876"/>
      <c r="G132" s="877"/>
      <c r="H132" s="881"/>
      <c r="I132" s="890"/>
      <c r="J132" s="890"/>
      <c r="K132" s="890"/>
      <c r="L132" s="890"/>
      <c r="M132" s="890"/>
      <c r="N132" s="890"/>
      <c r="O132" s="890"/>
      <c r="P132" s="890"/>
      <c r="Q132" s="890"/>
      <c r="R132" s="890"/>
      <c r="S132" s="890"/>
      <c r="T132" s="890"/>
      <c r="U132" s="890"/>
      <c r="V132" s="890"/>
      <c r="W132" s="890"/>
      <c r="X132" s="891"/>
    </row>
    <row r="133" spans="2:25" ht="20.100000000000001" customHeight="1">
      <c r="C133" s="875"/>
      <c r="D133" s="876"/>
      <c r="E133" s="876"/>
      <c r="F133" s="876"/>
      <c r="G133" s="877"/>
      <c r="H133" s="892"/>
      <c r="I133" s="893"/>
      <c r="J133" s="893"/>
      <c r="K133" s="893"/>
      <c r="L133" s="893"/>
      <c r="M133" s="893"/>
      <c r="N133" s="893"/>
      <c r="O133" s="893"/>
      <c r="P133" s="893"/>
      <c r="Q133" s="893"/>
      <c r="R133" s="893"/>
      <c r="S133" s="893"/>
      <c r="T133" s="893"/>
      <c r="U133" s="893"/>
      <c r="V133" s="893"/>
      <c r="W133" s="893"/>
      <c r="X133" s="894"/>
    </row>
    <row r="134" spans="2:25" ht="20.100000000000001" customHeight="1">
      <c r="C134" s="878"/>
      <c r="D134" s="879"/>
      <c r="E134" s="879"/>
      <c r="F134" s="879"/>
      <c r="G134" s="880"/>
      <c r="H134" s="895"/>
      <c r="I134" s="896"/>
      <c r="J134" s="896"/>
      <c r="K134" s="896"/>
      <c r="L134" s="896"/>
      <c r="M134" s="896"/>
      <c r="N134" s="896"/>
      <c r="O134" s="896"/>
      <c r="P134" s="896"/>
      <c r="Q134" s="896"/>
      <c r="R134" s="896"/>
      <c r="S134" s="896"/>
      <c r="T134" s="896"/>
      <c r="U134" s="896"/>
      <c r="V134" s="896"/>
      <c r="W134" s="896"/>
      <c r="X134" s="897"/>
    </row>
    <row r="136" spans="2:25" ht="20.100000000000001" customHeight="1">
      <c r="B136" s="16" t="s">
        <v>107</v>
      </c>
    </row>
    <row r="137" spans="2:25" ht="20.100000000000001" customHeight="1">
      <c r="C137" s="872" t="s">
        <v>205</v>
      </c>
      <c r="D137" s="873"/>
      <c r="E137" s="873"/>
      <c r="F137" s="873"/>
      <c r="G137" s="874"/>
      <c r="H137" s="881"/>
      <c r="I137" s="882"/>
      <c r="J137" s="882"/>
      <c r="K137" s="882"/>
      <c r="L137" s="882"/>
      <c r="M137" s="882"/>
      <c r="N137" s="882"/>
      <c r="O137" s="882"/>
      <c r="P137" s="882"/>
      <c r="Q137" s="882"/>
      <c r="R137" s="882"/>
      <c r="S137" s="882"/>
      <c r="T137" s="882"/>
      <c r="U137" s="882"/>
      <c r="V137" s="882"/>
      <c r="W137" s="882"/>
      <c r="X137" s="883"/>
    </row>
    <row r="138" spans="2:25" ht="20.100000000000001" customHeight="1">
      <c r="C138" s="875"/>
      <c r="D138" s="876"/>
      <c r="E138" s="876"/>
      <c r="F138" s="876"/>
      <c r="G138" s="877"/>
      <c r="H138" s="884"/>
      <c r="I138" s="885"/>
      <c r="J138" s="885"/>
      <c r="K138" s="885"/>
      <c r="L138" s="885"/>
      <c r="M138" s="885"/>
      <c r="N138" s="885"/>
      <c r="O138" s="885"/>
      <c r="P138" s="885"/>
      <c r="Q138" s="885"/>
      <c r="R138" s="885"/>
      <c r="S138" s="885"/>
      <c r="T138" s="885"/>
      <c r="U138" s="885"/>
      <c r="V138" s="885"/>
      <c r="W138" s="885"/>
      <c r="X138" s="886"/>
    </row>
    <row r="139" spans="2:25" ht="20.100000000000001" customHeight="1">
      <c r="C139" s="878"/>
      <c r="D139" s="879"/>
      <c r="E139" s="879"/>
      <c r="F139" s="879"/>
      <c r="G139" s="880"/>
      <c r="H139" s="887"/>
      <c r="I139" s="888"/>
      <c r="J139" s="888"/>
      <c r="K139" s="888"/>
      <c r="L139" s="888"/>
      <c r="M139" s="888"/>
      <c r="N139" s="888"/>
      <c r="O139" s="888"/>
      <c r="P139" s="888"/>
      <c r="Q139" s="888"/>
      <c r="R139" s="888"/>
      <c r="S139" s="888"/>
      <c r="T139" s="888"/>
      <c r="U139" s="888"/>
      <c r="V139" s="888"/>
      <c r="W139" s="888"/>
      <c r="X139" s="889"/>
    </row>
    <row r="140" spans="2:25" ht="20.100000000000001" customHeight="1">
      <c r="C140" s="869" t="s">
        <v>207</v>
      </c>
      <c r="D140" s="869"/>
      <c r="E140" s="869"/>
      <c r="F140" s="869"/>
      <c r="G140" s="869"/>
      <c r="H140" s="870"/>
      <c r="I140" s="870"/>
      <c r="J140" s="870"/>
      <c r="K140" s="870"/>
      <c r="L140" s="870"/>
      <c r="M140" s="870"/>
      <c r="N140" s="870"/>
      <c r="O140" s="870"/>
      <c r="P140" s="870"/>
      <c r="Q140" s="870"/>
      <c r="R140" s="870"/>
      <c r="S140" s="870"/>
      <c r="T140" s="870"/>
      <c r="U140" s="870"/>
      <c r="V140" s="870"/>
      <c r="W140" s="870"/>
      <c r="X140" s="870"/>
    </row>
    <row r="141" spans="2:25" ht="20.100000000000001" customHeight="1">
      <c r="C141" s="869" t="s">
        <v>209</v>
      </c>
      <c r="D141" s="869"/>
      <c r="E141" s="869"/>
      <c r="F141" s="869"/>
      <c r="G141" s="869"/>
      <c r="H141" s="870"/>
      <c r="I141" s="870"/>
      <c r="J141" s="870"/>
      <c r="K141" s="870"/>
      <c r="L141" s="870"/>
      <c r="M141" s="870"/>
      <c r="N141" s="870"/>
      <c r="O141" s="870"/>
      <c r="P141" s="870"/>
      <c r="Q141" s="870"/>
      <c r="R141" s="870"/>
      <c r="S141" s="870"/>
      <c r="T141" s="870"/>
      <c r="U141" s="870"/>
      <c r="V141" s="870"/>
      <c r="W141" s="870"/>
      <c r="X141" s="870"/>
      <c r="Y141" s="134" t="str">
        <f>LEN(H141) &amp; "/" &amp; 50</f>
        <v>0/50</v>
      </c>
    </row>
    <row r="142" spans="2:25" ht="20.100000000000001" customHeight="1">
      <c r="C142" s="869" t="s">
        <v>6826</v>
      </c>
      <c r="D142" s="869"/>
      <c r="E142" s="869"/>
      <c r="F142" s="869"/>
      <c r="G142" s="869"/>
      <c r="H142" s="871"/>
      <c r="I142" s="871"/>
      <c r="J142" s="871"/>
      <c r="K142" s="871"/>
      <c r="L142" s="871"/>
      <c r="M142" s="871"/>
      <c r="N142" s="871"/>
      <c r="O142" s="871"/>
      <c r="P142" s="871"/>
      <c r="Q142" s="871"/>
      <c r="R142" s="871"/>
      <c r="S142" s="871"/>
      <c r="T142" s="871"/>
      <c r="U142" s="871"/>
      <c r="V142" s="871"/>
      <c r="W142" s="871"/>
      <c r="X142" s="871"/>
    </row>
    <row r="143" spans="2:25" ht="20.100000000000001" customHeight="1">
      <c r="C143" s="869" t="s">
        <v>210</v>
      </c>
      <c r="D143" s="869"/>
      <c r="E143" s="869"/>
      <c r="F143" s="869"/>
      <c r="G143" s="869"/>
      <c r="H143" s="870"/>
      <c r="I143" s="870"/>
      <c r="J143" s="870"/>
      <c r="K143" s="870"/>
      <c r="L143" s="870"/>
      <c r="M143" s="870"/>
      <c r="N143" s="870"/>
      <c r="O143" s="870"/>
      <c r="P143" s="870"/>
      <c r="Q143" s="870"/>
      <c r="R143" s="870"/>
      <c r="S143" s="870"/>
      <c r="T143" s="870"/>
      <c r="U143" s="870"/>
      <c r="V143" s="870"/>
      <c r="W143" s="870"/>
      <c r="X143" s="870"/>
    </row>
    <row r="144" spans="2:25" ht="20.100000000000001" customHeight="1">
      <c r="C144" s="872" t="s">
        <v>211</v>
      </c>
      <c r="D144" s="873"/>
      <c r="E144" s="873"/>
      <c r="F144" s="873"/>
      <c r="G144" s="874"/>
      <c r="H144" s="881"/>
      <c r="I144" s="882"/>
      <c r="J144" s="882"/>
      <c r="K144" s="882"/>
      <c r="L144" s="882"/>
      <c r="M144" s="882"/>
      <c r="N144" s="882"/>
      <c r="O144" s="882"/>
      <c r="P144" s="882"/>
      <c r="Q144" s="882"/>
      <c r="R144" s="882"/>
      <c r="S144" s="882"/>
      <c r="T144" s="882"/>
      <c r="U144" s="882"/>
      <c r="V144" s="882"/>
      <c r="W144" s="882"/>
      <c r="X144" s="883"/>
    </row>
    <row r="145" spans="2:25" ht="20.100000000000001" customHeight="1">
      <c r="C145" s="875"/>
      <c r="D145" s="876"/>
      <c r="E145" s="876"/>
      <c r="F145" s="876"/>
      <c r="G145" s="877"/>
      <c r="H145" s="884"/>
      <c r="I145" s="885"/>
      <c r="J145" s="885"/>
      <c r="K145" s="885"/>
      <c r="L145" s="885"/>
      <c r="M145" s="885"/>
      <c r="N145" s="885"/>
      <c r="O145" s="885"/>
      <c r="P145" s="885"/>
      <c r="Q145" s="885"/>
      <c r="R145" s="885"/>
      <c r="S145" s="885"/>
      <c r="T145" s="885"/>
      <c r="U145" s="885"/>
      <c r="V145" s="885"/>
      <c r="W145" s="885"/>
      <c r="X145" s="886"/>
    </row>
    <row r="146" spans="2:25" ht="20.100000000000001" customHeight="1">
      <c r="C146" s="878"/>
      <c r="D146" s="879"/>
      <c r="E146" s="879"/>
      <c r="F146" s="879"/>
      <c r="G146" s="880"/>
      <c r="H146" s="887"/>
      <c r="I146" s="888"/>
      <c r="J146" s="888"/>
      <c r="K146" s="888"/>
      <c r="L146" s="888"/>
      <c r="M146" s="888"/>
      <c r="N146" s="888"/>
      <c r="O146" s="888"/>
      <c r="P146" s="888"/>
      <c r="Q146" s="888"/>
      <c r="R146" s="888"/>
      <c r="S146" s="888"/>
      <c r="T146" s="888"/>
      <c r="U146" s="888"/>
      <c r="V146" s="888"/>
      <c r="W146" s="888"/>
      <c r="X146" s="889"/>
    </row>
    <row r="147" spans="2:25" ht="20.100000000000001" customHeight="1">
      <c r="C147" s="872" t="s">
        <v>212</v>
      </c>
      <c r="D147" s="873"/>
      <c r="E147" s="873"/>
      <c r="F147" s="873"/>
      <c r="G147" s="874"/>
      <c r="H147" s="890" t="s">
        <v>213</v>
      </c>
      <c r="I147" s="890"/>
      <c r="J147" s="890"/>
      <c r="K147" s="890"/>
      <c r="L147" s="882"/>
      <c r="M147" s="882"/>
      <c r="N147" s="882"/>
      <c r="O147" s="882"/>
      <c r="P147" s="882"/>
      <c r="Q147" s="882"/>
      <c r="R147" s="882"/>
      <c r="S147" s="882"/>
      <c r="T147" s="882"/>
      <c r="U147" s="882"/>
      <c r="V147" s="882"/>
      <c r="W147" s="882"/>
      <c r="X147" s="280" t="s">
        <v>215</v>
      </c>
    </row>
    <row r="148" spans="2:25" ht="20.100000000000001" customHeight="1">
      <c r="C148" s="875"/>
      <c r="D148" s="876"/>
      <c r="E148" s="876"/>
      <c r="F148" s="876"/>
      <c r="G148" s="877"/>
      <c r="H148" s="881"/>
      <c r="I148" s="890"/>
      <c r="J148" s="890"/>
      <c r="K148" s="890"/>
      <c r="L148" s="890"/>
      <c r="M148" s="890"/>
      <c r="N148" s="890"/>
      <c r="O148" s="890"/>
      <c r="P148" s="890"/>
      <c r="Q148" s="890"/>
      <c r="R148" s="890"/>
      <c r="S148" s="890"/>
      <c r="T148" s="890"/>
      <c r="U148" s="890"/>
      <c r="V148" s="890"/>
      <c r="W148" s="890"/>
      <c r="X148" s="891"/>
    </row>
    <row r="149" spans="2:25" ht="20.100000000000001" customHeight="1">
      <c r="C149" s="875"/>
      <c r="D149" s="876"/>
      <c r="E149" s="876"/>
      <c r="F149" s="876"/>
      <c r="G149" s="877"/>
      <c r="H149" s="892"/>
      <c r="I149" s="893"/>
      <c r="J149" s="893"/>
      <c r="K149" s="893"/>
      <c r="L149" s="893"/>
      <c r="M149" s="893"/>
      <c r="N149" s="893"/>
      <c r="O149" s="893"/>
      <c r="P149" s="893"/>
      <c r="Q149" s="893"/>
      <c r="R149" s="893"/>
      <c r="S149" s="893"/>
      <c r="T149" s="893"/>
      <c r="U149" s="893"/>
      <c r="V149" s="893"/>
      <c r="W149" s="893"/>
      <c r="X149" s="894"/>
    </row>
    <row r="150" spans="2:25" ht="20.100000000000001" customHeight="1">
      <c r="C150" s="878"/>
      <c r="D150" s="879"/>
      <c r="E150" s="879"/>
      <c r="F150" s="879"/>
      <c r="G150" s="880"/>
      <c r="H150" s="895"/>
      <c r="I150" s="896"/>
      <c r="J150" s="896"/>
      <c r="K150" s="896"/>
      <c r="L150" s="896"/>
      <c r="M150" s="896"/>
      <c r="N150" s="896"/>
      <c r="O150" s="896"/>
      <c r="P150" s="896"/>
      <c r="Q150" s="896"/>
      <c r="R150" s="896"/>
      <c r="S150" s="896"/>
      <c r="T150" s="896"/>
      <c r="U150" s="896"/>
      <c r="V150" s="896"/>
      <c r="W150" s="896"/>
      <c r="X150" s="897"/>
    </row>
    <row r="152" spans="2:25" ht="20.100000000000001" customHeight="1">
      <c r="B152" s="16" t="s">
        <v>223</v>
      </c>
    </row>
    <row r="153" spans="2:25" ht="20.100000000000001" customHeight="1">
      <c r="C153" s="872" t="s">
        <v>205</v>
      </c>
      <c r="D153" s="873"/>
      <c r="E153" s="873"/>
      <c r="F153" s="873"/>
      <c r="G153" s="874"/>
      <c r="H153" s="881"/>
      <c r="I153" s="882"/>
      <c r="J153" s="882"/>
      <c r="K153" s="882"/>
      <c r="L153" s="882"/>
      <c r="M153" s="882"/>
      <c r="N153" s="882"/>
      <c r="O153" s="882"/>
      <c r="P153" s="882"/>
      <c r="Q153" s="882"/>
      <c r="R153" s="882"/>
      <c r="S153" s="882"/>
      <c r="T153" s="882"/>
      <c r="U153" s="882"/>
      <c r="V153" s="882"/>
      <c r="W153" s="882"/>
      <c r="X153" s="883"/>
    </row>
    <row r="154" spans="2:25" ht="20.100000000000001" customHeight="1">
      <c r="C154" s="875"/>
      <c r="D154" s="876"/>
      <c r="E154" s="876"/>
      <c r="F154" s="876"/>
      <c r="G154" s="877"/>
      <c r="H154" s="884"/>
      <c r="I154" s="885"/>
      <c r="J154" s="885"/>
      <c r="K154" s="885"/>
      <c r="L154" s="885"/>
      <c r="M154" s="885"/>
      <c r="N154" s="885"/>
      <c r="O154" s="885"/>
      <c r="P154" s="885"/>
      <c r="Q154" s="885"/>
      <c r="R154" s="885"/>
      <c r="S154" s="885"/>
      <c r="T154" s="885"/>
      <c r="U154" s="885"/>
      <c r="V154" s="885"/>
      <c r="W154" s="885"/>
      <c r="X154" s="886"/>
    </row>
    <row r="155" spans="2:25" ht="20.100000000000001" customHeight="1">
      <c r="C155" s="878"/>
      <c r="D155" s="879"/>
      <c r="E155" s="879"/>
      <c r="F155" s="879"/>
      <c r="G155" s="880"/>
      <c r="H155" s="887"/>
      <c r="I155" s="888"/>
      <c r="J155" s="888"/>
      <c r="K155" s="888"/>
      <c r="L155" s="888"/>
      <c r="M155" s="888"/>
      <c r="N155" s="888"/>
      <c r="O155" s="888"/>
      <c r="P155" s="888"/>
      <c r="Q155" s="888"/>
      <c r="R155" s="888"/>
      <c r="S155" s="888"/>
      <c r="T155" s="888"/>
      <c r="U155" s="888"/>
      <c r="V155" s="888"/>
      <c r="W155" s="888"/>
      <c r="X155" s="889"/>
    </row>
    <row r="156" spans="2:25" ht="20.100000000000001" customHeight="1">
      <c r="C156" s="869" t="s">
        <v>207</v>
      </c>
      <c r="D156" s="869"/>
      <c r="E156" s="869"/>
      <c r="F156" s="869"/>
      <c r="G156" s="869"/>
      <c r="H156" s="870"/>
      <c r="I156" s="870"/>
      <c r="J156" s="870"/>
      <c r="K156" s="870"/>
      <c r="L156" s="870"/>
      <c r="M156" s="870"/>
      <c r="N156" s="870"/>
      <c r="O156" s="870"/>
      <c r="P156" s="870"/>
      <c r="Q156" s="870"/>
      <c r="R156" s="870"/>
      <c r="S156" s="870"/>
      <c r="T156" s="870"/>
      <c r="U156" s="870"/>
      <c r="V156" s="870"/>
      <c r="W156" s="870"/>
      <c r="X156" s="870"/>
    </row>
    <row r="157" spans="2:25" ht="20.100000000000001" customHeight="1">
      <c r="C157" s="869" t="s">
        <v>209</v>
      </c>
      <c r="D157" s="869"/>
      <c r="E157" s="869"/>
      <c r="F157" s="869"/>
      <c r="G157" s="869"/>
      <c r="H157" s="870"/>
      <c r="I157" s="870"/>
      <c r="J157" s="870"/>
      <c r="K157" s="870"/>
      <c r="L157" s="870"/>
      <c r="M157" s="870"/>
      <c r="N157" s="870"/>
      <c r="O157" s="870"/>
      <c r="P157" s="870"/>
      <c r="Q157" s="870"/>
      <c r="R157" s="870"/>
      <c r="S157" s="870"/>
      <c r="T157" s="870"/>
      <c r="U157" s="870"/>
      <c r="V157" s="870"/>
      <c r="W157" s="870"/>
      <c r="X157" s="870"/>
      <c r="Y157" s="134" t="str">
        <f>LEN(H157) &amp; "/" &amp; 50</f>
        <v>0/50</v>
      </c>
    </row>
    <row r="158" spans="2:25" ht="20.100000000000001" customHeight="1">
      <c r="C158" s="869" t="s">
        <v>6826</v>
      </c>
      <c r="D158" s="869"/>
      <c r="E158" s="869"/>
      <c r="F158" s="869"/>
      <c r="G158" s="869"/>
      <c r="H158" s="871"/>
      <c r="I158" s="871"/>
      <c r="J158" s="871"/>
      <c r="K158" s="871"/>
      <c r="L158" s="871"/>
      <c r="M158" s="871"/>
      <c r="N158" s="871"/>
      <c r="O158" s="871"/>
      <c r="P158" s="871"/>
      <c r="Q158" s="871"/>
      <c r="R158" s="871"/>
      <c r="S158" s="871"/>
      <c r="T158" s="871"/>
      <c r="U158" s="871"/>
      <c r="V158" s="871"/>
      <c r="W158" s="871"/>
      <c r="X158" s="871"/>
    </row>
    <row r="159" spans="2:25" ht="20.100000000000001" customHeight="1">
      <c r="C159" s="869" t="s">
        <v>210</v>
      </c>
      <c r="D159" s="869"/>
      <c r="E159" s="869"/>
      <c r="F159" s="869"/>
      <c r="G159" s="869"/>
      <c r="H159" s="870"/>
      <c r="I159" s="870"/>
      <c r="J159" s="870"/>
      <c r="K159" s="870"/>
      <c r="L159" s="870"/>
      <c r="M159" s="870"/>
      <c r="N159" s="870"/>
      <c r="O159" s="870"/>
      <c r="P159" s="870"/>
      <c r="Q159" s="870"/>
      <c r="R159" s="870"/>
      <c r="S159" s="870"/>
      <c r="T159" s="870"/>
      <c r="U159" s="870"/>
      <c r="V159" s="870"/>
      <c r="W159" s="870"/>
      <c r="X159" s="870"/>
    </row>
    <row r="160" spans="2:25" ht="20.100000000000001" customHeight="1">
      <c r="C160" s="872" t="s">
        <v>211</v>
      </c>
      <c r="D160" s="873"/>
      <c r="E160" s="873"/>
      <c r="F160" s="873"/>
      <c r="G160" s="874"/>
      <c r="H160" s="881"/>
      <c r="I160" s="882"/>
      <c r="J160" s="882"/>
      <c r="K160" s="882"/>
      <c r="L160" s="882"/>
      <c r="M160" s="882"/>
      <c r="N160" s="882"/>
      <c r="O160" s="882"/>
      <c r="P160" s="882"/>
      <c r="Q160" s="882"/>
      <c r="R160" s="882"/>
      <c r="S160" s="882"/>
      <c r="T160" s="882"/>
      <c r="U160" s="882"/>
      <c r="V160" s="882"/>
      <c r="W160" s="882"/>
      <c r="X160" s="883"/>
    </row>
    <row r="161" spans="3:24" ht="20.100000000000001" customHeight="1">
      <c r="C161" s="875"/>
      <c r="D161" s="876"/>
      <c r="E161" s="876"/>
      <c r="F161" s="876"/>
      <c r="G161" s="877"/>
      <c r="H161" s="884"/>
      <c r="I161" s="885"/>
      <c r="J161" s="885"/>
      <c r="K161" s="885"/>
      <c r="L161" s="885"/>
      <c r="M161" s="885"/>
      <c r="N161" s="885"/>
      <c r="O161" s="885"/>
      <c r="P161" s="885"/>
      <c r="Q161" s="885"/>
      <c r="R161" s="885"/>
      <c r="S161" s="885"/>
      <c r="T161" s="885"/>
      <c r="U161" s="885"/>
      <c r="V161" s="885"/>
      <c r="W161" s="885"/>
      <c r="X161" s="886"/>
    </row>
    <row r="162" spans="3:24" ht="20.100000000000001" customHeight="1">
      <c r="C162" s="878"/>
      <c r="D162" s="879"/>
      <c r="E162" s="879"/>
      <c r="F162" s="879"/>
      <c r="G162" s="880"/>
      <c r="H162" s="887"/>
      <c r="I162" s="888"/>
      <c r="J162" s="888"/>
      <c r="K162" s="888"/>
      <c r="L162" s="888"/>
      <c r="M162" s="888"/>
      <c r="N162" s="888"/>
      <c r="O162" s="888"/>
      <c r="P162" s="888"/>
      <c r="Q162" s="888"/>
      <c r="R162" s="888"/>
      <c r="S162" s="888"/>
      <c r="T162" s="888"/>
      <c r="U162" s="888"/>
      <c r="V162" s="888"/>
      <c r="W162" s="888"/>
      <c r="X162" s="889"/>
    </row>
    <row r="163" spans="3:24" ht="20.100000000000001" customHeight="1">
      <c r="C163" s="872" t="s">
        <v>212</v>
      </c>
      <c r="D163" s="873"/>
      <c r="E163" s="873"/>
      <c r="F163" s="873"/>
      <c r="G163" s="874"/>
      <c r="H163" s="890" t="s">
        <v>213</v>
      </c>
      <c r="I163" s="890"/>
      <c r="J163" s="890"/>
      <c r="K163" s="890"/>
      <c r="L163" s="882"/>
      <c r="M163" s="882"/>
      <c r="N163" s="882"/>
      <c r="O163" s="882"/>
      <c r="P163" s="882"/>
      <c r="Q163" s="882"/>
      <c r="R163" s="882"/>
      <c r="S163" s="882"/>
      <c r="T163" s="882"/>
      <c r="U163" s="882"/>
      <c r="V163" s="882"/>
      <c r="W163" s="882"/>
      <c r="X163" s="280" t="s">
        <v>215</v>
      </c>
    </row>
    <row r="164" spans="3:24" ht="20.100000000000001" customHeight="1">
      <c r="C164" s="875"/>
      <c r="D164" s="876"/>
      <c r="E164" s="876"/>
      <c r="F164" s="876"/>
      <c r="G164" s="877"/>
      <c r="H164" s="881"/>
      <c r="I164" s="890"/>
      <c r="J164" s="890"/>
      <c r="K164" s="890"/>
      <c r="L164" s="890"/>
      <c r="M164" s="890"/>
      <c r="N164" s="890"/>
      <c r="O164" s="890"/>
      <c r="P164" s="890"/>
      <c r="Q164" s="890"/>
      <c r="R164" s="890"/>
      <c r="S164" s="890"/>
      <c r="T164" s="890"/>
      <c r="U164" s="890"/>
      <c r="V164" s="890"/>
      <c r="W164" s="890"/>
      <c r="X164" s="891"/>
    </row>
    <row r="165" spans="3:24" ht="20.100000000000001" customHeight="1">
      <c r="C165" s="875"/>
      <c r="D165" s="876"/>
      <c r="E165" s="876"/>
      <c r="F165" s="876"/>
      <c r="G165" s="877"/>
      <c r="H165" s="892"/>
      <c r="I165" s="893"/>
      <c r="J165" s="893"/>
      <c r="K165" s="893"/>
      <c r="L165" s="893"/>
      <c r="M165" s="893"/>
      <c r="N165" s="893"/>
      <c r="O165" s="893"/>
      <c r="P165" s="893"/>
      <c r="Q165" s="893"/>
      <c r="R165" s="893"/>
      <c r="S165" s="893"/>
      <c r="T165" s="893"/>
      <c r="U165" s="893"/>
      <c r="V165" s="893"/>
      <c r="W165" s="893"/>
      <c r="X165" s="894"/>
    </row>
    <row r="166" spans="3:24" ht="20.100000000000001" customHeight="1">
      <c r="C166" s="878"/>
      <c r="D166" s="879"/>
      <c r="E166" s="879"/>
      <c r="F166" s="879"/>
      <c r="G166" s="880"/>
      <c r="H166" s="895"/>
      <c r="I166" s="896"/>
      <c r="J166" s="896"/>
      <c r="K166" s="896"/>
      <c r="L166" s="896"/>
      <c r="M166" s="896"/>
      <c r="N166" s="896"/>
      <c r="O166" s="896"/>
      <c r="P166" s="896"/>
      <c r="Q166" s="896"/>
      <c r="R166" s="896"/>
      <c r="S166" s="896"/>
      <c r="T166" s="896"/>
      <c r="U166" s="896"/>
      <c r="V166" s="896"/>
      <c r="W166" s="896"/>
      <c r="X166" s="897"/>
    </row>
  </sheetData>
  <sheetProtection algorithmName="SHA-512" hashValue="QnCuuKaZc8ElrXGosabLghEW0e6QaJzVKmD8wGfjDo5JgICsDbQYaL/WaR09SuEhswPLnqjc0o47p5jzBNoLcQ==" saltValue="mYHYnfSfAc3yxUVL55Gyog==" spinCount="100000" sheet="1" objects="1" scenarios="1"/>
  <mergeCells count="165">
    <mergeCell ref="C163:G166"/>
    <mergeCell ref="H163:K163"/>
    <mergeCell ref="L163:W163"/>
    <mergeCell ref="H164:X166"/>
    <mergeCell ref="C158:G158"/>
    <mergeCell ref="H158:X158"/>
    <mergeCell ref="C159:G159"/>
    <mergeCell ref="H159:X159"/>
    <mergeCell ref="C160:G162"/>
    <mergeCell ref="H160:X162"/>
    <mergeCell ref="C153:G155"/>
    <mergeCell ref="H153:X155"/>
    <mergeCell ref="C156:G156"/>
    <mergeCell ref="H156:X156"/>
    <mergeCell ref="C157:G157"/>
    <mergeCell ref="H157:X157"/>
    <mergeCell ref="C143:G143"/>
    <mergeCell ref="H143:X143"/>
    <mergeCell ref="C144:G146"/>
    <mergeCell ref="H144:X146"/>
    <mergeCell ref="C147:G150"/>
    <mergeCell ref="H147:K147"/>
    <mergeCell ref="L147:W147"/>
    <mergeCell ref="H148:X150"/>
    <mergeCell ref="C140:G140"/>
    <mergeCell ref="H140:X140"/>
    <mergeCell ref="C141:G141"/>
    <mergeCell ref="H141:X141"/>
    <mergeCell ref="C142:G142"/>
    <mergeCell ref="H142:X142"/>
    <mergeCell ref="C131:G134"/>
    <mergeCell ref="H131:K131"/>
    <mergeCell ref="L131:W131"/>
    <mergeCell ref="H132:X134"/>
    <mergeCell ref="C137:G139"/>
    <mergeCell ref="H137:X139"/>
    <mergeCell ref="C126:G126"/>
    <mergeCell ref="H126:X126"/>
    <mergeCell ref="C127:G127"/>
    <mergeCell ref="H127:X127"/>
    <mergeCell ref="C128:G130"/>
    <mergeCell ref="H128:X130"/>
    <mergeCell ref="C121:G123"/>
    <mergeCell ref="H121:X123"/>
    <mergeCell ref="C124:G124"/>
    <mergeCell ref="H124:X124"/>
    <mergeCell ref="C125:G125"/>
    <mergeCell ref="H125:X125"/>
    <mergeCell ref="C111:G111"/>
    <mergeCell ref="H111:X111"/>
    <mergeCell ref="C112:G114"/>
    <mergeCell ref="H112:X114"/>
    <mergeCell ref="C115:G118"/>
    <mergeCell ref="H115:K115"/>
    <mergeCell ref="L115:W115"/>
    <mergeCell ref="H116:X118"/>
    <mergeCell ref="C108:G108"/>
    <mergeCell ref="H108:X108"/>
    <mergeCell ref="C109:G109"/>
    <mergeCell ref="H109:X109"/>
    <mergeCell ref="C110:G110"/>
    <mergeCell ref="H110:X110"/>
    <mergeCell ref="C99:G102"/>
    <mergeCell ref="H99:K99"/>
    <mergeCell ref="L99:W99"/>
    <mergeCell ref="H100:X102"/>
    <mergeCell ref="C105:G107"/>
    <mergeCell ref="H105:X107"/>
    <mergeCell ref="C94:G94"/>
    <mergeCell ref="H94:X94"/>
    <mergeCell ref="C95:G95"/>
    <mergeCell ref="H95:X95"/>
    <mergeCell ref="C96:G98"/>
    <mergeCell ref="H96:X98"/>
    <mergeCell ref="C89:G91"/>
    <mergeCell ref="H89:X91"/>
    <mergeCell ref="C92:G92"/>
    <mergeCell ref="H92:X92"/>
    <mergeCell ref="C93:G93"/>
    <mergeCell ref="H93:X93"/>
    <mergeCell ref="C79:G79"/>
    <mergeCell ref="H79:X79"/>
    <mergeCell ref="C80:G82"/>
    <mergeCell ref="H80:X82"/>
    <mergeCell ref="C83:G86"/>
    <mergeCell ref="H83:K83"/>
    <mergeCell ref="L83:W83"/>
    <mergeCell ref="H84:X86"/>
    <mergeCell ref="C76:G76"/>
    <mergeCell ref="H76:X76"/>
    <mergeCell ref="C77:G77"/>
    <mergeCell ref="H77:X77"/>
    <mergeCell ref="C78:G78"/>
    <mergeCell ref="H78:X78"/>
    <mergeCell ref="C67:G70"/>
    <mergeCell ref="H67:K67"/>
    <mergeCell ref="L67:W67"/>
    <mergeCell ref="H68:X70"/>
    <mergeCell ref="C73:G75"/>
    <mergeCell ref="H73:X75"/>
    <mergeCell ref="C62:G62"/>
    <mergeCell ref="H62:X62"/>
    <mergeCell ref="C63:G63"/>
    <mergeCell ref="H63:X63"/>
    <mergeCell ref="C64:G66"/>
    <mergeCell ref="H64:X66"/>
    <mergeCell ref="C57:G59"/>
    <mergeCell ref="H57:X59"/>
    <mergeCell ref="C60:G60"/>
    <mergeCell ref="H60:X60"/>
    <mergeCell ref="C61:G61"/>
    <mergeCell ref="H61:X61"/>
    <mergeCell ref="C47:G47"/>
    <mergeCell ref="H47:X47"/>
    <mergeCell ref="C48:G50"/>
    <mergeCell ref="H48:X50"/>
    <mergeCell ref="C51:G54"/>
    <mergeCell ref="H51:K51"/>
    <mergeCell ref="L51:W51"/>
    <mergeCell ref="H52:X54"/>
    <mergeCell ref="C44:G44"/>
    <mergeCell ref="H44:X44"/>
    <mergeCell ref="C45:G45"/>
    <mergeCell ref="H45:X45"/>
    <mergeCell ref="C46:G46"/>
    <mergeCell ref="H46:X46"/>
    <mergeCell ref="C35:G38"/>
    <mergeCell ref="H35:K35"/>
    <mergeCell ref="L35:W35"/>
    <mergeCell ref="H36:X38"/>
    <mergeCell ref="C41:G43"/>
    <mergeCell ref="H41:X43"/>
    <mergeCell ref="C30:G30"/>
    <mergeCell ref="H30:X30"/>
    <mergeCell ref="C31:G31"/>
    <mergeCell ref="H31:X31"/>
    <mergeCell ref="C32:G34"/>
    <mergeCell ref="H32:X34"/>
    <mergeCell ref="C25:G27"/>
    <mergeCell ref="H25:X27"/>
    <mergeCell ref="C28:G28"/>
    <mergeCell ref="H28:X28"/>
    <mergeCell ref="C29:G29"/>
    <mergeCell ref="H29:X29"/>
    <mergeCell ref="C16:G18"/>
    <mergeCell ref="H16:X18"/>
    <mergeCell ref="C19:G22"/>
    <mergeCell ref="H19:K19"/>
    <mergeCell ref="L19:W19"/>
    <mergeCell ref="H20:X22"/>
    <mergeCell ref="C13:G13"/>
    <mergeCell ref="H13:X13"/>
    <mergeCell ref="C14:G14"/>
    <mergeCell ref="H14:X14"/>
    <mergeCell ref="C15:G15"/>
    <mergeCell ref="H15:X15"/>
    <mergeCell ref="T2:U2"/>
    <mergeCell ref="V2:X2"/>
    <mergeCell ref="C9:G11"/>
    <mergeCell ref="H9:X11"/>
    <mergeCell ref="C12:G12"/>
    <mergeCell ref="H12:X12"/>
    <mergeCell ref="B2:F2"/>
    <mergeCell ref="T3:U3"/>
    <mergeCell ref="V3:X3"/>
  </mergeCells>
  <phoneticPr fontId="1"/>
  <dataValidations count="2">
    <dataValidation type="whole" allowBlank="1" showInputMessage="1" showErrorMessage="1" sqref="H158:X158 H142:X142 H126:X126 H110:X110 H94:X94 H78:X78 H62:X62 H46:X46 H30:X30 H14:X14" xr:uid="{00000000-0002-0000-0E00-000000000000}">
      <formula1>0</formula1>
      <formula2>99999999</formula2>
    </dataValidation>
    <dataValidation type="custom" errorStyle="warning" allowBlank="1" showInputMessage="1" showErrorMessage="1" errorTitle="文字数オーバー" error="記録できる文字数を超えています。_x000a_修正してください。" sqref="H13:X13 H29:X29 H45:X45 H61:X61 H77:X77 H93:X93 H109:X109 H125:X125 H141:X141 H157:X157" xr:uid="{00000000-0002-0000-0E00-000001000000}">
      <formula1>LEN(H13)&lt;=50</formula1>
    </dataValidation>
  </dataValidations>
  <pageMargins left="0.70866141732283505" right="0.70866141732283505" top="0.74803149606299202" bottom="0.74803149606299202" header="0.31496062992126" footer="0.31496062992126"/>
  <pageSetup paperSize="9" scale="55" orientation="portrait"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プルダウンデータ!$C$350:$C$355</xm:f>
          </x14:formula1>
          <xm:sqref>L19:W19 L163:W163 L131:W131 L115:W115 L99:W99 L83:W83 L67:W67 L51:W51 L35:W35 L147:W147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2:R35"/>
  <sheetViews>
    <sheetView showGridLines="0" workbookViewId="0"/>
  </sheetViews>
  <sheetFormatPr defaultRowHeight="18.75"/>
  <cols>
    <col min="1" max="1" width="2.625" customWidth="1"/>
    <col min="2" max="16" width="8" customWidth="1"/>
    <col min="17" max="17" width="23.875" bestFit="1" customWidth="1"/>
    <col min="18" max="18" width="8" customWidth="1"/>
  </cols>
  <sheetData>
    <row r="2" spans="2:16">
      <c r="B2" s="898" t="s">
        <v>0</v>
      </c>
      <c r="C2" s="899"/>
      <c r="D2" s="900"/>
      <c r="E2" s="901" t="s">
        <v>7464</v>
      </c>
      <c r="F2" s="901"/>
      <c r="G2" s="901"/>
      <c r="H2" s="357" t="s">
        <v>6971</v>
      </c>
      <c r="I2" s="902" t="s">
        <v>7465</v>
      </c>
      <c r="J2" s="902"/>
    </row>
    <row r="3" spans="2:16">
      <c r="B3" s="358"/>
      <c r="E3" s="359"/>
    </row>
    <row r="4" spans="2:16" ht="96" customHeight="1">
      <c r="B4" s="358"/>
      <c r="E4" s="359"/>
    </row>
    <row r="5" spans="2:16">
      <c r="B5" s="360" t="s">
        <v>6783</v>
      </c>
      <c r="F5" s="361"/>
      <c r="P5" s="362" t="s">
        <v>7541</v>
      </c>
    </row>
    <row r="6" spans="2:16" ht="60" customHeight="1">
      <c r="B6" s="903" t="s">
        <v>6682</v>
      </c>
      <c r="C6" s="903"/>
      <c r="D6" s="903"/>
      <c r="E6" s="904" t="s">
        <v>7108</v>
      </c>
      <c r="F6" s="904"/>
      <c r="G6" s="904"/>
      <c r="H6" s="904" t="s">
        <v>7542</v>
      </c>
      <c r="I6" s="904"/>
      <c r="J6" s="904"/>
      <c r="K6" s="904" t="s">
        <v>7110</v>
      </c>
      <c r="L6" s="904"/>
      <c r="M6" s="904"/>
      <c r="N6" s="904" t="s">
        <v>7543</v>
      </c>
      <c r="O6" s="904"/>
      <c r="P6" s="904"/>
    </row>
    <row r="7" spans="2:16" ht="23.25" customHeight="1">
      <c r="B7" s="903"/>
      <c r="C7" s="903"/>
      <c r="D7" s="903"/>
      <c r="E7" s="904"/>
      <c r="F7" s="904"/>
      <c r="G7" s="904"/>
      <c r="H7" s="904"/>
      <c r="I7" s="904"/>
      <c r="J7" s="904"/>
      <c r="K7" s="904" t="s">
        <v>7544</v>
      </c>
      <c r="L7" s="904"/>
      <c r="M7" s="904"/>
      <c r="N7" s="904"/>
      <c r="O7" s="904"/>
      <c r="P7" s="904"/>
    </row>
    <row r="8" spans="2:16" ht="18.75" customHeight="1">
      <c r="B8" s="905" t="s">
        <v>7545</v>
      </c>
      <c r="C8" s="906"/>
      <c r="D8" s="907"/>
      <c r="E8" s="908">
        <v>0</v>
      </c>
      <c r="F8" s="908"/>
      <c r="G8" s="908"/>
      <c r="H8" s="908">
        <v>0</v>
      </c>
      <c r="I8" s="908"/>
      <c r="J8" s="908"/>
      <c r="K8" s="908">
        <v>0</v>
      </c>
      <c r="L8" s="908"/>
      <c r="M8" s="908"/>
      <c r="N8" s="909"/>
      <c r="O8" s="910"/>
      <c r="P8" s="911"/>
    </row>
    <row r="9" spans="2:16" ht="18.75" customHeight="1">
      <c r="B9" s="912" t="s">
        <v>7546</v>
      </c>
      <c r="C9" s="913"/>
      <c r="D9" s="914"/>
      <c r="E9" s="915"/>
      <c r="F9" s="915"/>
      <c r="G9" s="915"/>
      <c r="H9" s="363" t="s">
        <v>7547</v>
      </c>
      <c r="I9" s="916">
        <v>0</v>
      </c>
      <c r="J9" s="917"/>
      <c r="K9" s="915"/>
      <c r="L9" s="915"/>
      <c r="M9" s="915"/>
      <c r="N9" s="918"/>
      <c r="O9" s="919"/>
      <c r="P9" s="920"/>
    </row>
    <row r="10" spans="2:16" ht="37.5" customHeight="1">
      <c r="B10" s="921" t="s">
        <v>7548</v>
      </c>
      <c r="C10" s="922"/>
      <c r="D10" s="923"/>
      <c r="E10" s="908">
        <v>156249500</v>
      </c>
      <c r="F10" s="908"/>
      <c r="G10" s="908"/>
      <c r="H10" s="908">
        <v>142045000</v>
      </c>
      <c r="I10" s="908"/>
      <c r="J10" s="908"/>
      <c r="K10" s="908">
        <v>80000000</v>
      </c>
      <c r="L10" s="908"/>
      <c r="M10" s="908"/>
      <c r="N10" s="909" t="s">
        <v>7568</v>
      </c>
      <c r="O10" s="910"/>
      <c r="P10" s="911"/>
    </row>
    <row r="11" spans="2:16" ht="18.75" customHeight="1">
      <c r="B11" s="921" t="s">
        <v>6688</v>
      </c>
      <c r="C11" s="922"/>
      <c r="D11" s="923"/>
      <c r="E11" s="908">
        <v>0</v>
      </c>
      <c r="F11" s="908"/>
      <c r="G11" s="908"/>
      <c r="H11" s="908">
        <v>0</v>
      </c>
      <c r="I11" s="908"/>
      <c r="J11" s="908"/>
      <c r="K11" s="908">
        <v>0</v>
      </c>
      <c r="L11" s="908"/>
      <c r="M11" s="908"/>
      <c r="N11" s="909"/>
      <c r="O11" s="910"/>
      <c r="P11" s="911"/>
    </row>
    <row r="12" spans="2:16" ht="18.75" customHeight="1">
      <c r="B12" s="921" t="s">
        <v>6689</v>
      </c>
      <c r="C12" s="922"/>
      <c r="D12" s="923"/>
      <c r="E12" s="908">
        <v>0</v>
      </c>
      <c r="F12" s="908"/>
      <c r="G12" s="908"/>
      <c r="H12" s="908">
        <v>0</v>
      </c>
      <c r="I12" s="908"/>
      <c r="J12" s="908"/>
      <c r="K12" s="908">
        <v>0</v>
      </c>
      <c r="L12" s="908"/>
      <c r="M12" s="908"/>
      <c r="N12" s="909"/>
      <c r="O12" s="910"/>
      <c r="P12" s="911"/>
    </row>
    <row r="13" spans="2:16">
      <c r="B13" s="921" t="s">
        <v>7549</v>
      </c>
      <c r="C13" s="922"/>
      <c r="D13" s="923"/>
      <c r="E13" s="908">
        <v>0</v>
      </c>
      <c r="F13" s="908"/>
      <c r="G13" s="908"/>
      <c r="H13" s="908">
        <v>0</v>
      </c>
      <c r="I13" s="908"/>
      <c r="J13" s="908"/>
      <c r="K13" s="908">
        <v>0</v>
      </c>
      <c r="L13" s="908"/>
      <c r="M13" s="908"/>
      <c r="N13" s="909"/>
      <c r="O13" s="910"/>
      <c r="P13" s="911"/>
    </row>
    <row r="14" spans="2:16" ht="18.75" customHeight="1">
      <c r="B14" s="921" t="s">
        <v>6691</v>
      </c>
      <c r="C14" s="922"/>
      <c r="D14" s="923"/>
      <c r="E14" s="908">
        <v>0</v>
      </c>
      <c r="F14" s="908"/>
      <c r="G14" s="908"/>
      <c r="H14" s="908">
        <v>0</v>
      </c>
      <c r="I14" s="908"/>
      <c r="J14" s="908"/>
      <c r="K14" s="908">
        <v>0</v>
      </c>
      <c r="L14" s="908"/>
      <c r="M14" s="908"/>
      <c r="N14" s="909"/>
      <c r="O14" s="910"/>
      <c r="P14" s="911"/>
    </row>
    <row r="15" spans="2:16" ht="18.75" customHeight="1">
      <c r="B15" s="921" t="s">
        <v>6692</v>
      </c>
      <c r="C15" s="922"/>
      <c r="D15" s="923"/>
      <c r="E15" s="908">
        <v>0</v>
      </c>
      <c r="F15" s="908"/>
      <c r="G15" s="908"/>
      <c r="H15" s="908">
        <v>0</v>
      </c>
      <c r="I15" s="908"/>
      <c r="J15" s="908"/>
      <c r="K15" s="908">
        <v>0</v>
      </c>
      <c r="L15" s="908"/>
      <c r="M15" s="908"/>
      <c r="N15" s="909"/>
      <c r="O15" s="910"/>
      <c r="P15" s="911"/>
    </row>
    <row r="16" spans="2:16" ht="18.75" customHeight="1">
      <c r="B16" s="921" t="s">
        <v>6693</v>
      </c>
      <c r="C16" s="922"/>
      <c r="D16" s="923"/>
      <c r="E16" s="908">
        <v>0</v>
      </c>
      <c r="F16" s="908"/>
      <c r="G16" s="908"/>
      <c r="H16" s="908">
        <v>0</v>
      </c>
      <c r="I16" s="908"/>
      <c r="J16" s="908"/>
      <c r="K16" s="908">
        <v>0</v>
      </c>
      <c r="L16" s="908"/>
      <c r="M16" s="908"/>
      <c r="N16" s="909"/>
      <c r="O16" s="910"/>
      <c r="P16" s="911"/>
    </row>
    <row r="17" spans="2:18" ht="18" customHeight="1">
      <c r="B17" s="921" t="s">
        <v>6694</v>
      </c>
      <c r="C17" s="922"/>
      <c r="D17" s="923"/>
      <c r="E17" s="908">
        <v>0</v>
      </c>
      <c r="F17" s="908"/>
      <c r="G17" s="908"/>
      <c r="H17" s="908">
        <v>0</v>
      </c>
      <c r="I17" s="908"/>
      <c r="J17" s="908"/>
      <c r="K17" s="908">
        <v>0</v>
      </c>
      <c r="L17" s="908"/>
      <c r="M17" s="908"/>
      <c r="N17" s="909"/>
      <c r="O17" s="910"/>
      <c r="P17" s="911"/>
    </row>
    <row r="18" spans="2:18" ht="18.75" customHeight="1">
      <c r="B18" s="921" t="s">
        <v>6695</v>
      </c>
      <c r="C18" s="922"/>
      <c r="D18" s="923"/>
      <c r="E18" s="908">
        <v>0</v>
      </c>
      <c r="F18" s="908"/>
      <c r="G18" s="908"/>
      <c r="H18" s="908">
        <v>0</v>
      </c>
      <c r="I18" s="908"/>
      <c r="J18" s="908"/>
      <c r="K18" s="908">
        <v>0</v>
      </c>
      <c r="L18" s="908"/>
      <c r="M18" s="908"/>
      <c r="N18" s="909"/>
      <c r="O18" s="910"/>
      <c r="P18" s="911"/>
    </row>
    <row r="19" spans="2:18">
      <c r="B19" s="904" t="s">
        <v>76</v>
      </c>
      <c r="C19" s="904"/>
      <c r="D19" s="904"/>
      <c r="E19" s="924">
        <f>SUM(E8:G18)</f>
        <v>156249500</v>
      </c>
      <c r="F19" s="924"/>
      <c r="G19" s="924"/>
      <c r="H19" s="924">
        <f>SUM(H8,H10:J18)</f>
        <v>142045000</v>
      </c>
      <c r="I19" s="924"/>
      <c r="J19" s="924"/>
      <c r="K19" s="925">
        <f>SUM(K8:M18)</f>
        <v>80000000</v>
      </c>
      <c r="L19" s="925"/>
      <c r="M19" s="925"/>
      <c r="N19" s="926"/>
      <c r="O19" s="926"/>
      <c r="P19" s="926"/>
    </row>
    <row r="20" spans="2:18" ht="18" customHeight="1">
      <c r="B20" s="364" t="s">
        <v>7550</v>
      </c>
      <c r="C20" s="365"/>
      <c r="D20" s="365"/>
      <c r="E20" s="365"/>
      <c r="F20" s="365"/>
    </row>
    <row r="21" spans="2:18" ht="17.25" customHeight="1">
      <c r="B21" s="366" t="s">
        <v>7551</v>
      </c>
      <c r="C21" s="365"/>
      <c r="D21" s="365"/>
      <c r="E21" s="365"/>
      <c r="F21" s="365"/>
    </row>
    <row r="22" spans="2:18" ht="17.25" customHeight="1">
      <c r="B22" s="366"/>
    </row>
    <row r="23" spans="2:18" ht="17.25" customHeight="1">
      <c r="B23" s="898" t="s">
        <v>7552</v>
      </c>
      <c r="C23" s="899"/>
      <c r="D23" s="900"/>
      <c r="E23" s="367" t="s">
        <v>68</v>
      </c>
    </row>
    <row r="24" spans="2:18" ht="30" customHeight="1">
      <c r="B24" s="927" t="s">
        <v>7553</v>
      </c>
      <c r="C24" s="928"/>
      <c r="D24" s="929"/>
      <c r="E24" s="367" t="s">
        <v>68</v>
      </c>
      <c r="F24" s="927" t="s">
        <v>7554</v>
      </c>
      <c r="G24" s="928"/>
      <c r="H24" s="929"/>
      <c r="I24" s="367" t="s">
        <v>68</v>
      </c>
    </row>
    <row r="25" spans="2:18" ht="17.25" hidden="1" customHeight="1">
      <c r="B25" s="898" t="s">
        <v>7555</v>
      </c>
      <c r="C25" s="899"/>
      <c r="D25" s="900"/>
      <c r="E25" s="367" t="s">
        <v>68</v>
      </c>
      <c r="F25" s="898" t="s">
        <v>7556</v>
      </c>
      <c r="G25" s="899"/>
      <c r="H25" s="900"/>
      <c r="I25" s="367" t="s">
        <v>68</v>
      </c>
    </row>
    <row r="26" spans="2:18">
      <c r="B26" s="368" t="s">
        <v>6792</v>
      </c>
      <c r="C26" s="368"/>
      <c r="D26" s="368"/>
      <c r="E26" s="368"/>
      <c r="F26" s="368"/>
    </row>
    <row r="27" spans="2:18">
      <c r="B27" s="364" t="s">
        <v>7557</v>
      </c>
      <c r="C27" s="368"/>
      <c r="D27" s="368"/>
      <c r="E27" s="368"/>
      <c r="F27" s="368"/>
      <c r="K27" s="360" t="s">
        <v>7558</v>
      </c>
    </row>
    <row r="28" spans="2:18" ht="19.5" customHeight="1">
      <c r="B28" s="930" t="s">
        <v>7559</v>
      </c>
      <c r="C28" s="931"/>
      <c r="D28" s="932" t="s">
        <v>7560</v>
      </c>
      <c r="E28" s="932"/>
      <c r="F28" s="932"/>
      <c r="G28" s="904" t="s">
        <v>7561</v>
      </c>
      <c r="H28" s="904"/>
      <c r="I28" s="904"/>
      <c r="K28" s="930" t="s">
        <v>7559</v>
      </c>
      <c r="L28" s="931"/>
      <c r="M28" s="932" t="s">
        <v>7560</v>
      </c>
      <c r="N28" s="932"/>
      <c r="O28" s="932"/>
      <c r="P28" s="930" t="s">
        <v>7561</v>
      </c>
      <c r="Q28" s="933"/>
      <c r="R28" s="931"/>
    </row>
    <row r="29" spans="2:18" ht="19.5" customHeight="1">
      <c r="B29" s="934" t="s">
        <v>7562</v>
      </c>
      <c r="C29" s="935"/>
      <c r="D29" s="936">
        <v>76249500</v>
      </c>
      <c r="E29" s="936"/>
      <c r="F29" s="936"/>
      <c r="G29" s="937"/>
      <c r="H29" s="937"/>
      <c r="I29" s="937"/>
      <c r="K29" s="934" t="s">
        <v>7562</v>
      </c>
      <c r="L29" s="935"/>
      <c r="M29" s="936">
        <v>80000000</v>
      </c>
      <c r="N29" s="936"/>
      <c r="O29" s="936"/>
      <c r="P29" s="938"/>
      <c r="Q29" s="939"/>
      <c r="R29" s="940"/>
    </row>
    <row r="30" spans="2:18" ht="18.75" customHeight="1">
      <c r="B30" s="905" t="s">
        <v>7563</v>
      </c>
      <c r="C30" s="941"/>
      <c r="D30" s="943" t="s">
        <v>7564</v>
      </c>
      <c r="E30" s="944"/>
      <c r="F30" s="945"/>
      <c r="G30" s="946"/>
      <c r="H30" s="946"/>
      <c r="I30" s="947"/>
      <c r="K30" s="921" t="s">
        <v>7565</v>
      </c>
      <c r="L30" s="923"/>
      <c r="M30" s="908">
        <v>0</v>
      </c>
      <c r="N30" s="908"/>
      <c r="O30" s="908"/>
      <c r="P30" s="950"/>
      <c r="Q30" s="951"/>
      <c r="R30" s="952"/>
    </row>
    <row r="31" spans="2:18">
      <c r="B31" s="912"/>
      <c r="C31" s="942"/>
      <c r="D31" s="953">
        <f>M33</f>
        <v>80000000</v>
      </c>
      <c r="E31" s="954"/>
      <c r="F31" s="954"/>
      <c r="G31" s="948"/>
      <c r="H31" s="948"/>
      <c r="I31" s="949"/>
      <c r="K31" s="955" t="s">
        <v>229</v>
      </c>
      <c r="L31" s="956"/>
      <c r="M31" s="957">
        <v>0</v>
      </c>
      <c r="N31" s="957"/>
      <c r="O31" s="957"/>
      <c r="P31" s="958"/>
      <c r="Q31" s="959"/>
      <c r="R31" s="960"/>
    </row>
    <row r="32" spans="2:18">
      <c r="B32" s="921" t="s">
        <v>7565</v>
      </c>
      <c r="C32" s="923"/>
      <c r="D32" s="961">
        <v>0</v>
      </c>
      <c r="E32" s="961"/>
      <c r="F32" s="961"/>
      <c r="G32" s="962"/>
      <c r="H32" s="962"/>
      <c r="I32" s="962"/>
      <c r="K32" s="963" t="s">
        <v>7566</v>
      </c>
      <c r="L32" s="964"/>
      <c r="M32" s="967" t="s">
        <v>7564</v>
      </c>
      <c r="N32" s="968"/>
      <c r="O32" s="969"/>
      <c r="P32" s="970"/>
      <c r="Q32" s="971"/>
      <c r="R32" s="972"/>
    </row>
    <row r="33" spans="2:18">
      <c r="B33" s="955" t="s">
        <v>229</v>
      </c>
      <c r="C33" s="956"/>
      <c r="D33" s="908">
        <v>0</v>
      </c>
      <c r="E33" s="908"/>
      <c r="F33" s="908"/>
      <c r="G33" s="976"/>
      <c r="H33" s="976"/>
      <c r="I33" s="976"/>
      <c r="K33" s="965"/>
      <c r="L33" s="966"/>
      <c r="M33" s="977">
        <f>SUM(M29:O31)</f>
        <v>80000000</v>
      </c>
      <c r="N33" s="977"/>
      <c r="O33" s="977"/>
      <c r="P33" s="973"/>
      <c r="Q33" s="974"/>
      <c r="R33" s="975"/>
    </row>
    <row r="34" spans="2:18">
      <c r="B34" s="963" t="s">
        <v>7566</v>
      </c>
      <c r="C34" s="964"/>
      <c r="D34" s="967" t="s">
        <v>7567</v>
      </c>
      <c r="E34" s="968"/>
      <c r="F34" s="969"/>
      <c r="G34" s="978"/>
      <c r="H34" s="978"/>
      <c r="I34" s="978"/>
    </row>
    <row r="35" spans="2:18">
      <c r="B35" s="965"/>
      <c r="C35" s="966"/>
      <c r="D35" s="977">
        <f>SUM(D29:F33)</f>
        <v>156249500</v>
      </c>
      <c r="E35" s="977"/>
      <c r="F35" s="977"/>
      <c r="G35" s="979"/>
      <c r="H35" s="979"/>
      <c r="I35" s="979"/>
    </row>
  </sheetData>
  <sheetProtection password="E6F3" sheet="1" objects="1" scenarios="1"/>
  <mergeCells count="110">
    <mergeCell ref="B34:C35"/>
    <mergeCell ref="D34:F34"/>
    <mergeCell ref="G34:I35"/>
    <mergeCell ref="D35:F35"/>
    <mergeCell ref="P32:R33"/>
    <mergeCell ref="B33:C33"/>
    <mergeCell ref="D33:F33"/>
    <mergeCell ref="G33:I33"/>
    <mergeCell ref="M33:O33"/>
    <mergeCell ref="B32:C32"/>
    <mergeCell ref="D32:F32"/>
    <mergeCell ref="G32:I32"/>
    <mergeCell ref="K32:L33"/>
    <mergeCell ref="M32:O32"/>
    <mergeCell ref="P30:R30"/>
    <mergeCell ref="D31:F31"/>
    <mergeCell ref="K31:L31"/>
    <mergeCell ref="M31:O31"/>
    <mergeCell ref="P31:R31"/>
    <mergeCell ref="B30:C31"/>
    <mergeCell ref="D30:F30"/>
    <mergeCell ref="G30:I31"/>
    <mergeCell ref="K30:L30"/>
    <mergeCell ref="M30:O30"/>
    <mergeCell ref="P28:R28"/>
    <mergeCell ref="B29:C29"/>
    <mergeCell ref="D29:F29"/>
    <mergeCell ref="G29:I29"/>
    <mergeCell ref="K29:L29"/>
    <mergeCell ref="M29:O29"/>
    <mergeCell ref="P29:R29"/>
    <mergeCell ref="B28:C28"/>
    <mergeCell ref="D28:F28"/>
    <mergeCell ref="G28:I28"/>
    <mergeCell ref="K28:L28"/>
    <mergeCell ref="M28:O28"/>
    <mergeCell ref="B23:D23"/>
    <mergeCell ref="B24:D24"/>
    <mergeCell ref="F24:H24"/>
    <mergeCell ref="B25:D25"/>
    <mergeCell ref="F25:H25"/>
    <mergeCell ref="B19:D19"/>
    <mergeCell ref="E19:G19"/>
    <mergeCell ref="H19:J19"/>
    <mergeCell ref="K19:M19"/>
    <mergeCell ref="N19:P19"/>
    <mergeCell ref="B18:D18"/>
    <mergeCell ref="E18:G18"/>
    <mergeCell ref="H18:J18"/>
    <mergeCell ref="K18:M18"/>
    <mergeCell ref="N18:P18"/>
    <mergeCell ref="B17:D17"/>
    <mergeCell ref="E17:G17"/>
    <mergeCell ref="H17:J17"/>
    <mergeCell ref="K17:M17"/>
    <mergeCell ref="N17:P17"/>
    <mergeCell ref="B16:D16"/>
    <mergeCell ref="E16:G16"/>
    <mergeCell ref="H16:J16"/>
    <mergeCell ref="K16:M16"/>
    <mergeCell ref="N16:P16"/>
    <mergeCell ref="B15:D15"/>
    <mergeCell ref="E15:G15"/>
    <mergeCell ref="H15:J15"/>
    <mergeCell ref="K15:M15"/>
    <mergeCell ref="N15:P15"/>
    <mergeCell ref="B14:D14"/>
    <mergeCell ref="E14:G14"/>
    <mergeCell ref="H14:J14"/>
    <mergeCell ref="K14:M14"/>
    <mergeCell ref="N14:P14"/>
    <mergeCell ref="B13:D13"/>
    <mergeCell ref="E13:G13"/>
    <mergeCell ref="H13:J13"/>
    <mergeCell ref="K13:M13"/>
    <mergeCell ref="N13:P13"/>
    <mergeCell ref="B12:D12"/>
    <mergeCell ref="E12:G12"/>
    <mergeCell ref="H12:J12"/>
    <mergeCell ref="K12:M12"/>
    <mergeCell ref="N12:P12"/>
    <mergeCell ref="B11:D11"/>
    <mergeCell ref="E11:G11"/>
    <mergeCell ref="H11:J11"/>
    <mergeCell ref="K11:M11"/>
    <mergeCell ref="N11:P11"/>
    <mergeCell ref="B10:D10"/>
    <mergeCell ref="E10:G10"/>
    <mergeCell ref="H10:J10"/>
    <mergeCell ref="K10:M10"/>
    <mergeCell ref="N10:P10"/>
    <mergeCell ref="B9:D9"/>
    <mergeCell ref="E9:G9"/>
    <mergeCell ref="I9:J9"/>
    <mergeCell ref="K9:M9"/>
    <mergeCell ref="N9:P9"/>
    <mergeCell ref="K6:M6"/>
    <mergeCell ref="N6:P7"/>
    <mergeCell ref="K7:M7"/>
    <mergeCell ref="B8:D8"/>
    <mergeCell ref="E8:G8"/>
    <mergeCell ref="H8:J8"/>
    <mergeCell ref="K8:M8"/>
    <mergeCell ref="N8:P8"/>
    <mergeCell ref="B2:D2"/>
    <mergeCell ref="E2:G2"/>
    <mergeCell ref="I2:J2"/>
    <mergeCell ref="B6:D7"/>
    <mergeCell ref="E6:G7"/>
    <mergeCell ref="H6:J7"/>
  </mergeCells>
  <phoneticPr fontId="1"/>
  <pageMargins left="0.196850393700787" right="0.196850393700787" top="0.78740157480314998" bottom="0.78740157480314998" header="0.31496062992126" footer="0.31496062992126"/>
  <pageSetup scale="97" orientation="landscape"/>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
    <tabColor rgb="FFFF0000"/>
    <pageSetUpPr fitToPage="1"/>
  </sheetPr>
  <dimension ref="B1:AS39"/>
  <sheetViews>
    <sheetView tabSelected="1" workbookViewId="0">
      <selection activeCell="Q17" sqref="Q17"/>
    </sheetView>
  </sheetViews>
  <sheetFormatPr defaultRowHeight="18.75"/>
  <cols>
    <col min="1" max="1" width="2.625" customWidth="1"/>
    <col min="2" max="16" width="8" customWidth="1"/>
    <col min="17" max="17" width="23.875" bestFit="1" customWidth="1"/>
    <col min="18" max="18" width="8" customWidth="1"/>
    <col min="31" max="31" width="9" customWidth="1"/>
  </cols>
  <sheetData>
    <row r="1" spans="2:45" ht="22.5" customHeight="1">
      <c r="K1" s="980" t="s">
        <v>7569</v>
      </c>
      <c r="L1" s="980"/>
      <c r="M1" s="980"/>
      <c r="N1" s="980"/>
      <c r="O1" s="980"/>
      <c r="P1" s="980"/>
    </row>
    <row r="2" spans="2:45" ht="22.5" customHeight="1">
      <c r="B2" s="981" t="s">
        <v>0</v>
      </c>
      <c r="C2" s="982"/>
      <c r="D2" s="983"/>
      <c r="E2" s="984" t="s">
        <v>7464</v>
      </c>
      <c r="F2" s="984"/>
      <c r="G2" s="984"/>
      <c r="H2" s="369" t="s">
        <v>6971</v>
      </c>
      <c r="I2" s="985" t="s">
        <v>7465</v>
      </c>
      <c r="J2" s="985"/>
      <c r="K2" s="980"/>
      <c r="L2" s="980"/>
      <c r="M2" s="980"/>
      <c r="N2" s="980"/>
      <c r="O2" s="980"/>
      <c r="P2" s="980"/>
    </row>
    <row r="3" spans="2:45" ht="22.5" customHeight="1">
      <c r="E3" s="370"/>
      <c r="K3" s="980"/>
      <c r="L3" s="980"/>
      <c r="M3" s="980"/>
      <c r="N3" s="980"/>
      <c r="O3" s="980"/>
      <c r="P3" s="980"/>
    </row>
    <row r="4" spans="2:45">
      <c r="E4" s="370"/>
    </row>
    <row r="5" spans="2:45">
      <c r="B5" s="371" t="s">
        <v>6783</v>
      </c>
      <c r="F5" s="372"/>
      <c r="P5" s="373" t="s">
        <v>7541</v>
      </c>
    </row>
    <row r="6" spans="2:45" ht="60" customHeight="1">
      <c r="B6" s="986" t="s">
        <v>6682</v>
      </c>
      <c r="C6" s="986"/>
      <c r="D6" s="986"/>
      <c r="E6" s="987" t="s">
        <v>7108</v>
      </c>
      <c r="F6" s="987"/>
      <c r="G6" s="987"/>
      <c r="H6" s="987" t="s">
        <v>7542</v>
      </c>
      <c r="I6" s="987"/>
      <c r="J6" s="987"/>
      <c r="K6" s="987" t="s">
        <v>7110</v>
      </c>
      <c r="L6" s="987"/>
      <c r="M6" s="987"/>
      <c r="N6" s="987" t="s">
        <v>7543</v>
      </c>
      <c r="O6" s="987"/>
      <c r="P6" s="987"/>
      <c r="Q6" s="988" t="s">
        <v>7570</v>
      </c>
      <c r="S6" s="374" t="str">
        <f>MID(K7,10,1)</f>
        <v>３</v>
      </c>
      <c r="T6" s="374" t="str">
        <f>MID(K7,8,1)</f>
        <v>２</v>
      </c>
    </row>
    <row r="7" spans="2:45" ht="23.25" customHeight="1">
      <c r="B7" s="986"/>
      <c r="C7" s="986"/>
      <c r="D7" s="986"/>
      <c r="E7" s="987"/>
      <c r="F7" s="987"/>
      <c r="G7" s="987"/>
      <c r="H7" s="987"/>
      <c r="I7" s="987"/>
      <c r="J7" s="987"/>
      <c r="K7" s="987" t="s">
        <v>7544</v>
      </c>
      <c r="L7" s="987"/>
      <c r="M7" s="987"/>
      <c r="N7" s="987"/>
      <c r="O7" s="987"/>
      <c r="P7" s="987"/>
      <c r="Q7" s="989"/>
    </row>
    <row r="8" spans="2:45" ht="18.75" customHeight="1">
      <c r="B8" s="990" t="s">
        <v>7545</v>
      </c>
      <c r="C8" s="991"/>
      <c r="D8" s="992"/>
      <c r="E8" s="993" t="str">
        <f>IF(AND($S$28=TRUE,$S$29=TRUE,$S$30=TRUE,$S$31=TRUE,$S$32=TRUE,$S$33=TRUE,$S$34=TRUE,$S$35=TRUE,$S$36=TRUE,$S$37=TRUE),応募申請時経費明細!E8, '費目別明細書（建物費）'!$O$10)</f>
        <v/>
      </c>
      <c r="F8" s="993"/>
      <c r="G8" s="993"/>
      <c r="H8" s="993" t="str">
        <f>IF(AND($T$28=TRUE,$T$29=TRUE,$T$30=TRUE,$T$31=TRUE,$T$32=TRUE,$T$33=TRUE,$T$34=TRUE,$T$35=TRUE,$T$36=TRUE,$T$37=TRUE),応募申請時経費明細!$H$8, '費目別明細書（建物費）'!$P$10)</f>
        <v/>
      </c>
      <c r="I8" s="993"/>
      <c r="J8" s="993"/>
      <c r="K8" s="994">
        <v>0</v>
      </c>
      <c r="L8" s="994"/>
      <c r="M8" s="994"/>
      <c r="N8" s="995" t="str">
        <f>IF(AND($U$28=TRUE,$U$29=TRUE,$U$30=TRUE,$U$31=TRUE,$U$32=TRUE,$U$33=TRUE,$U$34=TRUE,$U$35=TRUE,$U$36=TRUE,$U$37=TRUE),IF(応募申請時経費明細!$N$8="", "", 応募申請時経費明細!$N$8),'費目別明細書（建物費）'!$Q$10)</f>
        <v/>
      </c>
      <c r="O8" s="996"/>
      <c r="P8" s="997"/>
      <c r="Q8" s="998" t="s">
        <v>6681</v>
      </c>
      <c r="R8" s="375"/>
      <c r="S8" s="376"/>
      <c r="T8" s="376"/>
      <c r="U8" s="376"/>
      <c r="V8" s="376"/>
      <c r="W8" s="376"/>
      <c r="X8" s="376"/>
      <c r="Y8" s="376"/>
      <c r="Z8" s="376"/>
    </row>
    <row r="9" spans="2:45" ht="18.75" customHeight="1">
      <c r="B9" s="1000" t="s">
        <v>7546</v>
      </c>
      <c r="C9" s="1001"/>
      <c r="D9" s="1002"/>
      <c r="E9" s="1003"/>
      <c r="F9" s="1003"/>
      <c r="G9" s="1003"/>
      <c r="H9" s="377" t="s">
        <v>7547</v>
      </c>
      <c r="I9" s="1004" t="str">
        <f>IF(AND($T$28=TRUE,$T$29=TRUE,$T$30=TRUE,$T$31=TRUE,$T$32=TRUE,$T$33=TRUE,$T$34=TRUE,$T$35=TRUE,$T$36=TRUE,$T$37=TRUE),応募申請時経費明細!$I$9, '費目別明細書（建物費）'!$R$10)</f>
        <v/>
      </c>
      <c r="J9" s="1005"/>
      <c r="K9" s="1003"/>
      <c r="L9" s="1003"/>
      <c r="M9" s="1003"/>
      <c r="N9" s="1006"/>
      <c r="O9" s="1007"/>
      <c r="P9" s="1008"/>
      <c r="Q9" s="999"/>
      <c r="R9" s="378"/>
    </row>
    <row r="10" spans="2:45" ht="37.5" customHeight="1">
      <c r="B10" s="1009" t="s">
        <v>7548</v>
      </c>
      <c r="C10" s="1010"/>
      <c r="D10" s="1011"/>
      <c r="E10" s="993">
        <f>IF(AND($S$28=TRUE,$S$29=TRUE,$S$30=TRUE,$S$31=TRUE,$S$32=TRUE,$S$33=TRUE,$S$34=TRUE,$S$35=TRUE,$S$36=TRUE,$S$37=TRUE),応募申請時経費明細!E10, '費目別明細書（機械装置・システム構築費）'!$O$10)</f>
        <v>156249500</v>
      </c>
      <c r="F10" s="993"/>
      <c r="G10" s="993"/>
      <c r="H10" s="993">
        <f>IF(AND($T$28=TRUE,$T$29=TRUE,$T$30=TRUE,$T$31=TRUE,$T$32=TRUE,$T$33=TRUE,$T$34=TRUE,$T$35=TRUE,$T$36=TRUE,$T$37=TRUE),応募申請時経費明細!$H$10, '費目別明細書（機械装置・システム構築費）'!$P$10)</f>
        <v>142045000</v>
      </c>
      <c r="I10" s="993"/>
      <c r="J10" s="993"/>
      <c r="K10" s="994">
        <v>80000000</v>
      </c>
      <c r="L10" s="994"/>
      <c r="M10" s="994"/>
      <c r="N10" s="995" t="str">
        <f>IF(AND($U$28=TRUE,$U$29=TRUE,$U$30=TRUE,$U$31=TRUE,$U$32=TRUE,$U$33=TRUE,$U$34=TRUE,$U$35=TRUE,$U$36=TRUE,$U$37=TRUE),IF(応募申請時経費明細!$N$10="", "", 応募申請時経費明細!$N$10),'費目別明細書（機械装置・システム構築費）'!$Q$10)</f>
        <v xml:space="preserve">システム開発　@\156,249,500.000.－×1式（税込み）
</v>
      </c>
      <c r="O10" s="996"/>
      <c r="P10" s="997"/>
      <c r="Q10" s="379" t="s">
        <v>7548</v>
      </c>
      <c r="R10" s="1012" t="s">
        <v>7571</v>
      </c>
      <c r="S10" s="1013"/>
      <c r="T10" s="1013"/>
      <c r="U10" s="1013"/>
      <c r="V10" s="1013"/>
      <c r="W10" s="1013"/>
      <c r="X10" s="1013"/>
      <c r="Y10" s="1013"/>
      <c r="Z10" s="1013"/>
      <c r="AA10" s="1013"/>
    </row>
    <row r="11" spans="2:45" ht="18.75" customHeight="1">
      <c r="B11" s="1009" t="s">
        <v>6688</v>
      </c>
      <c r="C11" s="1010"/>
      <c r="D11" s="1011"/>
      <c r="E11" s="993" t="str">
        <f>IF(AND($S$28=TRUE,$S$29=TRUE,$S$30=TRUE,$S$31=TRUE,$S$32=TRUE,$S$33=TRUE,$S$34=TRUE,$S$35=TRUE,$S$36=TRUE,$S$37=TRUE),応募申請時経費明細!E11,'費目別明細書（技術導入費）'!$O$10)</f>
        <v/>
      </c>
      <c r="F11" s="993"/>
      <c r="G11" s="993"/>
      <c r="H11" s="993" t="str">
        <f>IF(AND($T$28=TRUE,$T$29=TRUE,$T$30=TRUE,$T$31=TRUE,$T$32=TRUE,$T$33=TRUE,$T$34=TRUE,$T$35=TRUE,$T$36=TRUE,$T$37=TRUE),応募申請時経費明細!$H$11,'費目別明細書（技術導入費）'!$P$10)</f>
        <v/>
      </c>
      <c r="I11" s="993"/>
      <c r="J11" s="993"/>
      <c r="K11" s="994">
        <v>0</v>
      </c>
      <c r="L11" s="994"/>
      <c r="M11" s="994"/>
      <c r="N11" s="995" t="str">
        <f>IF(AND($U$28=TRUE,$U$29=TRUE,$U$30=TRUE,$U$31=TRUE,$U$32=TRUE,$U$33=TRUE,$U$34=TRUE,$U$35=TRUE,$U$36=TRUE,$U$37=TRUE),IF(応募申請時経費明細!$N$11="", "",応募申請時経費明細!$N$11),'費目別明細書（技術導入費）'!$Q$10)</f>
        <v/>
      </c>
      <c r="O11" s="996"/>
      <c r="P11" s="997"/>
      <c r="Q11" s="380" t="s">
        <v>6688</v>
      </c>
      <c r="S11" s="381" t="s">
        <v>7349</v>
      </c>
      <c r="T11" s="382"/>
      <c r="U11" s="383"/>
      <c r="V11" s="383"/>
      <c r="W11" s="383"/>
      <c r="X11" s="383"/>
      <c r="Y11" s="383"/>
      <c r="Z11" s="383"/>
      <c r="AA11" s="383"/>
      <c r="AB11" s="383"/>
      <c r="AC11" s="384"/>
    </row>
    <row r="12" spans="2:45" ht="18.75" customHeight="1">
      <c r="B12" s="1009" t="s">
        <v>6689</v>
      </c>
      <c r="C12" s="1010"/>
      <c r="D12" s="1011"/>
      <c r="E12" s="993" t="str">
        <f>IF(AND($S$28=TRUE,$S$29=TRUE,$S$30=TRUE,$S$31=TRUE,$S$32=TRUE,$S$33=TRUE,$S$34=TRUE,$S$35=TRUE,$S$36=TRUE,$S$37=TRUE),応募申請時経費明細!E12,'費目別明細書（専門家経費）'!$O$10)</f>
        <v/>
      </c>
      <c r="F12" s="993"/>
      <c r="G12" s="993"/>
      <c r="H12" s="993" t="str">
        <f>IF(AND($T$28=TRUE,$T$29=TRUE,$T$30=TRUE,$T$31=TRUE,$T$32=TRUE,$T$33=TRUE,$T$34=TRUE,$T$35=TRUE,$T$36=TRUE,$T$37=TRUE),応募申請時経費明細!$H$12,'費目別明細書（専門家経費）'!$P$10)</f>
        <v/>
      </c>
      <c r="I12" s="993"/>
      <c r="J12" s="993"/>
      <c r="K12" s="994">
        <v>0</v>
      </c>
      <c r="L12" s="994"/>
      <c r="M12" s="994"/>
      <c r="N12" s="995" t="str">
        <f>IF(AND($U$28=TRUE,$U$29=TRUE,$U$30=TRUE,$U$31=TRUE,$U$32=TRUE,$U$33=TRUE,$U$34=TRUE,$U$35=TRUE,$U$36=TRUE,$U$37=TRUE),IF(応募申請時経費明細!$N$12="", "",応募申請時経費明細!$N$12),'費目別明細書（専門家経費）'!$Q$10)</f>
        <v/>
      </c>
      <c r="O12" s="996"/>
      <c r="P12" s="997"/>
      <c r="Q12" s="380" t="s">
        <v>6689</v>
      </c>
      <c r="S12" s="1014" t="s">
        <v>7338</v>
      </c>
      <c r="T12" s="1014"/>
      <c r="U12" s="1014"/>
      <c r="V12" s="1014"/>
      <c r="W12" s="1014"/>
      <c r="X12" s="1014"/>
      <c r="Y12" s="1014"/>
      <c r="Z12" s="1014"/>
      <c r="AA12" s="1014"/>
      <c r="AB12" s="1014"/>
      <c r="AC12" s="1014"/>
    </row>
    <row r="13" spans="2:45">
      <c r="B13" s="1009" t="s">
        <v>7549</v>
      </c>
      <c r="C13" s="1010"/>
      <c r="D13" s="1011"/>
      <c r="E13" s="993" t="str">
        <f>IF(AND($S$28=TRUE,$S$29=TRUE,$S$30=TRUE,$S$31=TRUE,$S$32=TRUE,$S$33=TRUE,$S$34=TRUE,$S$35=TRUE,$S$36=TRUE,$S$37=TRUE),応募申請時経費明細!E13,'費目別明細書（運搬費）'!$O$10)</f>
        <v/>
      </c>
      <c r="F13" s="993"/>
      <c r="G13" s="993"/>
      <c r="H13" s="993" t="str">
        <f>IF(AND($T$28=TRUE,$T$29=TRUE,$T$30=TRUE,$T$31=TRUE,$T$32=TRUE,$T$33=TRUE,$T$34=TRUE,$T$35=TRUE,$T$36=TRUE,$T$37=TRUE),応募申請時経費明細!$H$13,'費目別明細書（運搬費）'!$P$10)</f>
        <v/>
      </c>
      <c r="I13" s="993"/>
      <c r="J13" s="993"/>
      <c r="K13" s="994">
        <v>0</v>
      </c>
      <c r="L13" s="994"/>
      <c r="M13" s="994"/>
      <c r="N13" s="995" t="str">
        <f>IF(AND($U$28=TRUE,$U$29=TRUE,$U$30=TRUE,$U$31=TRUE,$U$32=TRUE,$U$33=TRUE,$U$34=TRUE,$U$35=TRUE,$U$36=TRUE,$U$37=TRUE),IF(応募申請時経費明細!$N$13="", "",応募申請時経費明細!$N$13),'費目別明細書（運搬費）'!$Q$10)</f>
        <v/>
      </c>
      <c r="O13" s="996"/>
      <c r="P13" s="997"/>
      <c r="Q13" s="380" t="s">
        <v>6690</v>
      </c>
      <c r="S13" s="1014" t="s">
        <v>7572</v>
      </c>
      <c r="T13" s="1014"/>
      <c r="U13" s="1014"/>
      <c r="V13" s="1014"/>
      <c r="W13" s="1014"/>
      <c r="X13" s="1014"/>
      <c r="Y13" s="1014"/>
      <c r="Z13" s="1014"/>
      <c r="AA13" s="1014"/>
      <c r="AB13" s="1014"/>
      <c r="AC13" s="1014"/>
      <c r="AR13" s="374" t="s">
        <v>7573</v>
      </c>
      <c r="AS13" s="385">
        <f>IF('６．経費明細表（リース）'!$H$18&lt;&gt;"",'６．経費明細表（リース）'!$H$18,0)</f>
        <v>0</v>
      </c>
    </row>
    <row r="14" spans="2:45" ht="18.75" customHeight="1">
      <c r="B14" s="1009" t="s">
        <v>6691</v>
      </c>
      <c r="C14" s="1010"/>
      <c r="D14" s="1011"/>
      <c r="E14" s="993" t="str">
        <f>IF(AND($S$28=TRUE,$S$29=TRUE,$S$30=TRUE,$S$31=TRUE,$S$32=TRUE,$S$33=TRUE,$S$34=TRUE,$S$35=TRUE,$S$36=TRUE,$S$37=TRUE),応募申請時経費明細!E14,'費目別明細書（クラウドサービス利用費）'!$O$10)</f>
        <v/>
      </c>
      <c r="F14" s="993"/>
      <c r="G14" s="993"/>
      <c r="H14" s="993" t="str">
        <f>IF(AND($T$28=TRUE,$T$29=TRUE,$T$30=TRUE,$T$31=TRUE,$T$32=TRUE,$T$33=TRUE,$T$34=TRUE,$T$35=TRUE,$T$36=TRUE,$T$37=TRUE),応募申請時経費明細!$H$14,'費目別明細書（クラウドサービス利用費）'!$P$10)</f>
        <v/>
      </c>
      <c r="I14" s="993"/>
      <c r="J14" s="993"/>
      <c r="K14" s="994">
        <v>0</v>
      </c>
      <c r="L14" s="994"/>
      <c r="M14" s="994"/>
      <c r="N14" s="995" t="str">
        <f>IF(AND($U$28=TRUE,$U$29=TRUE,$U$30=TRUE,$U$31=TRUE,$U$32=TRUE,$U$33=TRUE,$U$34=TRUE,$U$35=TRUE,$U$36=TRUE,$U$37=TRUE),IF(応募申請時経費明細!$N$14="", "",応募申請時経費明細!$N$14),'費目別明細書（クラウドサービス利用費）'!$Q$10)</f>
        <v/>
      </c>
      <c r="O14" s="996"/>
      <c r="P14" s="997"/>
      <c r="Q14" s="380" t="s">
        <v>6691</v>
      </c>
      <c r="S14" s="1014" t="s">
        <v>7574</v>
      </c>
      <c r="T14" s="1014"/>
      <c r="U14" s="1014"/>
      <c r="V14" s="1014"/>
      <c r="W14" s="1014"/>
      <c r="X14" s="1014"/>
      <c r="Y14" s="1014"/>
      <c r="Z14" s="1014"/>
      <c r="AA14" s="1014"/>
      <c r="AB14" s="1014"/>
      <c r="AC14" s="1014"/>
      <c r="AD14" s="374">
        <f>VALUE([0]!従業員数)</f>
        <v>209</v>
      </c>
      <c r="AE14" s="374">
        <f>IF($AD$14&lt;=20,20000000,IF($AD$14&lt;=50,40000000,IF($AD$14&lt;=100,60000000,IF(101&lt;=$AD$14,80000000))))</f>
        <v>80000000</v>
      </c>
      <c r="AF14" s="374">
        <v>80000000</v>
      </c>
    </row>
    <row r="15" spans="2:45" ht="18.75" customHeight="1">
      <c r="B15" s="1009" t="s">
        <v>6692</v>
      </c>
      <c r="C15" s="1010"/>
      <c r="D15" s="1011"/>
      <c r="E15" s="993" t="str">
        <f>IF(AND($S$28=TRUE,$S$29=TRUE,$S$30=TRUE,$S$31=TRUE,$S$32=TRUE,$S$33=TRUE,$S$34=TRUE,$S$35=TRUE,$S$36=TRUE,$S$37=TRUE),応募申請時経費明細!E15,'費目別明細書（外注費）'!$O$10)</f>
        <v/>
      </c>
      <c r="F15" s="993"/>
      <c r="G15" s="993"/>
      <c r="H15" s="993" t="str">
        <f>IF(AND($T$28=TRUE,$T$29=TRUE,$T$30=TRUE,$T$31=TRUE,$T$32=TRUE,$T$33=TRUE,$T$34=TRUE,$T$35=TRUE,$T$36=TRUE,$T$37=TRUE),応募申請時経費明細!$H$15,'費目別明細書（外注費）'!$P$10)</f>
        <v/>
      </c>
      <c r="I15" s="993"/>
      <c r="J15" s="993"/>
      <c r="K15" s="994">
        <v>0</v>
      </c>
      <c r="L15" s="994"/>
      <c r="M15" s="994"/>
      <c r="N15" s="995" t="str">
        <f>IF(AND($U$28=TRUE,$U$29=TRUE,$U$30=TRUE,$U$31=TRUE,$U$32=TRUE,$U$33=TRUE,$U$34=TRUE,$U$35=TRUE,$U$36=TRUE,$U$37=TRUE),IF(応募申請時経費明細!$N$15="", "",応募申請時経費明細!$N$15),'費目別明細書（外注費）'!$Q$10)</f>
        <v/>
      </c>
      <c r="O15" s="996"/>
      <c r="P15" s="997"/>
      <c r="Q15" s="380" t="s">
        <v>6692</v>
      </c>
      <c r="S15" s="1014" t="s">
        <v>7575</v>
      </c>
      <c r="T15" s="1014"/>
      <c r="U15" s="1014"/>
      <c r="V15" s="1014"/>
      <c r="W15" s="1014"/>
      <c r="X15" s="1014"/>
      <c r="Y15" s="1014"/>
      <c r="Z15" s="1014"/>
      <c r="AA15" s="1014"/>
      <c r="AB15" s="1014"/>
      <c r="AC15" s="1014"/>
      <c r="AE15" s="374">
        <f>'２．１．組合特例申請'!$U$93</f>
        <v>0</v>
      </c>
    </row>
    <row r="16" spans="2:45" ht="18.75" customHeight="1">
      <c r="B16" s="1009" t="s">
        <v>6693</v>
      </c>
      <c r="C16" s="1010"/>
      <c r="D16" s="1011"/>
      <c r="E16" s="993" t="str">
        <f>IF(AND($S$28=TRUE,$S$29=TRUE,$S$30=TRUE,$S$31=TRUE,$S$32=TRUE,$S$33=TRUE,$S$34=TRUE,$S$35=TRUE,$S$36=TRUE,$S$37=TRUE),応募申請時経費明細!E16,'費目別明細書（知的財産権等関連経費）'!$O$10)</f>
        <v/>
      </c>
      <c r="F16" s="993"/>
      <c r="G16" s="993"/>
      <c r="H16" s="993" t="str">
        <f>IF(AND($T$28=TRUE,$T$29=TRUE,$T$30=TRUE,$T$31=TRUE,$T$32=TRUE,$T$33=TRUE,$T$34=TRUE,$T$35=TRUE,$T$36=TRUE,$T$37=TRUE),応募申請時経費明細!$H$16,'費目別明細書（知的財産権等関連経費）'!$P$10)</f>
        <v/>
      </c>
      <c r="I16" s="993"/>
      <c r="J16" s="993"/>
      <c r="K16" s="994">
        <v>0</v>
      </c>
      <c r="L16" s="994"/>
      <c r="M16" s="994"/>
      <c r="N16" s="995" t="str">
        <f>IF(AND($U$28=TRUE,$U$29=TRUE,$U$30=TRUE,$U$31=TRUE,$U$32=TRUE,$U$33=TRUE,$U$34=TRUE,$U$35=TRUE,$U$36=TRUE,$U$37=TRUE),IF(応募申請時経費明細!$N$16="", "",応募申請時経費明細!$N$16),'費目別明細書（知的財産権等関連経費）'!$Q$10)</f>
        <v/>
      </c>
      <c r="O16" s="996"/>
      <c r="P16" s="997"/>
      <c r="Q16" s="380" t="s">
        <v>6693</v>
      </c>
      <c r="S16" s="1014" t="s">
        <v>7576</v>
      </c>
      <c r="T16" s="1014"/>
      <c r="U16" s="1014"/>
      <c r="V16" s="1014"/>
      <c r="W16" s="1014"/>
      <c r="X16" s="1014"/>
      <c r="Y16" s="1014"/>
      <c r="Z16" s="1014"/>
      <c r="AA16" s="1014"/>
      <c r="AB16" s="1014"/>
      <c r="AC16" s="1014"/>
    </row>
    <row r="17" spans="2:29" ht="18" customHeight="1">
      <c r="B17" s="1009" t="s">
        <v>6694</v>
      </c>
      <c r="C17" s="1010"/>
      <c r="D17" s="1011"/>
      <c r="E17" s="993" t="str">
        <f>IF(AND($S$28=TRUE,$S$29=TRUE,$S$30=TRUE,$S$31=TRUE,$S$32=TRUE,$S$33=TRUE,$S$34=TRUE,$S$35=TRUE,$S$36=TRUE,$S$37=TRUE),応募申請時経費明細!E17,'費目別明細書（広告宣伝・販売促進費）'!$O$10)</f>
        <v/>
      </c>
      <c r="F17" s="993"/>
      <c r="G17" s="993"/>
      <c r="H17" s="993" t="str">
        <f>IF(AND($T$28=TRUE,$T$29=TRUE,$T$30=TRUE,$T$31=TRUE,$T$32=TRUE,$T$33=TRUE,$T$34=TRUE,$T$35=TRUE,$T$36=TRUE,$T$37=TRUE),応募申請時経費明細!$H$17,'費目別明細書（広告宣伝・販売促進費）'!$P$10)</f>
        <v/>
      </c>
      <c r="I17" s="993"/>
      <c r="J17" s="993"/>
      <c r="K17" s="994">
        <v>0</v>
      </c>
      <c r="L17" s="994"/>
      <c r="M17" s="994"/>
      <c r="N17" s="995" t="str">
        <f>IF(AND($U$28=TRUE,$U$29=TRUE,$U$30=TRUE,$U$31=TRUE,$U$32=TRUE,$U$33=TRUE,$U$34=TRUE,$U$35=TRUE,$U$36=TRUE,$U$37=TRUE),IF(応募申請時経費明細!$N$17="", "",応募申請時経費明細!$N$17),'費目別明細書（広告宣伝・販売促進費）'!$Q$10)</f>
        <v/>
      </c>
      <c r="O17" s="996"/>
      <c r="P17" s="997"/>
      <c r="Q17" s="380" t="s">
        <v>6694</v>
      </c>
      <c r="S17" s="1014" t="s">
        <v>7577</v>
      </c>
      <c r="T17" s="1014"/>
      <c r="U17" s="1014"/>
      <c r="V17" s="1014"/>
      <c r="W17" s="1014"/>
      <c r="X17" s="1014"/>
      <c r="Y17" s="1014"/>
      <c r="Z17" s="1014"/>
      <c r="AA17" s="1014"/>
      <c r="AB17" s="1014"/>
      <c r="AC17" s="1014"/>
    </row>
    <row r="18" spans="2:29" ht="18.75" customHeight="1">
      <c r="B18" s="1009" t="s">
        <v>6695</v>
      </c>
      <c r="C18" s="1010"/>
      <c r="D18" s="1011"/>
      <c r="E18" s="993" t="str">
        <f>IF(AND($S$28=TRUE,$S$29=TRUE,$S$30=TRUE,$S$31=TRUE,$S$32=TRUE,$S$33=TRUE,$S$34=TRUE,$S$35=TRUE,$S$36=TRUE,$S$37=TRUE),応募申請時経費明細!E18,'費目別明細書（研修費）'!$O$10)</f>
        <v/>
      </c>
      <c r="F18" s="993"/>
      <c r="G18" s="993"/>
      <c r="H18" s="993" t="str">
        <f>IF(AND($T$28=TRUE,$T$29=TRUE,$T$30=TRUE,$T$31=TRUE,$T$32=TRUE,$T$33=TRUE,$T$34=TRUE,$T$35=TRUE,$T$36=TRUE,$T$37=TRUE),応募申請時経費明細!$H$18,'費目別明細書（研修費）'!$P$10)</f>
        <v/>
      </c>
      <c r="I18" s="993"/>
      <c r="J18" s="993"/>
      <c r="K18" s="994">
        <v>0</v>
      </c>
      <c r="L18" s="994"/>
      <c r="M18" s="994"/>
      <c r="N18" s="995" t="str">
        <f>IF(AND($U$28=TRUE,$U$29=TRUE,$U$30=TRUE,$U$31=TRUE,$U$32=TRUE,$U$33=TRUE,$U$34=TRUE,$U$35=TRUE,$U$36=TRUE,$U$37=TRUE),IF(応募申請時経費明細!$N$18="", "",応募申請時経費明細!$N$18),'費目別明細書（研修費）'!$Q$10)</f>
        <v/>
      </c>
      <c r="O18" s="996"/>
      <c r="P18" s="997"/>
      <c r="Q18" s="380" t="s">
        <v>6695</v>
      </c>
      <c r="S18" s="1014" t="s">
        <v>7578</v>
      </c>
      <c r="T18" s="1014"/>
      <c r="U18" s="1014"/>
      <c r="V18" s="1014"/>
      <c r="W18" s="1014"/>
      <c r="X18" s="1014"/>
      <c r="Y18" s="1014"/>
      <c r="Z18" s="1014"/>
      <c r="AA18" s="1014"/>
      <c r="AB18" s="1014"/>
      <c r="AC18" s="1014"/>
    </row>
    <row r="19" spans="2:29" ht="18.75" customHeight="1">
      <c r="B19" s="987" t="s">
        <v>76</v>
      </c>
      <c r="C19" s="987"/>
      <c r="D19" s="987"/>
      <c r="E19" s="1015">
        <f>SUM(E8,E10:G18)</f>
        <v>156249500</v>
      </c>
      <c r="F19" s="1015"/>
      <c r="G19" s="1015"/>
      <c r="H19" s="1015">
        <f>SUM(H8,H10:J18)</f>
        <v>142045000</v>
      </c>
      <c r="I19" s="1015"/>
      <c r="J19" s="1015"/>
      <c r="K19" s="1016">
        <f>SUM(K8,K10:M18)</f>
        <v>80000000</v>
      </c>
      <c r="L19" s="1016"/>
      <c r="M19" s="1016"/>
      <c r="N19" s="1017"/>
      <c r="O19" s="1017"/>
      <c r="P19" s="1017"/>
      <c r="Q19" s="386"/>
      <c r="S19" s="1018" t="s">
        <v>7579</v>
      </c>
      <c r="T19" s="1019"/>
      <c r="U19" s="1019"/>
      <c r="V19" s="1019"/>
      <c r="W19" s="1019"/>
      <c r="X19" s="1019"/>
      <c r="Y19" s="1019"/>
      <c r="Z19" s="1019"/>
      <c r="AA19" s="1019"/>
      <c r="AB19" s="1019"/>
      <c r="AC19" s="1020"/>
    </row>
    <row r="20" spans="2:29" ht="18.75" customHeight="1">
      <c r="B20" s="387" t="s">
        <v>7580</v>
      </c>
      <c r="C20" s="388"/>
      <c r="D20" s="388"/>
      <c r="E20" s="389"/>
      <c r="F20" s="389"/>
      <c r="G20" s="389"/>
      <c r="H20" s="389"/>
      <c r="I20" s="389"/>
      <c r="J20" s="389"/>
      <c r="K20" s="390"/>
      <c r="L20" s="390"/>
      <c r="M20" s="390"/>
      <c r="N20" s="391"/>
      <c r="O20" s="391"/>
      <c r="P20" s="391"/>
      <c r="Q20" s="386"/>
      <c r="S20" s="1018" t="s">
        <v>7581</v>
      </c>
      <c r="T20" s="1019"/>
      <c r="U20" s="1019"/>
      <c r="V20" s="1019"/>
      <c r="W20" s="1019"/>
      <c r="X20" s="1019"/>
      <c r="Y20" s="1019"/>
      <c r="Z20" s="1019"/>
      <c r="AA20" s="1019"/>
      <c r="AB20" s="1019"/>
      <c r="AC20" s="1020"/>
    </row>
    <row r="21" spans="2:29">
      <c r="B21" s="392" t="s">
        <v>7550</v>
      </c>
      <c r="S21" s="1014" t="s">
        <v>7582</v>
      </c>
      <c r="T21" s="1014"/>
      <c r="U21" s="1014"/>
      <c r="V21" s="1014"/>
      <c r="W21" s="1014"/>
      <c r="X21" s="1014"/>
      <c r="Y21" s="1014"/>
      <c r="Z21" s="1014"/>
      <c r="AA21" s="1014"/>
      <c r="AB21" s="1014"/>
      <c r="AC21" s="1014"/>
    </row>
    <row r="22" spans="2:29" ht="18" customHeight="1">
      <c r="B22" s="392" t="s">
        <v>7551</v>
      </c>
      <c r="C22" s="393"/>
      <c r="D22" s="393"/>
      <c r="E22" s="393"/>
      <c r="F22" s="393"/>
    </row>
    <row r="23" spans="2:29" ht="17.25" customHeight="1">
      <c r="B23" s="387"/>
      <c r="C23" s="393"/>
      <c r="D23" s="393"/>
      <c r="E23" s="393"/>
      <c r="F23" s="393"/>
    </row>
    <row r="24" spans="2:29" ht="17.25" customHeight="1">
      <c r="B24" s="981" t="s">
        <v>7552</v>
      </c>
      <c r="C24" s="982"/>
      <c r="D24" s="983"/>
      <c r="E24" s="394" t="s">
        <v>68</v>
      </c>
    </row>
    <row r="25" spans="2:29" ht="30" customHeight="1">
      <c r="B25" s="1021" t="s">
        <v>7553</v>
      </c>
      <c r="C25" s="1022"/>
      <c r="D25" s="1023"/>
      <c r="E25" s="394" t="s">
        <v>68</v>
      </c>
      <c r="F25" s="1021" t="s">
        <v>7554</v>
      </c>
      <c r="G25" s="1022"/>
      <c r="H25" s="1023"/>
      <c r="I25" s="394" t="s">
        <v>68</v>
      </c>
    </row>
    <row r="26" spans="2:29" ht="17.25" customHeight="1">
      <c r="B26" s="395"/>
    </row>
    <row r="27" spans="2:29" ht="17.25" customHeight="1">
      <c r="B27" s="395"/>
    </row>
    <row r="28" spans="2:29">
      <c r="B28" s="371" t="s">
        <v>6792</v>
      </c>
      <c r="C28" s="371"/>
      <c r="D28" s="371"/>
      <c r="E28" s="371"/>
      <c r="F28" s="371"/>
      <c r="S28" s="374" t="b">
        <f>IF('費目別明細書（建物費）'!$O$10 = "",TRUE,FALSE)</f>
        <v>1</v>
      </c>
      <c r="T28" s="374" t="b">
        <f>IF('費目別明細書（建物費）'!$P$10 = "",TRUE,FALSE)</f>
        <v>1</v>
      </c>
      <c r="U28" s="374" t="b">
        <f>IF('費目別明細書（建物費）'!$Q$10 = "",TRUE,FALSE)</f>
        <v>1</v>
      </c>
    </row>
    <row r="29" spans="2:29">
      <c r="B29" s="392" t="s">
        <v>7557</v>
      </c>
      <c r="C29" s="371"/>
      <c r="D29" s="371"/>
      <c r="E29" s="371"/>
      <c r="F29" s="371"/>
      <c r="K29" s="396" t="s">
        <v>7558</v>
      </c>
      <c r="S29" s="374" t="b">
        <f>IF('費目別明細書（機械装置・システム構築費）'!$O$10 = "",TRUE,FALSE)</f>
        <v>0</v>
      </c>
      <c r="T29" s="374" t="b">
        <f>IF('費目別明細書（機械装置・システム構築費）'!$P$10 = "",TRUE,FALSE)</f>
        <v>0</v>
      </c>
      <c r="U29" s="374" t="b">
        <f>IF('費目別明細書（機械装置・システム構築費）'!$Q$10 = "",TRUE,FALSE)</f>
        <v>0</v>
      </c>
    </row>
    <row r="30" spans="2:29" ht="19.5" customHeight="1">
      <c r="B30" s="1024" t="s">
        <v>7559</v>
      </c>
      <c r="C30" s="1025"/>
      <c r="D30" s="1026" t="s">
        <v>7560</v>
      </c>
      <c r="E30" s="1026"/>
      <c r="F30" s="1026"/>
      <c r="G30" s="987" t="s">
        <v>7561</v>
      </c>
      <c r="H30" s="987"/>
      <c r="I30" s="987"/>
      <c r="K30" s="1024" t="s">
        <v>7559</v>
      </c>
      <c r="L30" s="1025"/>
      <c r="M30" s="1026" t="s">
        <v>7560</v>
      </c>
      <c r="N30" s="1026"/>
      <c r="O30" s="1026"/>
      <c r="P30" s="1024" t="s">
        <v>7561</v>
      </c>
      <c r="Q30" s="1027"/>
      <c r="R30" s="1025"/>
      <c r="S30" s="374" t="b">
        <f>IF('費目別明細書（技術導入費）'!$O$10 = "",TRUE,FALSE)</f>
        <v>1</v>
      </c>
      <c r="T30" s="374" t="b">
        <f>IF('費目別明細書（技術導入費）'!$P$10 = "",TRUE,FALSE)</f>
        <v>1</v>
      </c>
      <c r="U30" s="374" t="b">
        <f>IF('費目別明細書（技術導入費）'!$Q$10 = "",TRUE,FALSE)</f>
        <v>1</v>
      </c>
    </row>
    <row r="31" spans="2:29" ht="19.5" customHeight="1">
      <c r="B31" s="1028" t="s">
        <v>7562</v>
      </c>
      <c r="C31" s="1029"/>
      <c r="D31" s="1030">
        <v>76249500</v>
      </c>
      <c r="E31" s="1030"/>
      <c r="F31" s="1030"/>
      <c r="G31" s="1031"/>
      <c r="H31" s="1031"/>
      <c r="I31" s="1031"/>
      <c r="K31" s="1028" t="s">
        <v>7562</v>
      </c>
      <c r="L31" s="1029"/>
      <c r="M31" s="1030">
        <v>80000000</v>
      </c>
      <c r="N31" s="1030"/>
      <c r="O31" s="1030"/>
      <c r="P31" s="1032"/>
      <c r="Q31" s="1033"/>
      <c r="R31" s="1034"/>
      <c r="S31" s="374" t="b">
        <f>IF('費目別明細書（専門家経費）'!$O$10 = "",TRUE,FALSE)</f>
        <v>1</v>
      </c>
      <c r="T31" s="374" t="b">
        <f>IF('費目別明細書（専門家経費）'!$P$10 = "",TRUE,FALSE)</f>
        <v>1</v>
      </c>
      <c r="U31" s="374" t="b">
        <f>IF('費目別明細書（専門家経費）'!$Q$10 = "",TRUE,FALSE)</f>
        <v>1</v>
      </c>
    </row>
    <row r="32" spans="2:29" ht="18.75" customHeight="1">
      <c r="B32" s="990" t="s">
        <v>7563</v>
      </c>
      <c r="C32" s="1035"/>
      <c r="D32" s="1037" t="s">
        <v>7564</v>
      </c>
      <c r="E32" s="1038"/>
      <c r="F32" s="1039"/>
      <c r="G32" s="1040"/>
      <c r="H32" s="1040"/>
      <c r="I32" s="1041"/>
      <c r="K32" s="1009" t="s">
        <v>7565</v>
      </c>
      <c r="L32" s="1011"/>
      <c r="M32" s="994">
        <v>0</v>
      </c>
      <c r="N32" s="994"/>
      <c r="O32" s="994"/>
      <c r="P32" s="1044"/>
      <c r="Q32" s="1045"/>
      <c r="R32" s="1046"/>
      <c r="S32" s="374" t="b">
        <f>IF('費目別明細書（運搬費）'!$O$10 = "",TRUE,FALSE)</f>
        <v>1</v>
      </c>
      <c r="T32" s="374" t="b">
        <f>IF('費目別明細書（運搬費）'!$P$10 = "",TRUE,FALSE)</f>
        <v>1</v>
      </c>
      <c r="U32" s="374" t="b">
        <f>IF('費目別明細書（運搬費）'!$Q$10 = "",TRUE,FALSE)</f>
        <v>1</v>
      </c>
    </row>
    <row r="33" spans="2:21">
      <c r="B33" s="1000"/>
      <c r="C33" s="1036"/>
      <c r="D33" s="1047">
        <f>M35</f>
        <v>80000000</v>
      </c>
      <c r="E33" s="1048"/>
      <c r="F33" s="1048"/>
      <c r="G33" s="1042"/>
      <c r="H33" s="1042"/>
      <c r="I33" s="1043"/>
      <c r="K33" s="1049" t="s">
        <v>229</v>
      </c>
      <c r="L33" s="1050"/>
      <c r="M33" s="1051">
        <v>0</v>
      </c>
      <c r="N33" s="1051"/>
      <c r="O33" s="1051"/>
      <c r="P33" s="1052"/>
      <c r="Q33" s="1053"/>
      <c r="R33" s="1054"/>
      <c r="S33" s="374" t="b">
        <f>IF('費目別明細書（クラウドサービス利用費）'!$O$10 = "",TRUE,FALSE)</f>
        <v>1</v>
      </c>
      <c r="T33" s="374" t="b">
        <f>IF('費目別明細書（クラウドサービス利用費）'!$P$10 = "",TRUE,FALSE)</f>
        <v>1</v>
      </c>
      <c r="U33" s="374" t="b">
        <f>IF('費目別明細書（クラウドサービス利用費）'!$Q$10 = "",TRUE,FALSE)</f>
        <v>1</v>
      </c>
    </row>
    <row r="34" spans="2:21">
      <c r="B34" s="1009" t="s">
        <v>7565</v>
      </c>
      <c r="C34" s="1011"/>
      <c r="D34" s="1055">
        <v>0</v>
      </c>
      <c r="E34" s="1055"/>
      <c r="F34" s="1055"/>
      <c r="G34" s="1056"/>
      <c r="H34" s="1056"/>
      <c r="I34" s="1056"/>
      <c r="K34" s="1057" t="s">
        <v>7566</v>
      </c>
      <c r="L34" s="1058"/>
      <c r="M34" s="1061" t="s">
        <v>7564</v>
      </c>
      <c r="N34" s="1062"/>
      <c r="O34" s="1063"/>
      <c r="P34" s="1064"/>
      <c r="Q34" s="1065"/>
      <c r="R34" s="1066"/>
      <c r="S34" s="374" t="b">
        <f>IF('費目別明細書（外注費）'!$O$10 = "",TRUE,FALSE)</f>
        <v>1</v>
      </c>
      <c r="T34" s="374" t="b">
        <f>IF('費目別明細書（外注費）'!$P$10 = "",TRUE,FALSE)</f>
        <v>1</v>
      </c>
      <c r="U34" s="374" t="b">
        <f>IF('費目別明細書（外注費）'!$Q$10 = "",TRUE,FALSE)</f>
        <v>1</v>
      </c>
    </row>
    <row r="35" spans="2:21">
      <c r="B35" s="1049" t="s">
        <v>229</v>
      </c>
      <c r="C35" s="1050"/>
      <c r="D35" s="994">
        <v>0</v>
      </c>
      <c r="E35" s="994"/>
      <c r="F35" s="994"/>
      <c r="G35" s="1070"/>
      <c r="H35" s="1070"/>
      <c r="I35" s="1070"/>
      <c r="K35" s="1059"/>
      <c r="L35" s="1060"/>
      <c r="M35" s="1071">
        <f>SUM(M31:O33)</f>
        <v>80000000</v>
      </c>
      <c r="N35" s="1071"/>
      <c r="O35" s="1071"/>
      <c r="P35" s="1067"/>
      <c r="Q35" s="1068"/>
      <c r="R35" s="1069"/>
      <c r="S35" s="374" t="b">
        <f>IF('費目別明細書（知的財産権等関連経費）'!$O$10 = "",TRUE,FALSE)</f>
        <v>1</v>
      </c>
      <c r="T35" s="374" t="b">
        <f>IF('費目別明細書（知的財産権等関連経費）'!$P$10 = "",TRUE,FALSE)</f>
        <v>1</v>
      </c>
      <c r="U35" s="374" t="b">
        <f>IF('費目別明細書（知的財産権等関連経費）'!$Q$10 = "",TRUE,FALSE)</f>
        <v>1</v>
      </c>
    </row>
    <row r="36" spans="2:21">
      <c r="B36" s="1057" t="s">
        <v>7566</v>
      </c>
      <c r="C36" s="1058"/>
      <c r="D36" s="1061" t="s">
        <v>7567</v>
      </c>
      <c r="E36" s="1062"/>
      <c r="F36" s="1063"/>
      <c r="G36" s="1072"/>
      <c r="H36" s="1072"/>
      <c r="I36" s="1072"/>
      <c r="S36" s="374" t="b">
        <f>IF('費目別明細書（広告宣伝・販売促進費）'!$O$10 = "",TRUE,FALSE)</f>
        <v>1</v>
      </c>
      <c r="T36" s="374" t="b">
        <f>IF('費目別明細書（広告宣伝・販売促進費）'!$P$10 = "",TRUE,FALSE)</f>
        <v>1</v>
      </c>
      <c r="U36" s="374" t="b">
        <f>IF('費目別明細書（広告宣伝・販売促進費）'!$Q$10 = "",TRUE,FALSE)</f>
        <v>1</v>
      </c>
    </row>
    <row r="37" spans="2:21">
      <c r="B37" s="1059"/>
      <c r="C37" s="1060"/>
      <c r="D37" s="1071">
        <f>SUM(D31:F35)</f>
        <v>156249500</v>
      </c>
      <c r="E37" s="1071"/>
      <c r="F37" s="1071"/>
      <c r="G37" s="1073"/>
      <c r="H37" s="1073"/>
      <c r="I37" s="1073"/>
      <c r="S37" s="374" t="b">
        <f>IF('費目別明細書（研修費）'!$O$10 = "",TRUE,FALSE)</f>
        <v>1</v>
      </c>
      <c r="T37" s="374" t="b">
        <f>IF('費目別明細書（研修費）'!$P$10 = "",TRUE,FALSE)</f>
        <v>1</v>
      </c>
      <c r="U37" s="374" t="b">
        <f>IF('費目別明細書（研修費）'!$Q$10 = "",TRUE,FALSE)</f>
        <v>1</v>
      </c>
    </row>
    <row r="38" spans="2:21">
      <c r="S38" s="374"/>
      <c r="T38" s="374"/>
      <c r="U38" s="374"/>
    </row>
    <row r="39" spans="2:21">
      <c r="S39" s="374"/>
      <c r="T39" s="374"/>
      <c r="U39" s="374"/>
    </row>
  </sheetData>
  <sheetProtection password="E6F3" sheet="1" objects="1" formatRows="0"/>
  <mergeCells count="122">
    <mergeCell ref="B36:C37"/>
    <mergeCell ref="D36:F36"/>
    <mergeCell ref="G36:I37"/>
    <mergeCell ref="D37:F37"/>
    <mergeCell ref="P34:R35"/>
    <mergeCell ref="B35:C35"/>
    <mergeCell ref="D35:F35"/>
    <mergeCell ref="G35:I35"/>
    <mergeCell ref="M35:O35"/>
    <mergeCell ref="B34:C34"/>
    <mergeCell ref="D34:F34"/>
    <mergeCell ref="G34:I34"/>
    <mergeCell ref="K34:L35"/>
    <mergeCell ref="M34:O34"/>
    <mergeCell ref="P32:R32"/>
    <mergeCell ref="D33:F33"/>
    <mergeCell ref="K33:L33"/>
    <mergeCell ref="M33:O33"/>
    <mergeCell ref="P33:R33"/>
    <mergeCell ref="B32:C33"/>
    <mergeCell ref="D32:F32"/>
    <mergeCell ref="G32:I33"/>
    <mergeCell ref="K32:L32"/>
    <mergeCell ref="M32:O32"/>
    <mergeCell ref="P30:R30"/>
    <mergeCell ref="B31:C31"/>
    <mergeCell ref="D31:F31"/>
    <mergeCell ref="G31:I31"/>
    <mergeCell ref="K31:L31"/>
    <mergeCell ref="M31:O31"/>
    <mergeCell ref="P31:R31"/>
    <mergeCell ref="B30:C30"/>
    <mergeCell ref="D30:F30"/>
    <mergeCell ref="G30:I30"/>
    <mergeCell ref="K30:L30"/>
    <mergeCell ref="M30:O30"/>
    <mergeCell ref="S20:AC20"/>
    <mergeCell ref="S21:AC21"/>
    <mergeCell ref="B24:D24"/>
    <mergeCell ref="B25:D25"/>
    <mergeCell ref="F25:H25"/>
    <mergeCell ref="S18:AC18"/>
    <mergeCell ref="B19:D19"/>
    <mergeCell ref="E19:G19"/>
    <mergeCell ref="H19:J19"/>
    <mergeCell ref="K19:M19"/>
    <mergeCell ref="N19:P19"/>
    <mergeCell ref="S19:AC19"/>
    <mergeCell ref="B18:D18"/>
    <mergeCell ref="E18:G18"/>
    <mergeCell ref="H18:J18"/>
    <mergeCell ref="K18:M18"/>
    <mergeCell ref="N18:P18"/>
    <mergeCell ref="S16:AC16"/>
    <mergeCell ref="B17:D17"/>
    <mergeCell ref="E17:G17"/>
    <mergeCell ref="H17:J17"/>
    <mergeCell ref="K17:M17"/>
    <mergeCell ref="N17:P17"/>
    <mergeCell ref="S17:AC17"/>
    <mergeCell ref="B16:D16"/>
    <mergeCell ref="E16:G16"/>
    <mergeCell ref="H16:J16"/>
    <mergeCell ref="K16:M16"/>
    <mergeCell ref="N16:P16"/>
    <mergeCell ref="S14:AC14"/>
    <mergeCell ref="B15:D15"/>
    <mergeCell ref="E15:G15"/>
    <mergeCell ref="H15:J15"/>
    <mergeCell ref="K15:M15"/>
    <mergeCell ref="N15:P15"/>
    <mergeCell ref="S15:AC15"/>
    <mergeCell ref="B14:D14"/>
    <mergeCell ref="E14:G14"/>
    <mergeCell ref="H14:J14"/>
    <mergeCell ref="K14:M14"/>
    <mergeCell ref="N14:P14"/>
    <mergeCell ref="S12:AC12"/>
    <mergeCell ref="B13:D13"/>
    <mergeCell ref="E13:G13"/>
    <mergeCell ref="H13:J13"/>
    <mergeCell ref="K13:M13"/>
    <mergeCell ref="N13:P13"/>
    <mergeCell ref="S13:AC13"/>
    <mergeCell ref="B12:D12"/>
    <mergeCell ref="E12:G12"/>
    <mergeCell ref="H12:J12"/>
    <mergeCell ref="K12:M12"/>
    <mergeCell ref="N12:P12"/>
    <mergeCell ref="R10:AA10"/>
    <mergeCell ref="B11:D11"/>
    <mergeCell ref="E11:G11"/>
    <mergeCell ref="H11:J11"/>
    <mergeCell ref="K11:M11"/>
    <mergeCell ref="N11:P11"/>
    <mergeCell ref="B10:D10"/>
    <mergeCell ref="E10:G10"/>
    <mergeCell ref="H10:J10"/>
    <mergeCell ref="K10:M10"/>
    <mergeCell ref="N10:P10"/>
    <mergeCell ref="Q6:Q7"/>
    <mergeCell ref="K7:M7"/>
    <mergeCell ref="B8:D8"/>
    <mergeCell ref="E8:G8"/>
    <mergeCell ref="H8:J8"/>
    <mergeCell ref="K8:M8"/>
    <mergeCell ref="N8:P8"/>
    <mergeCell ref="Q8:Q9"/>
    <mergeCell ref="B9:D9"/>
    <mergeCell ref="E9:G9"/>
    <mergeCell ref="I9:J9"/>
    <mergeCell ref="K9:M9"/>
    <mergeCell ref="N9:P9"/>
    <mergeCell ref="K1:P3"/>
    <mergeCell ref="B2:D2"/>
    <mergeCell ref="E2:G2"/>
    <mergeCell ref="I2:J2"/>
    <mergeCell ref="B6:D7"/>
    <mergeCell ref="E6:G7"/>
    <mergeCell ref="H6:J7"/>
    <mergeCell ref="K6:M6"/>
    <mergeCell ref="N6:P7"/>
  </mergeCells>
  <phoneticPr fontId="1"/>
  <conditionalFormatting sqref="D31 D34:D35">
    <cfRule type="expression" dxfId="142" priority="21">
      <formula>OR($D$37&lt;&gt;$E$19,OR(ISNUMBER(IF(ISBLANK($D$31),0,$D$31))=FALSE,ISNUMBER(IF(ISBLANK($D$34),0,$D$34))=FALSE,ISNUMBER(IF(ISBLANK($D$35),0,$D$35))=FALSE))</formula>
    </cfRule>
  </conditionalFormatting>
  <conditionalFormatting sqref="H18:J18">
    <cfRule type="expression" dxfId="141" priority="20">
      <formula>AND($H$18&lt;&gt;"",$H$18&gt;$H$19/3)</formula>
    </cfRule>
  </conditionalFormatting>
  <conditionalFormatting sqref="I9:J9">
    <cfRule type="expression" dxfId="140" priority="19">
      <formula>OR(AND($I$9&lt;&gt;"",$I$9&gt;$H$19/2),AND($I$9&lt;&gt;"",$I$9&gt;$H$8))</formula>
    </cfRule>
  </conditionalFormatting>
  <conditionalFormatting sqref="K8:K18">
    <cfRule type="expression" dxfId="139" priority="18">
      <formula>$K8&gt;ROUNDDOWN($H8/$S$6*$T$6,0)</formula>
    </cfRule>
  </conditionalFormatting>
  <conditionalFormatting sqref="K19">
    <cfRule type="expression" dxfId="138" priority="17">
      <formula>OR($K$19&lt;1000000,IF($AE$15&lt;&gt;0,$K$19&gt;$AE$15,$K$19&gt;$AE$14),$K$19&gt;$AF$14)</formula>
    </cfRule>
  </conditionalFormatting>
  <conditionalFormatting sqref="K8:M18 D31:F31 M31:O33 D34:F35">
    <cfRule type="expression" dxfId="137" priority="16">
      <formula>_xlfn.ISFORMULA(D8)</formula>
    </cfRule>
  </conditionalFormatting>
  <conditionalFormatting sqref="K10:M10">
    <cfRule type="expression" dxfId="136" priority="15">
      <formula>AND($K$10&lt;&gt;"",$AS$13&lt;&gt;0,$K$10&lt;$AS$13)</formula>
    </cfRule>
  </conditionalFormatting>
  <conditionalFormatting sqref="K19:M19">
    <cfRule type="expression" dxfId="135" priority="13">
      <formula>$K8&gt;ROUNDDOWN($H8/$S$6*$T$6,0)</formula>
    </cfRule>
    <cfRule type="expression" dxfId="134" priority="14">
      <formula>AND($K$19&gt;60000000,$H$19&gt;90000000,($K$19-60000000&gt;($H$19-90000000)/2))</formula>
    </cfRule>
  </conditionalFormatting>
  <conditionalFormatting sqref="M31:M33">
    <cfRule type="expression" dxfId="133" priority="12">
      <formula>OR($M$35&lt;&gt;$K$19,OR(ISNUMBER(IF(ISBLANK($M$31),0,$M$31))=FALSE,ISNUMBER(IF(ISBLANK($M$32),0,$M$32))=FALSE,ISNUMBER(IF(ISBLANK($M$33),0,$M$33))=FALSE))</formula>
    </cfRule>
  </conditionalFormatting>
  <conditionalFormatting sqref="N8:P18">
    <cfRule type="expression" dxfId="132" priority="11">
      <formula>AND($K8&lt;&gt;"",$K8&lt;&gt;0,$N8="")</formula>
    </cfRule>
  </conditionalFormatting>
  <conditionalFormatting sqref="S12">
    <cfRule type="expression" dxfId="131" priority="10">
      <formula>OR(IF(AND($K$8&lt;&gt;"",$H$8&lt;&gt;""),$K$8&gt;ROUNDDOWN($H$8/$S$6*$T$6,0)),IF(AND($K$10&lt;&gt;"",$H$10&lt;&gt;""),$K$10&gt;ROUNDDOWN($H$10/$S$6*$T$6,0)),IF(AND($K$11&lt;&gt;"",$H$11&lt;&gt;""),$K$11&gt;ROUNDDOWN($H$11/$S$6*$T$6,0)),IF(AND($K$12&lt;&gt;"",$H$12&lt;&gt;""),$K$12&gt;ROUNDDOWN($H$12/$S$6*$T$6,0)),IF(AND($K$13&lt;&gt;"",$H$13&lt;&gt;""),$K$13&gt;ROUNDDOWN($H$13/$S$6*$T$6,0)),IF(AND($K$14&lt;&gt;"",$H$14&lt;&gt;""),$K$14&gt;ROUNDDOWN($H$14/$S$6*$T$6,0)),IF(AND($K$15&lt;&gt;"",$H$15&lt;&gt;""),$K$15&gt;ROUNDDOWN($H$15/$S$6*$T$6,0)),IF(AND($K$16&lt;&gt;"",$H$16&lt;&gt;""),$K$16&gt;ROUNDDOWN($H$16/$S$6*$T$6,0)),IF(AND($K$17&lt;&gt;"",$H$17&lt;&gt;""),$K$17&gt;ROUNDDOWN($H$17/$S$6*$T$6,0)),IF(AND($K$18&lt;&gt;"",$H$18&lt;&gt;""),$K$18&gt;ROUNDDOWN($H$18/$S$6*$T$6,0)),IF(AND($K$19&lt;&gt;"",$H$19&lt;&gt;""),$K$19&gt;ROUNDDOWN($H$19/$S$6*$T$6,0)))</formula>
    </cfRule>
  </conditionalFormatting>
  <conditionalFormatting sqref="S13">
    <cfRule type="expression" dxfId="130" priority="9">
      <formula>AND($K$19&gt;60000000,$H$19&gt;90000000,($K$19-60000000&gt;($H$19-90000000)/2))</formula>
    </cfRule>
  </conditionalFormatting>
  <conditionalFormatting sqref="S14">
    <cfRule type="expression" dxfId="129" priority="8">
      <formula>OR($K$19&lt;1000000,IF($AE$15&lt;&gt;0,$K$19&gt;$AE$15,$K$19&gt;$AE$14),$K$19&gt;$AF$14)</formula>
    </cfRule>
  </conditionalFormatting>
  <conditionalFormatting sqref="S15:AC15">
    <cfRule type="expression" dxfId="128" priority="7">
      <formula>OR($M$35&lt;&gt;$K$19,OR(ISNUMBER(IF(ISBLANK($M$31),0,$M$31))=FALSE,ISNUMBER(IF(ISBLANK($M$32),0,$M$32))=FALSE,ISNUMBER(IF(ISBLANK($M$33),0,$M$33))=FALSE))</formula>
    </cfRule>
  </conditionalFormatting>
  <conditionalFormatting sqref="S16:AC16">
    <cfRule type="expression" dxfId="127" priority="6">
      <formula>OR($D$37&lt;&gt;$E$19,OR(ISNUMBER(IF(ISBLANK($D$31),0,$D$31))=FALSE,ISNUMBER(IF(ISBLANK($D$34),0,$D$34))=FALSE,ISNUMBER(IF(ISBLANK($D$35),0,$D$35))=FALSE))</formula>
    </cfRule>
  </conditionalFormatting>
  <conditionalFormatting sqref="S17:AC17">
    <cfRule type="expression" dxfId="126" priority="5">
      <formula>OR(AND(K8&lt;&gt;"",K8&lt;&gt;0,N8=""),AND(K10&lt;&gt;"",K10&lt;&gt;0,N10=""),AND(K11&lt;&gt;"",K11&lt;&gt;0,N11=""),AND(K12&lt;&gt;"",K12&lt;&gt;0,N12=""),AND(K13&lt;&gt;"",K13&lt;&gt;0,N13=""),AND(K14&lt;&gt;"",K14&lt;&gt;0,N14=""),AND(K15&lt;&gt;"",K15&lt;&gt;0,N15=""),AND(K16&lt;&gt;"",K16&lt;&gt;0,N16=""),AND(K17&lt;&gt;"",K17&lt;&gt;0,N17=""),AND(K18&lt;&gt;"",K18&lt;&gt;0,N18=""))</formula>
    </cfRule>
  </conditionalFormatting>
  <conditionalFormatting sqref="S18:AC18">
    <cfRule type="expression" dxfId="125" priority="4">
      <formula>OR(_xlfn.ISFORMULA(K8),_xlfn.ISFORMULA(K10),_xlfn.ISFORMULA(K11),_xlfn.ISFORMULA(K12),_xlfn.ISFORMULA(K13),_xlfn.ISFORMULA(K14),_xlfn.ISFORMULA(K15),_xlfn.ISFORMULA(K16),_xlfn.ISFORMULA(K17),_xlfn.ISFORMULA(K18),_xlfn.ISFORMULA(D31),_xlfn.ISFORMULA(D34),_xlfn.ISFORMULA(D35),_xlfn.ISFORMULA(M31),_xlfn.ISFORMULA(M32),_xlfn.ISFORMULA(M33))</formula>
    </cfRule>
  </conditionalFormatting>
  <conditionalFormatting sqref="S19:AC19">
    <cfRule type="expression" dxfId="124" priority="3">
      <formula>AND($I$9&lt;&gt;"",$I$9&gt;$H$19/2)</formula>
    </cfRule>
  </conditionalFormatting>
  <conditionalFormatting sqref="S20:AC20">
    <cfRule type="expression" dxfId="123" priority="2">
      <formula>AND($H$18&lt;&gt;"",$H$18&gt;$H$19/3)</formula>
    </cfRule>
  </conditionalFormatting>
  <conditionalFormatting sqref="S21:AC21">
    <cfRule type="expression" dxfId="122" priority="1">
      <formula>AND($K$10&lt;&gt;"",$AS$13&lt;&gt;0,$K$10&lt;$AS$13)</formula>
    </cfRule>
  </conditionalFormatting>
  <dataValidations count="5">
    <dataValidation type="whole" allowBlank="1" showInputMessage="1" showErrorMessage="1" sqref="M31:O33 D31:F31 D34:F35 E8:G20 H8:J8 H10:J20 I9:J9" xr:uid="{00000000-0002-0000-1000-000000000000}">
      <formula1>0</formula1>
      <formula2>999999999999</formula2>
    </dataValidation>
    <dataValidation type="textLength" operator="lessThanOrEqual" allowBlank="1" showInputMessage="1" showErrorMessage="1" sqref="G34:I35 P32:R33" xr:uid="{00000000-0002-0000-1000-000001000000}">
      <formula1>128</formula1>
    </dataValidation>
    <dataValidation type="whole" allowBlank="1" showInputMessage="1" showErrorMessage="1" sqref="K8:M20" xr:uid="{00000000-0002-0000-1000-000002000000}">
      <formula1>-999999999999</formula1>
      <formula2>999999999999</formula2>
    </dataValidation>
    <dataValidation type="list" allowBlank="1" showInputMessage="1" showErrorMessage="1" sqref="K7:M7" xr:uid="{00000000-0002-0000-1000-000003000000}">
      <formula1>" ,（Ｄ）補助率　１／２,（Ｄ）補助率　２／３,（Ｄ）補助率　３／４"</formula1>
    </dataValidation>
    <dataValidation type="list" allowBlank="1" showInputMessage="1" showErrorMessage="1" sqref="I25 E24:E25" xr:uid="{00000000-0002-0000-1000-000004000000}">
      <formula1>"□,☑"</formula1>
    </dataValidation>
  </dataValidations>
  <hyperlinks>
    <hyperlink ref="Q8" location="'費目別明細書（建物費）'!A1" display="建物費" xr:uid="{00000000-0004-0000-1000-000000000000}"/>
    <hyperlink ref="Q10" location="'費目別明細書（機械装置・システム構築費）'!A1" display="機械装置・システム構築費_x000a_（リース料を含む）" xr:uid="{00000000-0004-0000-1000-000001000000}"/>
    <hyperlink ref="Q11" location="'費目別明細書（技術導入費）'!A1" display="技術導入費" xr:uid="{00000000-0004-0000-1000-000002000000}"/>
    <hyperlink ref="Q12" location="'費目別明細書（専門家経費）'!A1" display="専門家経費" xr:uid="{00000000-0004-0000-1000-000003000000}"/>
    <hyperlink ref="Q13" location="'費目別明細書（運搬費）'!A1" display="運搬費" xr:uid="{00000000-0004-0000-1000-000004000000}"/>
    <hyperlink ref="Q14" location="'費目別明細書（クラウドサービス利用費）'!A1" display="クラウドサービス利用費" xr:uid="{00000000-0004-0000-1000-000005000000}"/>
    <hyperlink ref="Q15" location="'費目別明細書（外注費）'!A1" display="外注費" xr:uid="{00000000-0004-0000-1000-000006000000}"/>
    <hyperlink ref="Q16" location="'費目別明細書（知的財産権等関連経費）'!A1" display="知的財産権等関連経費" xr:uid="{00000000-0004-0000-1000-000007000000}"/>
    <hyperlink ref="Q17" location="'費目別明細書（広告宣伝・販売促進費）'!A1" display="広告宣伝・販売促進費" xr:uid="{00000000-0004-0000-1000-000008000000}"/>
    <hyperlink ref="Q18" location="'費目別明細書（研修費）'!A1" display="研修費" xr:uid="{00000000-0004-0000-1000-000009000000}"/>
    <hyperlink ref="R10" location="'６．経費明細表（リース）'!A1" display="リース会社と共同申請するに場合は、リースに該当する補助金交付申請額をこちらより記入してください。" xr:uid="{00000000-0004-0000-1000-00000A000000}"/>
  </hyperlinks>
  <pageMargins left="0.196850393700787" right="0.196850393700787" top="0.78740157480314998" bottom="0.78740157480314998" header="0.31496062992126" footer="0.31496062992126"/>
  <pageSetup scale="97" orientation="landscape"/>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U39"/>
  <sheetViews>
    <sheetView workbookViewId="0"/>
  </sheetViews>
  <sheetFormatPr defaultColWidth="5.625" defaultRowHeight="20.100000000000001" customHeight="1"/>
  <cols>
    <col min="1" max="16384" width="5.625" style="133"/>
  </cols>
  <sheetData>
    <row r="1" spans="1:47" ht="20.100000000000001" customHeight="1">
      <c r="A1" s="16"/>
      <c r="B1" s="16"/>
      <c r="C1" s="16"/>
      <c r="D1" s="16"/>
      <c r="E1" s="16"/>
      <c r="F1" s="16"/>
      <c r="G1" s="16"/>
      <c r="H1" s="16"/>
      <c r="I1" s="16"/>
      <c r="J1" s="16"/>
      <c r="K1" s="16"/>
      <c r="L1" s="16"/>
      <c r="M1" s="16"/>
      <c r="N1" s="16"/>
      <c r="O1" s="16"/>
      <c r="P1" s="16"/>
      <c r="Q1" s="16"/>
      <c r="R1" s="16"/>
      <c r="S1" s="16"/>
      <c r="T1" s="16"/>
      <c r="U1" s="16"/>
      <c r="V1" s="16"/>
      <c r="W1" s="16"/>
      <c r="X1" s="16"/>
    </row>
    <row r="2" spans="1:47" ht="20.100000000000001" customHeight="1">
      <c r="A2" s="16"/>
      <c r="B2" s="548" t="str">
        <f>IF('１．申請者の概要'!$B$2="","",'１．申請者の概要'!$B$2)</f>
        <v>通常枠</v>
      </c>
      <c r="C2" s="548"/>
      <c r="D2" s="548"/>
      <c r="E2" s="548"/>
      <c r="F2" s="548"/>
      <c r="G2" s="16"/>
      <c r="H2" s="16"/>
      <c r="I2" s="16"/>
      <c r="J2" s="16"/>
      <c r="K2" s="16"/>
      <c r="L2" s="16"/>
      <c r="M2" s="16"/>
      <c r="N2" s="16"/>
      <c r="O2" s="16"/>
      <c r="P2" s="16"/>
      <c r="Q2" s="16"/>
      <c r="R2" s="16"/>
      <c r="S2" s="16"/>
      <c r="T2" s="547" t="s">
        <v>0</v>
      </c>
      <c r="U2" s="547"/>
      <c r="V2" s="548" t="str">
        <f>IF('１．申請者の概要'!$V$2="","",'１．申請者の概要'!$V$2)</f>
        <v>R2138U00509</v>
      </c>
      <c r="W2" s="548"/>
      <c r="X2" s="548"/>
    </row>
    <row r="3" spans="1:47" ht="20.100000000000001" customHeight="1">
      <c r="A3" s="16"/>
      <c r="B3" s="16"/>
      <c r="C3" s="16"/>
      <c r="D3" s="16"/>
      <c r="E3" s="16"/>
      <c r="F3" s="16"/>
      <c r="G3" s="16"/>
      <c r="H3" s="16"/>
      <c r="I3" s="16"/>
      <c r="J3" s="16"/>
      <c r="K3" s="16"/>
      <c r="L3" s="16"/>
      <c r="M3" s="16"/>
      <c r="N3" s="16"/>
      <c r="O3" s="16"/>
      <c r="P3" s="16"/>
      <c r="Q3" s="16"/>
      <c r="R3" s="16"/>
      <c r="S3" s="16"/>
      <c r="T3" s="563" t="s">
        <v>6971</v>
      </c>
      <c r="U3" s="563"/>
      <c r="V3" s="564" t="str">
        <f>IF('１．申請者の概要'!$V$3="","",'１．申請者の概要'!$V$3)</f>
        <v>000</v>
      </c>
      <c r="W3" s="564"/>
      <c r="X3" s="564"/>
    </row>
    <row r="4" spans="1:47" ht="20.100000000000001" customHeight="1">
      <c r="B4" s="16" t="s">
        <v>6973</v>
      </c>
    </row>
    <row r="5" spans="1:47" ht="20.100000000000001" customHeight="1">
      <c r="B5" s="134" t="s">
        <v>6972</v>
      </c>
    </row>
    <row r="6" spans="1:47" ht="20.100000000000001" customHeight="1">
      <c r="C6" s="1083" t="s">
        <v>6974</v>
      </c>
      <c r="D6" s="1084"/>
      <c r="E6" s="1084"/>
      <c r="F6" s="1084"/>
      <c r="G6" s="1085"/>
      <c r="H6" s="143" t="s">
        <v>4568</v>
      </c>
      <c r="P6" s="1105" t="s">
        <v>7114</v>
      </c>
      <c r="Q6" s="1105"/>
      <c r="R6" s="1105"/>
      <c r="S6" s="1105"/>
      <c r="T6" s="1105"/>
      <c r="U6" s="1105"/>
      <c r="V6" s="1105"/>
      <c r="W6" s="1105"/>
      <c r="X6" s="1105"/>
    </row>
    <row r="7" spans="1:47" ht="20.100000000000001" customHeight="1">
      <c r="C7" s="1083" t="s">
        <v>6975</v>
      </c>
      <c r="D7" s="1084"/>
      <c r="E7" s="1084"/>
      <c r="F7" s="1084"/>
      <c r="G7" s="1085"/>
      <c r="H7" s="1097"/>
      <c r="I7" s="1098"/>
      <c r="J7" s="1098"/>
      <c r="K7" s="1098"/>
      <c r="L7" s="1098"/>
      <c r="M7" s="1098"/>
      <c r="N7" s="1098"/>
      <c r="O7" s="1098"/>
      <c r="P7" s="1098"/>
      <c r="Q7" s="1098"/>
      <c r="R7" s="1098"/>
      <c r="S7" s="1098"/>
      <c r="T7" s="1098"/>
      <c r="U7" s="1098"/>
      <c r="V7" s="1098"/>
      <c r="W7" s="1098"/>
      <c r="X7" s="1099"/>
      <c r="Z7" s="850" t="s">
        <v>6980</v>
      </c>
      <c r="AA7" s="850"/>
      <c r="AB7" s="850"/>
      <c r="AC7" s="850"/>
      <c r="AD7" s="850"/>
      <c r="AE7" s="1106"/>
      <c r="AF7" s="1107"/>
      <c r="AG7" s="1107"/>
      <c r="AH7" s="1107"/>
      <c r="AI7" s="1107"/>
      <c r="AJ7" s="1107"/>
      <c r="AK7" s="1107"/>
      <c r="AL7" s="1107"/>
      <c r="AM7" s="1107"/>
      <c r="AN7" s="1107"/>
      <c r="AO7" s="1107"/>
      <c r="AP7" s="1107"/>
      <c r="AQ7" s="1107"/>
      <c r="AR7" s="1107"/>
      <c r="AS7" s="1107"/>
      <c r="AT7" s="1107"/>
      <c r="AU7" s="1107"/>
    </row>
    <row r="8" spans="1:47" ht="20.100000000000001" customHeight="1">
      <c r="C8" s="1083" t="s">
        <v>6976</v>
      </c>
      <c r="D8" s="1084"/>
      <c r="E8" s="1084"/>
      <c r="F8" s="1084"/>
      <c r="G8" s="1085"/>
      <c r="H8" s="1100"/>
      <c r="I8" s="1101"/>
      <c r="J8" s="1101"/>
      <c r="K8" s="1101"/>
      <c r="L8" s="1101"/>
      <c r="M8" s="1101"/>
      <c r="N8" s="1101"/>
      <c r="O8" s="1101"/>
      <c r="P8" s="1101"/>
      <c r="Q8" s="1101"/>
      <c r="R8" s="1101"/>
      <c r="S8" s="1101"/>
      <c r="T8" s="1101"/>
      <c r="U8" s="1101"/>
      <c r="V8" s="1101"/>
      <c r="W8" s="1101"/>
      <c r="X8" s="1102"/>
      <c r="Z8" s="850"/>
      <c r="AA8" s="850"/>
      <c r="AB8" s="850"/>
      <c r="AC8" s="850"/>
      <c r="AD8" s="850"/>
      <c r="AE8" s="1107"/>
      <c r="AF8" s="1107"/>
      <c r="AG8" s="1107"/>
      <c r="AH8" s="1107"/>
      <c r="AI8" s="1107"/>
      <c r="AJ8" s="1107"/>
      <c r="AK8" s="1107"/>
      <c r="AL8" s="1107"/>
      <c r="AM8" s="1107"/>
      <c r="AN8" s="1107"/>
      <c r="AO8" s="1107"/>
      <c r="AP8" s="1107"/>
      <c r="AQ8" s="1107"/>
      <c r="AR8" s="1107"/>
      <c r="AS8" s="1107"/>
      <c r="AT8" s="1107"/>
      <c r="AU8" s="1107"/>
    </row>
    <row r="9" spans="1:47" ht="20.100000000000001" customHeight="1">
      <c r="C9" s="1083" t="s">
        <v>6977</v>
      </c>
      <c r="D9" s="1084"/>
      <c r="E9" s="1084"/>
      <c r="F9" s="1084"/>
      <c r="G9" s="1085"/>
      <c r="H9" s="1100"/>
      <c r="I9" s="1101"/>
      <c r="J9" s="1101"/>
      <c r="K9" s="1101"/>
      <c r="L9" s="1101"/>
      <c r="M9" s="1101"/>
      <c r="N9" s="1101"/>
      <c r="O9" s="1101"/>
      <c r="P9" s="1101"/>
      <c r="Q9" s="1101"/>
      <c r="R9" s="1101"/>
      <c r="S9" s="1101"/>
      <c r="T9" s="1101"/>
      <c r="U9" s="1101"/>
      <c r="V9" s="1101"/>
      <c r="W9" s="1101"/>
      <c r="X9" s="1102"/>
      <c r="Z9" s="850"/>
      <c r="AA9" s="850"/>
      <c r="AB9" s="850"/>
      <c r="AC9" s="850"/>
      <c r="AD9" s="850"/>
      <c r="AE9" s="1107"/>
      <c r="AF9" s="1107"/>
      <c r="AG9" s="1107"/>
      <c r="AH9" s="1107"/>
      <c r="AI9" s="1107"/>
      <c r="AJ9" s="1107"/>
      <c r="AK9" s="1107"/>
      <c r="AL9" s="1107"/>
      <c r="AM9" s="1107"/>
      <c r="AN9" s="1107"/>
      <c r="AO9" s="1107"/>
      <c r="AP9" s="1107"/>
      <c r="AQ9" s="1107"/>
      <c r="AR9" s="1107"/>
      <c r="AS9" s="1107"/>
      <c r="AT9" s="1107"/>
      <c r="AU9" s="1107"/>
    </row>
    <row r="10" spans="1:47" ht="20.100000000000001" customHeight="1">
      <c r="C10" s="1083" t="s">
        <v>6978</v>
      </c>
      <c r="D10" s="1084"/>
      <c r="E10" s="1084"/>
      <c r="F10" s="1084"/>
      <c r="G10" s="1085"/>
      <c r="H10" s="1103"/>
      <c r="I10" s="1104"/>
      <c r="J10" s="1104"/>
      <c r="K10" s="1104"/>
      <c r="L10" s="1101"/>
      <c r="M10" s="1101"/>
      <c r="N10" s="1101"/>
      <c r="O10" s="1101"/>
      <c r="P10" s="1101"/>
      <c r="Q10" s="1101"/>
      <c r="R10" s="1101"/>
      <c r="S10" s="1101"/>
      <c r="T10" s="1101"/>
      <c r="U10" s="1101"/>
      <c r="V10" s="1101"/>
      <c r="W10" s="1101"/>
      <c r="X10" s="1102"/>
      <c r="Z10" s="850"/>
      <c r="AA10" s="850"/>
      <c r="AB10" s="850"/>
      <c r="AC10" s="850"/>
      <c r="AD10" s="850"/>
      <c r="AE10" s="1107"/>
      <c r="AF10" s="1107"/>
      <c r="AG10" s="1107"/>
      <c r="AH10" s="1107"/>
      <c r="AI10" s="1107"/>
      <c r="AJ10" s="1107"/>
      <c r="AK10" s="1107"/>
      <c r="AL10" s="1107"/>
      <c r="AM10" s="1107"/>
      <c r="AN10" s="1107"/>
      <c r="AO10" s="1107"/>
      <c r="AP10" s="1107"/>
      <c r="AQ10" s="1107"/>
      <c r="AR10" s="1107"/>
      <c r="AS10" s="1107"/>
      <c r="AT10" s="1107"/>
      <c r="AU10" s="1107"/>
    </row>
    <row r="11" spans="1:47" ht="20.100000000000001" hidden="1" customHeight="1">
      <c r="C11" s="507" t="s">
        <v>95</v>
      </c>
      <c r="D11" s="507"/>
      <c r="E11" s="507"/>
      <c r="F11" s="507"/>
      <c r="G11" s="499"/>
      <c r="H11" s="1103"/>
      <c r="I11" s="1104"/>
      <c r="J11" s="1104"/>
      <c r="K11" s="1104"/>
      <c r="L11" s="1101"/>
      <c r="M11" s="1101"/>
      <c r="N11" s="1101"/>
      <c r="O11" s="1101"/>
      <c r="P11" s="1101"/>
      <c r="Q11" s="1101"/>
      <c r="R11" s="1101"/>
      <c r="S11" s="1101"/>
      <c r="T11" s="1101"/>
      <c r="U11" s="1101"/>
      <c r="V11" s="1101"/>
      <c r="W11" s="1101"/>
      <c r="X11" s="1102"/>
      <c r="Z11" s="850"/>
      <c r="AA11" s="850"/>
      <c r="AB11" s="850"/>
      <c r="AC11" s="850"/>
      <c r="AD11" s="850"/>
      <c r="AE11" s="1107"/>
      <c r="AF11" s="1107"/>
      <c r="AG11" s="1107"/>
      <c r="AH11" s="1107"/>
      <c r="AI11" s="1107"/>
      <c r="AJ11" s="1107"/>
      <c r="AK11" s="1107"/>
      <c r="AL11" s="1107"/>
      <c r="AM11" s="1107"/>
      <c r="AN11" s="1107"/>
      <c r="AO11" s="1107"/>
      <c r="AP11" s="1107"/>
      <c r="AQ11" s="1107"/>
      <c r="AR11" s="1107"/>
      <c r="AS11" s="1107"/>
      <c r="AT11" s="1107"/>
      <c r="AU11" s="1107"/>
    </row>
    <row r="12" spans="1:47" ht="20.100000000000001" customHeight="1">
      <c r="C12" s="507" t="s">
        <v>14</v>
      </c>
      <c r="D12" s="507"/>
      <c r="E12" s="507"/>
      <c r="F12" s="507"/>
      <c r="G12" s="499"/>
      <c r="H12" s="1108"/>
      <c r="I12" s="1109"/>
      <c r="J12" s="1109"/>
      <c r="K12" s="1109"/>
      <c r="L12" s="1110"/>
      <c r="M12" s="1110"/>
      <c r="N12" s="1110"/>
      <c r="O12" s="1110"/>
      <c r="P12" s="1110"/>
      <c r="Q12" s="1110"/>
      <c r="R12" s="1110"/>
      <c r="S12" s="1110"/>
      <c r="T12" s="1110"/>
      <c r="U12" s="1110"/>
      <c r="V12" s="1110"/>
      <c r="W12" s="1110"/>
      <c r="X12" s="1111"/>
      <c r="Z12" s="850"/>
      <c r="AA12" s="850"/>
      <c r="AB12" s="850"/>
      <c r="AC12" s="850"/>
      <c r="AD12" s="850"/>
      <c r="AE12" s="1107"/>
      <c r="AF12" s="1107"/>
      <c r="AG12" s="1107"/>
      <c r="AH12" s="1107"/>
      <c r="AI12" s="1107"/>
      <c r="AJ12" s="1107"/>
      <c r="AK12" s="1107"/>
      <c r="AL12" s="1107"/>
      <c r="AM12" s="1107"/>
      <c r="AN12" s="1107"/>
      <c r="AO12" s="1107"/>
      <c r="AP12" s="1107"/>
      <c r="AQ12" s="1107"/>
      <c r="AR12" s="1107"/>
      <c r="AS12" s="1107"/>
      <c r="AT12" s="1107"/>
      <c r="AU12" s="1107"/>
    </row>
    <row r="13" spans="1:47" ht="20.100000000000001" customHeight="1">
      <c r="C13" s="507" t="s">
        <v>13</v>
      </c>
      <c r="D13" s="507"/>
      <c r="E13" s="507"/>
      <c r="F13" s="507"/>
      <c r="G13" s="499"/>
      <c r="H13" s="1103"/>
      <c r="I13" s="1104"/>
      <c r="J13" s="1104"/>
      <c r="K13" s="1104"/>
      <c r="L13" s="1101"/>
      <c r="M13" s="1101"/>
      <c r="N13" s="1101"/>
      <c r="O13" s="1101"/>
      <c r="P13" s="1101"/>
      <c r="Q13" s="1101"/>
      <c r="R13" s="1101"/>
      <c r="S13" s="1101"/>
      <c r="T13" s="1101"/>
      <c r="U13" s="1101"/>
      <c r="V13" s="1101"/>
      <c r="W13" s="1101"/>
      <c r="X13" s="1102"/>
      <c r="Z13" s="850"/>
      <c r="AA13" s="850"/>
      <c r="AB13" s="850"/>
      <c r="AC13" s="850"/>
      <c r="AD13" s="850"/>
      <c r="AE13" s="1107"/>
      <c r="AF13" s="1107"/>
      <c r="AG13" s="1107"/>
      <c r="AH13" s="1107"/>
      <c r="AI13" s="1107"/>
      <c r="AJ13" s="1107"/>
      <c r="AK13" s="1107"/>
      <c r="AL13" s="1107"/>
      <c r="AM13" s="1107"/>
      <c r="AN13" s="1107"/>
      <c r="AO13" s="1107"/>
      <c r="AP13" s="1107"/>
      <c r="AQ13" s="1107"/>
      <c r="AR13" s="1107"/>
      <c r="AS13" s="1107"/>
      <c r="AT13" s="1107"/>
      <c r="AU13" s="1107"/>
    </row>
    <row r="14" spans="1:47" ht="20.100000000000001" customHeight="1">
      <c r="C14" s="614" t="s">
        <v>7100</v>
      </c>
      <c r="D14" s="615"/>
      <c r="E14" s="615"/>
      <c r="F14" s="615"/>
      <c r="G14" s="615"/>
      <c r="H14" s="615"/>
      <c r="I14" s="615"/>
      <c r="J14" s="615"/>
      <c r="K14" s="615"/>
      <c r="L14" s="1086" t="s">
        <v>7101</v>
      </c>
      <c r="M14" s="1086"/>
      <c r="N14" s="1086"/>
      <c r="O14" s="1086"/>
      <c r="P14" s="1086"/>
      <c r="Q14" s="1086"/>
      <c r="R14" s="1086"/>
      <c r="S14" s="1086"/>
      <c r="T14" s="1086"/>
      <c r="U14" s="1086"/>
      <c r="V14" s="1086"/>
      <c r="W14" s="1086"/>
      <c r="X14" s="1087"/>
      <c r="Z14" s="850"/>
      <c r="AA14" s="850"/>
      <c r="AB14" s="850"/>
      <c r="AC14" s="850"/>
      <c r="AD14" s="850"/>
      <c r="AE14" s="1107"/>
      <c r="AF14" s="1107"/>
      <c r="AG14" s="1107"/>
      <c r="AH14" s="1107"/>
      <c r="AI14" s="1107"/>
      <c r="AJ14" s="1107"/>
      <c r="AK14" s="1107"/>
      <c r="AL14" s="1107"/>
      <c r="AM14" s="1107"/>
      <c r="AN14" s="1107"/>
      <c r="AO14" s="1107"/>
      <c r="AP14" s="1107"/>
      <c r="AQ14" s="1107"/>
      <c r="AR14" s="1107"/>
      <c r="AS14" s="1107"/>
      <c r="AT14" s="1107"/>
      <c r="AU14" s="1107"/>
    </row>
    <row r="15" spans="1:47" ht="20.100000000000001" customHeight="1">
      <c r="C15" s="1112" t="s">
        <v>7104</v>
      </c>
      <c r="D15" s="1113"/>
      <c r="E15" s="1113"/>
      <c r="F15" s="1113"/>
      <c r="G15" s="1113"/>
      <c r="H15" s="1113"/>
      <c r="I15" s="1113"/>
      <c r="J15" s="1113"/>
      <c r="K15" s="1114"/>
      <c r="L15" s="1088" t="s">
        <v>7102</v>
      </c>
      <c r="M15" s="1089"/>
      <c r="N15" s="1089"/>
      <c r="O15" s="1090"/>
      <c r="P15" s="1091" t="s">
        <v>7103</v>
      </c>
      <c r="Q15" s="1092"/>
      <c r="R15" s="1092"/>
      <c r="S15" s="1086"/>
      <c r="T15" s="1086"/>
      <c r="U15" s="1086"/>
      <c r="V15" s="1086"/>
      <c r="W15" s="1086"/>
      <c r="X15" s="1087"/>
      <c r="Z15" s="850"/>
      <c r="AA15" s="850"/>
      <c r="AB15" s="850"/>
      <c r="AC15" s="850"/>
      <c r="AD15" s="850"/>
      <c r="AE15" s="1107"/>
      <c r="AF15" s="1107"/>
      <c r="AG15" s="1107"/>
      <c r="AH15" s="1107"/>
      <c r="AI15" s="1107"/>
      <c r="AJ15" s="1107"/>
      <c r="AK15" s="1107"/>
      <c r="AL15" s="1107"/>
      <c r="AM15" s="1107"/>
      <c r="AN15" s="1107"/>
      <c r="AO15" s="1107"/>
      <c r="AP15" s="1107"/>
      <c r="AQ15" s="1107"/>
      <c r="AR15" s="1107"/>
      <c r="AS15" s="1107"/>
      <c r="AT15" s="1107"/>
      <c r="AU15" s="1107"/>
    </row>
    <row r="16" spans="1:47" ht="33" customHeight="1">
      <c r="C16" s="1083" t="s">
        <v>7108</v>
      </c>
      <c r="D16" s="1084"/>
      <c r="E16" s="1084"/>
      <c r="F16" s="1084"/>
      <c r="G16" s="1085"/>
      <c r="H16" s="1096">
        <f>IF('費目別明細書（機械装置・システム構築費）'!$R$10&lt;&gt;"",'費目別明細書（機械装置・システム構築費）'!$R$10,IF($L$16&lt;&gt;"",$L$16,""))</f>
        <v>0</v>
      </c>
      <c r="I16" s="1096"/>
      <c r="J16" s="1096"/>
      <c r="K16" s="1096"/>
      <c r="L16" s="1093"/>
      <c r="M16" s="1093"/>
      <c r="N16" s="1093"/>
      <c r="O16" s="1093"/>
      <c r="P16" s="1083" t="s">
        <v>7105</v>
      </c>
      <c r="Q16" s="1084"/>
      <c r="R16" s="1084"/>
      <c r="S16" s="1084"/>
      <c r="T16" s="1085"/>
      <c r="U16" s="1115"/>
      <c r="V16" s="1116"/>
      <c r="W16" s="1116"/>
      <c r="X16" s="1117"/>
      <c r="Z16" s="850"/>
      <c r="AA16" s="850"/>
      <c r="AB16" s="850"/>
      <c r="AC16" s="850"/>
      <c r="AD16" s="850"/>
      <c r="AE16" s="1107"/>
      <c r="AF16" s="1107"/>
      <c r="AG16" s="1107"/>
      <c r="AH16" s="1107"/>
      <c r="AI16" s="1107"/>
      <c r="AJ16" s="1107"/>
      <c r="AK16" s="1107"/>
      <c r="AL16" s="1107"/>
      <c r="AM16" s="1107"/>
      <c r="AN16" s="1107"/>
      <c r="AO16" s="1107"/>
      <c r="AP16" s="1107"/>
      <c r="AQ16" s="1107"/>
      <c r="AR16" s="1107"/>
      <c r="AS16" s="1107"/>
      <c r="AT16" s="1107"/>
      <c r="AU16" s="1107"/>
    </row>
    <row r="17" spans="3:47" ht="33" customHeight="1">
      <c r="C17" s="1083" t="s">
        <v>7109</v>
      </c>
      <c r="D17" s="1084"/>
      <c r="E17" s="1084"/>
      <c r="F17" s="1084"/>
      <c r="G17" s="1085"/>
      <c r="H17" s="1096">
        <f>IF('費目別明細書（機械装置・システム構築費）'!$S$10&lt;&gt;"",'費目別明細書（機械装置・システム構築費）'!$S$10,IF($L$17&lt;&gt;"",$L$17,""))</f>
        <v>0</v>
      </c>
      <c r="I17" s="1096"/>
      <c r="J17" s="1096"/>
      <c r="K17" s="1096"/>
      <c r="L17" s="1093"/>
      <c r="M17" s="1093"/>
      <c r="N17" s="1093"/>
      <c r="O17" s="1093"/>
      <c r="P17" s="1083" t="s">
        <v>7106</v>
      </c>
      <c r="Q17" s="1084"/>
      <c r="R17" s="1084"/>
      <c r="S17" s="1084"/>
      <c r="T17" s="1085"/>
      <c r="U17" s="1115"/>
      <c r="V17" s="1116"/>
      <c r="W17" s="1116"/>
      <c r="X17" s="1117"/>
      <c r="Z17" s="850"/>
      <c r="AA17" s="850"/>
      <c r="AB17" s="850"/>
      <c r="AC17" s="850"/>
      <c r="AD17" s="850"/>
      <c r="AE17" s="1107"/>
      <c r="AF17" s="1107"/>
      <c r="AG17" s="1107"/>
      <c r="AH17" s="1107"/>
      <c r="AI17" s="1107"/>
      <c r="AJ17" s="1107"/>
      <c r="AK17" s="1107"/>
      <c r="AL17" s="1107"/>
      <c r="AM17" s="1107"/>
      <c r="AN17" s="1107"/>
      <c r="AO17" s="1107"/>
      <c r="AP17" s="1107"/>
      <c r="AQ17" s="1107"/>
      <c r="AR17" s="1107"/>
      <c r="AS17" s="1107"/>
      <c r="AT17" s="1107"/>
      <c r="AU17" s="1107"/>
    </row>
    <row r="18" spans="3:47" ht="33" customHeight="1">
      <c r="C18" s="1083" t="s">
        <v>7110</v>
      </c>
      <c r="D18" s="1084"/>
      <c r="E18" s="1084"/>
      <c r="F18" s="1084"/>
      <c r="G18" s="1085"/>
      <c r="H18" s="1095"/>
      <c r="I18" s="1095"/>
      <c r="J18" s="1095"/>
      <c r="K18" s="1095"/>
      <c r="L18" s="1093"/>
      <c r="M18" s="1093"/>
      <c r="N18" s="1093"/>
      <c r="O18" s="1093"/>
      <c r="P18" s="1083" t="s">
        <v>7107</v>
      </c>
      <c r="Q18" s="1084"/>
      <c r="R18" s="1084"/>
      <c r="S18" s="1084"/>
      <c r="T18" s="1085"/>
      <c r="U18" s="1115"/>
      <c r="V18" s="1116"/>
      <c r="W18" s="1116"/>
      <c r="X18" s="1117"/>
      <c r="Z18" s="850"/>
      <c r="AA18" s="850"/>
      <c r="AB18" s="850"/>
      <c r="AC18" s="850"/>
      <c r="AD18" s="850"/>
      <c r="AE18" s="1107"/>
      <c r="AF18" s="1107"/>
      <c r="AG18" s="1107"/>
      <c r="AH18" s="1107"/>
      <c r="AI18" s="1107"/>
      <c r="AJ18" s="1107"/>
      <c r="AK18" s="1107"/>
      <c r="AL18" s="1107"/>
      <c r="AM18" s="1107"/>
      <c r="AN18" s="1107"/>
      <c r="AO18" s="1107"/>
      <c r="AP18" s="1107"/>
      <c r="AQ18" s="1107"/>
      <c r="AR18" s="1107"/>
      <c r="AS18" s="1107"/>
      <c r="AT18" s="1107"/>
      <c r="AU18" s="1107"/>
    </row>
    <row r="19" spans="3:47" ht="33" customHeight="1">
      <c r="C19" s="536" t="s">
        <v>7111</v>
      </c>
      <c r="D19" s="555"/>
      <c r="E19" s="555"/>
      <c r="F19" s="555"/>
      <c r="G19" s="556"/>
      <c r="H19" s="1094" t="str">
        <f>IF('費目別明細書（機械装置・システム構築費）'!$T$10&lt;&gt;"",'費目別明細書（機械装置・システム構築費）'!$T$10,IF($L$19&lt;&gt;"",$L$19,""))</f>
        <v/>
      </c>
      <c r="I19" s="1094"/>
      <c r="J19" s="1094"/>
      <c r="K19" s="1094"/>
      <c r="L19" s="1076"/>
      <c r="M19" s="1076"/>
      <c r="N19" s="1076"/>
      <c r="O19" s="1076"/>
      <c r="P19" s="536" t="s">
        <v>6979</v>
      </c>
      <c r="Q19" s="555"/>
      <c r="R19" s="555"/>
      <c r="S19" s="555"/>
      <c r="T19" s="556"/>
      <c r="U19" s="1077"/>
      <c r="V19" s="1078"/>
      <c r="W19" s="1078"/>
      <c r="X19" s="1079"/>
      <c r="Z19" s="850"/>
      <c r="AA19" s="850"/>
      <c r="AB19" s="850"/>
      <c r="AC19" s="850"/>
      <c r="AD19" s="850"/>
      <c r="AE19" s="1107"/>
      <c r="AF19" s="1107"/>
      <c r="AG19" s="1107"/>
      <c r="AH19" s="1107"/>
      <c r="AI19" s="1107"/>
      <c r="AJ19" s="1107"/>
      <c r="AK19" s="1107"/>
      <c r="AL19" s="1107"/>
      <c r="AM19" s="1107"/>
      <c r="AN19" s="1107"/>
      <c r="AO19" s="1107"/>
      <c r="AP19" s="1107"/>
      <c r="AQ19" s="1107"/>
      <c r="AR19" s="1107"/>
      <c r="AS19" s="1107"/>
      <c r="AT19" s="1107"/>
      <c r="AU19" s="1107"/>
    </row>
    <row r="20" spans="3:47" ht="33" customHeight="1">
      <c r="C20" s="560"/>
      <c r="D20" s="561"/>
      <c r="E20" s="561"/>
      <c r="F20" s="561"/>
      <c r="G20" s="562"/>
      <c r="H20" s="1094"/>
      <c r="I20" s="1094"/>
      <c r="J20" s="1094"/>
      <c r="K20" s="1094"/>
      <c r="L20" s="1076"/>
      <c r="M20" s="1076"/>
      <c r="N20" s="1076"/>
      <c r="O20" s="1076"/>
      <c r="P20" s="560"/>
      <c r="Q20" s="561"/>
      <c r="R20" s="561"/>
      <c r="S20" s="561"/>
      <c r="T20" s="562"/>
      <c r="U20" s="1080"/>
      <c r="V20" s="1081"/>
      <c r="W20" s="1081"/>
      <c r="X20" s="1082"/>
    </row>
    <row r="22" spans="3:47" ht="20.100000000000001" customHeight="1">
      <c r="C22" s="1075" t="s">
        <v>7349</v>
      </c>
      <c r="D22" s="1075"/>
      <c r="E22" s="1075"/>
      <c r="F22" s="1075"/>
      <c r="G22" s="1075"/>
      <c r="H22" s="1075"/>
      <c r="I22" s="1075"/>
      <c r="J22" s="1075"/>
      <c r="K22" s="1075"/>
      <c r="L22" s="1075"/>
      <c r="M22" s="1075"/>
      <c r="N22" s="1075"/>
      <c r="O22" s="1075"/>
      <c r="P22" s="1075"/>
      <c r="Q22" s="1075"/>
      <c r="R22" s="1075"/>
      <c r="S22" s="1075"/>
      <c r="T22" s="1075"/>
      <c r="U22" s="1075"/>
      <c r="V22" s="1075"/>
      <c r="W22" s="1075"/>
      <c r="X22" s="1075"/>
    </row>
    <row r="23" spans="3:47" ht="20.100000000000001" customHeight="1">
      <c r="C23" s="1074" t="s">
        <v>7334</v>
      </c>
      <c r="D23" s="1074"/>
      <c r="E23" s="1074"/>
      <c r="F23" s="1074"/>
      <c r="G23" s="1074"/>
      <c r="H23" s="1074"/>
      <c r="I23" s="1074"/>
      <c r="J23" s="1074"/>
      <c r="K23" s="1074"/>
      <c r="L23" s="1074"/>
      <c r="M23" s="1074"/>
      <c r="N23" s="1074"/>
      <c r="O23" s="1074"/>
      <c r="P23" s="1074"/>
      <c r="Q23" s="1074"/>
      <c r="R23" s="1074"/>
      <c r="S23" s="1074"/>
      <c r="T23" s="1074"/>
      <c r="U23" s="1074"/>
      <c r="V23" s="1074"/>
      <c r="W23" s="1074"/>
      <c r="X23" s="1074"/>
    </row>
    <row r="24" spans="3:47" ht="20.100000000000001" customHeight="1">
      <c r="C24" s="1074" t="s">
        <v>7335</v>
      </c>
      <c r="D24" s="1074"/>
      <c r="E24" s="1074"/>
      <c r="F24" s="1074"/>
      <c r="G24" s="1074"/>
      <c r="H24" s="1074"/>
      <c r="I24" s="1074"/>
      <c r="J24" s="1074"/>
      <c r="K24" s="1074"/>
      <c r="L24" s="1074"/>
      <c r="M24" s="1074"/>
      <c r="N24" s="1074"/>
      <c r="O24" s="1074"/>
      <c r="P24" s="1074"/>
      <c r="Q24" s="1074"/>
      <c r="R24" s="1074"/>
      <c r="S24" s="1074"/>
      <c r="T24" s="1074"/>
      <c r="U24" s="1074"/>
      <c r="V24" s="1074"/>
      <c r="W24" s="1074"/>
      <c r="X24" s="1074"/>
    </row>
    <row r="25" spans="3:47" ht="20.100000000000001" customHeight="1">
      <c r="C25" s="1074" t="s">
        <v>7336</v>
      </c>
      <c r="D25" s="1074"/>
      <c r="E25" s="1074"/>
      <c r="F25" s="1074"/>
      <c r="G25" s="1074"/>
      <c r="H25" s="1074"/>
      <c r="I25" s="1074"/>
      <c r="J25" s="1074"/>
      <c r="K25" s="1074"/>
      <c r="L25" s="1074"/>
      <c r="M25" s="1074"/>
      <c r="N25" s="1074"/>
      <c r="O25" s="1074"/>
      <c r="P25" s="1074"/>
      <c r="Q25" s="1074"/>
      <c r="R25" s="1074"/>
      <c r="S25" s="1074"/>
      <c r="T25" s="1074"/>
      <c r="U25" s="1074"/>
      <c r="V25" s="1074"/>
      <c r="W25" s="1074"/>
      <c r="X25" s="1074"/>
    </row>
    <row r="26" spans="3:47" ht="20.100000000000001" customHeight="1">
      <c r="C26" s="1074" t="s">
        <v>7337</v>
      </c>
      <c r="D26" s="1074"/>
      <c r="E26" s="1074"/>
      <c r="F26" s="1074"/>
      <c r="G26" s="1074"/>
      <c r="H26" s="1074"/>
      <c r="I26" s="1074"/>
      <c r="J26" s="1074"/>
      <c r="K26" s="1074"/>
      <c r="L26" s="1074"/>
      <c r="M26" s="1074"/>
      <c r="N26" s="1074"/>
      <c r="O26" s="1074"/>
      <c r="P26" s="1074"/>
      <c r="Q26" s="1074"/>
      <c r="R26" s="1074"/>
      <c r="S26" s="1074"/>
      <c r="T26" s="1074"/>
      <c r="U26" s="1074"/>
      <c r="V26" s="1074"/>
      <c r="W26" s="1074"/>
      <c r="X26" s="1074"/>
    </row>
    <row r="27" spans="3:47" ht="20.100000000000001" customHeight="1">
      <c r="C27" s="1074" t="s">
        <v>7338</v>
      </c>
      <c r="D27" s="1074"/>
      <c r="E27" s="1074"/>
      <c r="F27" s="1074"/>
      <c r="G27" s="1074"/>
      <c r="H27" s="1074"/>
      <c r="I27" s="1074"/>
      <c r="J27" s="1074"/>
      <c r="K27" s="1074"/>
      <c r="L27" s="1074"/>
      <c r="M27" s="1074"/>
      <c r="N27" s="1074"/>
      <c r="O27" s="1074"/>
      <c r="P27" s="1074"/>
      <c r="Q27" s="1074"/>
      <c r="R27" s="1074"/>
      <c r="S27" s="1074"/>
      <c r="T27" s="1074"/>
      <c r="U27" s="1074"/>
      <c r="V27" s="1074"/>
      <c r="W27" s="1074"/>
      <c r="X27" s="1074"/>
    </row>
    <row r="39" spans="26:27" ht="20.100000000000001" customHeight="1">
      <c r="Z39" s="139" t="s">
        <v>7112</v>
      </c>
      <c r="AA39" s="183" t="s">
        <v>7583</v>
      </c>
    </row>
  </sheetData>
  <sheetProtection algorithmName="SHA-512" hashValue="Pzd9V16vjlHAkUe7vMR+Puk/ZDyZruiED7we3ySG6kurSO/uCkaKr2mHrB5F8zC5BeL4viLpif8lHbcwk4JMpA==" saltValue="Q5waHpKLGoytr4NfGja0Ww==" spinCount="100000" sheet="1" objects="1" scenarios="1"/>
  <mergeCells count="54">
    <mergeCell ref="AE7:AU19"/>
    <mergeCell ref="H11:X11"/>
    <mergeCell ref="H13:X13"/>
    <mergeCell ref="H12:X12"/>
    <mergeCell ref="Z7:AD19"/>
    <mergeCell ref="C14:K14"/>
    <mergeCell ref="C17:G17"/>
    <mergeCell ref="C18:G18"/>
    <mergeCell ref="C15:K15"/>
    <mergeCell ref="P16:T16"/>
    <mergeCell ref="C16:G16"/>
    <mergeCell ref="H16:K16"/>
    <mergeCell ref="L16:O16"/>
    <mergeCell ref="U16:X16"/>
    <mergeCell ref="U17:X17"/>
    <mergeCell ref="U18:X18"/>
    <mergeCell ref="T2:U2"/>
    <mergeCell ref="V2:X2"/>
    <mergeCell ref="T3:U3"/>
    <mergeCell ref="V3:X3"/>
    <mergeCell ref="C6:G6"/>
    <mergeCell ref="P6:X6"/>
    <mergeCell ref="C19:G20"/>
    <mergeCell ref="H19:K20"/>
    <mergeCell ref="H18:K18"/>
    <mergeCell ref="H17:K17"/>
    <mergeCell ref="B2:F2"/>
    <mergeCell ref="C7:G7"/>
    <mergeCell ref="H7:X7"/>
    <mergeCell ref="C8:G8"/>
    <mergeCell ref="H8:X8"/>
    <mergeCell ref="C9:G9"/>
    <mergeCell ref="H9:X9"/>
    <mergeCell ref="C10:G10"/>
    <mergeCell ref="H10:X10"/>
    <mergeCell ref="C11:G11"/>
    <mergeCell ref="C12:G12"/>
    <mergeCell ref="C13:G13"/>
    <mergeCell ref="L14:X14"/>
    <mergeCell ref="L15:O15"/>
    <mergeCell ref="P15:X15"/>
    <mergeCell ref="L17:O17"/>
    <mergeCell ref="L18:O18"/>
    <mergeCell ref="L19:O20"/>
    <mergeCell ref="U19:X20"/>
    <mergeCell ref="P17:T17"/>
    <mergeCell ref="P18:T18"/>
    <mergeCell ref="P19:T20"/>
    <mergeCell ref="C27:X27"/>
    <mergeCell ref="C22:X22"/>
    <mergeCell ref="C23:X23"/>
    <mergeCell ref="C24:X24"/>
    <mergeCell ref="C25:X25"/>
    <mergeCell ref="C26:X26"/>
  </mergeCells>
  <phoneticPr fontId="1"/>
  <conditionalFormatting sqref="C23:X23">
    <cfRule type="expression" dxfId="121" priority="7">
      <formula>AND($H$6="□",OR($H$18&lt;&gt;0,$H$18&lt;&gt;""))</formula>
    </cfRule>
  </conditionalFormatting>
  <conditionalFormatting sqref="C24:X24">
    <cfRule type="expression" dxfId="120" priority="6">
      <formula>AND($H$6="☑",OR($H$18=0,$H$18=""))</formula>
    </cfRule>
  </conditionalFormatting>
  <conditionalFormatting sqref="C25:X25">
    <cfRule type="expression" dxfId="119" priority="5">
      <formula>AND($H$6="□",OR($H$18&lt;&gt;0,$H$18&lt;&gt;""))</formula>
    </cfRule>
  </conditionalFormatting>
  <conditionalFormatting sqref="C27:X27">
    <cfRule type="expression" dxfId="117" priority="3">
      <formula>IF(AND($AA$39&lt;&gt;"",$H$6="☑"),IF($H$18&gt;ROUNDDOWN($H$17/MID($AA$39,3,1)*MID($AA$39,1,1),0),TRUE,FALSE),FALSE)</formula>
    </cfRule>
  </conditionalFormatting>
  <conditionalFormatting sqref="H17">
    <cfRule type="expression" dxfId="116" priority="22">
      <formula>AND($H$6="☑",$H$17="")</formula>
    </cfRule>
  </conditionalFormatting>
  <conditionalFormatting sqref="H18">
    <cfRule type="expression" dxfId="115" priority="225">
      <formula>IF($AA$39&lt;&gt;"",IF($H$18&gt;ROUNDDOWN($H$17/MID($AA$39,3,1)*MID($AA$39,1,1),0),TRUE,FALSE),TRUE)</formula>
    </cfRule>
  </conditionalFormatting>
  <conditionalFormatting sqref="H16:K16">
    <cfRule type="expression" dxfId="114" priority="11">
      <formula>AND($H$6="☑",$H$16="")</formula>
    </cfRule>
  </conditionalFormatting>
  <conditionalFormatting sqref="H18:K18">
    <cfRule type="expression" dxfId="113" priority="1">
      <formula>AND($H$6="☑",OR($H$18=0,$H$18=""))</formula>
    </cfRule>
    <cfRule type="expression" dxfId="112" priority="2">
      <formula>AND($H$6="□",OR($H$18&lt;&gt;0,$H$18&lt;&gt;""))</formula>
    </cfRule>
    <cfRule type="expression" dxfId="111" priority="224">
      <formula>AND($H$6="☑",$H$18="")</formula>
    </cfRule>
  </conditionalFormatting>
  <conditionalFormatting sqref="H19:K20">
    <cfRule type="expression" dxfId="110" priority="12">
      <formula>AND($H$6="☑",$H$19="")</formula>
    </cfRule>
  </conditionalFormatting>
  <conditionalFormatting sqref="H7:X7">
    <cfRule type="expression" dxfId="109" priority="28">
      <formula>AND($H$6="☑",$H$7="")</formula>
    </cfRule>
  </conditionalFormatting>
  <conditionalFormatting sqref="H7:X13 H16:O20 U16:X20">
    <cfRule type="expression" dxfId="108" priority="10">
      <formula>IF(OR($H$6="□",$H$6=""),TRUE,FALSE)</formula>
    </cfRule>
  </conditionalFormatting>
  <conditionalFormatting sqref="H8:X8">
    <cfRule type="expression" dxfId="107" priority="27">
      <formula>AND($H$6="☑",$H$8="")</formula>
    </cfRule>
  </conditionalFormatting>
  <conditionalFormatting sqref="H9:X9">
    <cfRule type="expression" dxfId="106" priority="26">
      <formula>AND($H$6="☑",$H$9="")</formula>
    </cfRule>
  </conditionalFormatting>
  <conditionalFormatting sqref="H10:X10">
    <cfRule type="expression" dxfId="105" priority="25">
      <formula>AND($H$6="☑",$H$10="")</formula>
    </cfRule>
  </conditionalFormatting>
  <conditionalFormatting sqref="H12:X12">
    <cfRule type="expression" dxfId="104" priority="9">
      <formula>AND($H$6="☑",$H$12="")</formula>
    </cfRule>
  </conditionalFormatting>
  <conditionalFormatting sqref="H13:X13">
    <cfRule type="expression" dxfId="103" priority="8">
      <formula>AND($H$6="☑",$H$13="")</formula>
    </cfRule>
  </conditionalFormatting>
  <dataValidations count="4">
    <dataValidation type="custom" showInputMessage="1" showErrorMessage="1" sqref="H7:X7" xr:uid="{00000000-0002-0000-1100-000000000000}">
      <formula1>LEN($H$7)&lt;=13</formula1>
    </dataValidation>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H12:X12" xr:uid="{00000000-0002-0000-1100-000001000000}">
      <formula1>AND(LENB(H12)&lt;=9,OR(ISNUMBER(VALUE(H12)),TRIM(H12)=""))</formula1>
    </dataValidation>
    <dataValidation type="custom" allowBlank="1" showInputMessage="1" showErrorMessage="1" promptTitle="所在地" prompt="※都道府県名から正しく入力してください。" sqref="H13:X13" xr:uid="{00000000-0002-0000-1100-000002000000}">
      <formula1>LEN(H13)&lt;=508</formula1>
    </dataValidation>
    <dataValidation type="whole" allowBlank="1" showInputMessage="1" showErrorMessage="1" sqref="H18:K18" xr:uid="{00000000-0002-0000-1100-000003000000}">
      <formula1>0</formula1>
      <formula2>999999999999</formula2>
    </dataValidation>
  </dataValidations>
  <hyperlinks>
    <hyperlink ref="C15:K15" location="'費目別明細書（機械装置・システム構築費）'!A1" display="費目別明細書（機械装置・システム構築費）へリンク" xr:uid="{00000000-0004-0000-1100-000000000000}"/>
    <hyperlink ref="P6" location="'費目別明細書（機械装置・システム構築費）'!A1" display="費目別明細書（機械装置・システム構築費）へ戻る" xr:uid="{00000000-0004-0000-1100-000001000000}"/>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 id="{E86A4935-91EB-4FB2-AF93-65859C91B3EA}">
            <xm:f>AND($H$6="□",IF(COUNTIF('費目別明細書（機械装置・システム構築費）'!$A$11:$A$109,"リ")&gt;0,TRUE,FALSE))</xm:f>
            <x14:dxf>
              <font>
                <color theme="1"/>
              </font>
            </x14:dxf>
          </x14:cfRule>
          <xm:sqref>C26:X26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80630C1-72DE-4467-8649-BA977903B9B2}">
          <x14:formula1>
            <xm:f>プルダウンデータ!$C$357:$C$358</xm:f>
          </x14:formula1>
          <xm:sqref>H6</xm:sqref>
        </x14:dataValidation>
        <x14:dataValidation type="list" allowBlank="1" showInputMessage="1" showErrorMessage="1" xr:uid="{6109D92C-871B-49BB-A2CC-CAD0736218AB}">
          <x14:formula1>
            <xm:f>プルダウンデータ!$C$141:$C$142</xm:f>
          </x14:formula1>
          <xm:sqref>H11:X11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2:X18"/>
  <sheetViews>
    <sheetView workbookViewId="0"/>
  </sheetViews>
  <sheetFormatPr defaultColWidth="9" defaultRowHeight="20.100000000000001" customHeight="1"/>
  <cols>
    <col min="1" max="24" width="5.625" style="16" customWidth="1"/>
    <col min="25" max="16384" width="9" style="16"/>
  </cols>
  <sheetData>
    <row r="2" spans="2:24"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4" spans="2:24" ht="20.100000000000001" customHeight="1">
      <c r="B4" s="16" t="s">
        <v>4537</v>
      </c>
    </row>
    <row r="6" spans="2:24" ht="20.100000000000001" customHeight="1">
      <c r="C6" s="18"/>
    </row>
    <row r="8" spans="2:24" ht="20.100000000000001" customHeight="1">
      <c r="C8" s="16" t="s">
        <v>4538</v>
      </c>
    </row>
    <row r="9" spans="2:24" ht="20.100000000000001" customHeight="1">
      <c r="C9" s="16" t="s">
        <v>4539</v>
      </c>
    </row>
    <row r="10" spans="2:24" ht="20.100000000000001" customHeight="1">
      <c r="C10" s="16" t="s">
        <v>4540</v>
      </c>
    </row>
    <row r="12" spans="2:24" ht="20.100000000000001" customHeight="1">
      <c r="C12" s="16" t="s">
        <v>4541</v>
      </c>
    </row>
    <row r="13" spans="2:24" ht="20.100000000000001" customHeight="1">
      <c r="C13" s="16" t="s">
        <v>4542</v>
      </c>
    </row>
    <row r="14" spans="2:24" ht="20.100000000000001" customHeight="1">
      <c r="C14" s="16" t="s">
        <v>4543</v>
      </c>
    </row>
    <row r="15" spans="2:24" ht="20.100000000000001" customHeight="1">
      <c r="C15" s="16" t="s">
        <v>4544</v>
      </c>
    </row>
    <row r="16" spans="2:24" ht="20.100000000000001" customHeight="1">
      <c r="C16" s="16" t="s">
        <v>4545</v>
      </c>
    </row>
    <row r="17" spans="3:3" ht="20.100000000000001" customHeight="1">
      <c r="C17" s="16" t="s">
        <v>4546</v>
      </c>
    </row>
    <row r="18" spans="3:3" ht="20.100000000000001" customHeight="1">
      <c r="C18" s="16" t="s">
        <v>4547</v>
      </c>
    </row>
  </sheetData>
  <mergeCells count="3">
    <mergeCell ref="B2:F2"/>
    <mergeCell ref="T2:U2"/>
    <mergeCell ref="V2:X2"/>
  </mergeCells>
  <phoneticPr fontId="1"/>
  <pageMargins left="0.70866141732283505" right="0.70866141732283505" top="0.74803149606299202" bottom="0.74803149606299202" header="0.31496062992126" footer="0.31496062992126"/>
  <pageSetup paperSize="9" scale="5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G150"/>
  <sheetViews>
    <sheetView zoomScaleNormal="100" workbookViewId="0"/>
  </sheetViews>
  <sheetFormatPr defaultColWidth="9" defaultRowHeight="18.75" customHeight="1"/>
  <cols>
    <col min="1" max="1" width="5.125" style="106" customWidth="1"/>
    <col min="2" max="2" width="5.625" style="90" customWidth="1"/>
    <col min="3" max="26" width="5.625" style="44" customWidth="1"/>
    <col min="27" max="33" width="5.625" style="44" hidden="1" customWidth="1"/>
    <col min="34" max="16384" width="9" style="44"/>
  </cols>
  <sheetData>
    <row r="2" spans="2:33" ht="18.75" customHeight="1">
      <c r="B2" s="105" t="s">
        <v>6811</v>
      </c>
      <c r="C2" s="43"/>
      <c r="D2" s="43"/>
      <c r="E2" s="43"/>
      <c r="F2" s="43"/>
      <c r="G2" s="43"/>
      <c r="H2" s="43"/>
      <c r="I2" s="43"/>
      <c r="J2" s="43"/>
      <c r="K2" s="43"/>
      <c r="L2" s="482" t="s">
        <v>6741</v>
      </c>
      <c r="M2" s="483"/>
      <c r="N2" s="483"/>
      <c r="O2" s="483"/>
      <c r="P2" s="483"/>
      <c r="Q2" s="483"/>
      <c r="R2" s="483"/>
      <c r="S2" s="483"/>
      <c r="T2" s="483"/>
      <c r="U2" s="483"/>
      <c r="V2" s="483"/>
      <c r="W2" s="483"/>
      <c r="X2" s="483"/>
      <c r="Y2" s="483"/>
      <c r="Z2" s="484"/>
      <c r="AA2" s="477" t="s">
        <v>6742</v>
      </c>
      <c r="AB2" s="478"/>
      <c r="AC2" s="478"/>
      <c r="AD2" s="478"/>
      <c r="AE2" s="478"/>
      <c r="AF2" s="478"/>
      <c r="AG2" s="479"/>
    </row>
    <row r="3" spans="2:33" ht="18.75" customHeight="1">
      <c r="B3" s="436" t="s">
        <v>6743</v>
      </c>
      <c r="C3" s="437"/>
      <c r="D3" s="437"/>
      <c r="E3" s="437"/>
      <c r="F3" s="437"/>
      <c r="G3" s="437"/>
      <c r="H3" s="437"/>
      <c r="I3" s="437"/>
      <c r="J3" s="437"/>
      <c r="K3" s="438"/>
      <c r="L3" s="456" t="s">
        <v>6744</v>
      </c>
      <c r="M3" s="457"/>
      <c r="N3" s="457"/>
      <c r="O3" s="457"/>
      <c r="P3" s="457"/>
      <c r="Q3" s="457"/>
      <c r="R3" s="457"/>
      <c r="S3" s="457"/>
      <c r="T3" s="457"/>
      <c r="U3" s="457"/>
      <c r="V3" s="457"/>
      <c r="W3" s="457"/>
      <c r="X3" s="457"/>
      <c r="Y3" s="457"/>
      <c r="Z3" s="458"/>
      <c r="AA3" s="94"/>
      <c r="AB3" s="46"/>
      <c r="AC3" s="46"/>
      <c r="AD3" s="46"/>
      <c r="AE3" s="46"/>
      <c r="AF3" s="46"/>
      <c r="AG3" s="47"/>
    </row>
    <row r="4" spans="2:33" ht="18.75" customHeight="1">
      <c r="B4" s="45"/>
      <c r="E4" s="46"/>
      <c r="F4" s="46"/>
      <c r="G4" s="46"/>
      <c r="H4" s="46"/>
      <c r="I4" s="46"/>
      <c r="J4" s="46"/>
      <c r="K4" s="46"/>
      <c r="L4" s="94" t="s">
        <v>7460</v>
      </c>
      <c r="M4" s="95"/>
      <c r="N4" s="95"/>
      <c r="O4" s="95"/>
      <c r="P4" s="95"/>
      <c r="Q4" s="95"/>
      <c r="R4" s="95"/>
      <c r="S4" s="95"/>
      <c r="T4" s="95"/>
      <c r="U4" s="95"/>
      <c r="V4" s="95"/>
      <c r="W4" s="95"/>
      <c r="X4" s="95"/>
      <c r="Y4" s="95"/>
      <c r="Z4" s="96"/>
      <c r="AA4" s="94"/>
      <c r="AB4" s="46"/>
      <c r="AC4" s="46"/>
      <c r="AD4" s="46"/>
      <c r="AE4" s="46"/>
      <c r="AF4" s="46"/>
      <c r="AG4" s="47"/>
    </row>
    <row r="5" spans="2:33" ht="18.75" hidden="1" customHeight="1">
      <c r="B5" s="45"/>
      <c r="E5" s="46"/>
      <c r="F5" s="46"/>
      <c r="G5" s="46"/>
      <c r="H5" s="46"/>
      <c r="I5" s="46"/>
      <c r="J5" s="46"/>
      <c r="K5" s="46"/>
      <c r="L5" s="48"/>
      <c r="M5" s="480" t="s">
        <v>6745</v>
      </c>
      <c r="N5" s="480"/>
      <c r="O5" s="480"/>
      <c r="P5" s="480"/>
      <c r="Q5" s="480"/>
      <c r="R5" s="480"/>
      <c r="S5" s="480"/>
      <c r="T5" s="480"/>
      <c r="U5" s="480"/>
      <c r="V5" s="480"/>
      <c r="W5" s="480"/>
      <c r="X5" s="480"/>
      <c r="Y5" s="480"/>
      <c r="Z5" s="481"/>
      <c r="AA5" s="94"/>
      <c r="AB5" s="46"/>
      <c r="AC5" s="46"/>
      <c r="AD5" s="46"/>
      <c r="AE5" s="46"/>
      <c r="AF5" s="46"/>
      <c r="AG5" s="47"/>
    </row>
    <row r="6" spans="2:33" ht="18.75" hidden="1" customHeight="1">
      <c r="B6" s="45"/>
      <c r="E6" s="46"/>
      <c r="F6" s="46"/>
      <c r="G6" s="46"/>
      <c r="H6" s="46"/>
      <c r="I6" s="46"/>
      <c r="J6" s="46"/>
      <c r="K6" s="46"/>
      <c r="L6" s="48"/>
      <c r="M6" s="480"/>
      <c r="N6" s="480"/>
      <c r="O6" s="480"/>
      <c r="P6" s="480"/>
      <c r="Q6" s="480"/>
      <c r="R6" s="480"/>
      <c r="S6" s="480"/>
      <c r="T6" s="480"/>
      <c r="U6" s="480"/>
      <c r="V6" s="480"/>
      <c r="W6" s="480"/>
      <c r="X6" s="480"/>
      <c r="Y6" s="480"/>
      <c r="Z6" s="481"/>
      <c r="AA6" s="94"/>
      <c r="AB6" s="46"/>
      <c r="AC6" s="46"/>
      <c r="AD6" s="46"/>
      <c r="AE6" s="46"/>
      <c r="AF6" s="46"/>
      <c r="AG6" s="47"/>
    </row>
    <row r="7" spans="2:33" ht="18.75" hidden="1" customHeight="1">
      <c r="B7" s="45"/>
      <c r="E7" s="46"/>
      <c r="F7" s="46"/>
      <c r="G7" s="46"/>
      <c r="H7" s="46"/>
      <c r="I7" s="46"/>
      <c r="J7" s="46"/>
      <c r="K7" s="46"/>
      <c r="L7" s="48"/>
      <c r="M7" s="412" t="s">
        <v>6746</v>
      </c>
      <c r="N7" s="412"/>
      <c r="O7" s="412"/>
      <c r="P7" s="412"/>
      <c r="Q7" s="412"/>
      <c r="R7" s="412"/>
      <c r="S7" s="412"/>
      <c r="T7" s="412"/>
      <c r="U7" s="412"/>
      <c r="V7" s="412"/>
      <c r="W7" s="412"/>
      <c r="X7" s="412"/>
      <c r="Y7" s="412"/>
      <c r="Z7" s="413"/>
      <c r="AA7" s="94"/>
      <c r="AB7" s="46"/>
      <c r="AC7" s="46"/>
      <c r="AD7" s="46"/>
      <c r="AE7" s="46"/>
      <c r="AF7" s="46"/>
      <c r="AG7" s="47"/>
    </row>
    <row r="8" spans="2:33" ht="18.75" hidden="1" customHeight="1">
      <c r="B8" s="45"/>
      <c r="E8" s="46"/>
      <c r="F8" s="46"/>
      <c r="G8" s="46"/>
      <c r="H8" s="46"/>
      <c r="I8" s="46"/>
      <c r="J8" s="46"/>
      <c r="K8" s="46"/>
      <c r="L8" s="48"/>
      <c r="M8" s="412"/>
      <c r="N8" s="412"/>
      <c r="O8" s="412"/>
      <c r="P8" s="412"/>
      <c r="Q8" s="412"/>
      <c r="R8" s="412"/>
      <c r="S8" s="412"/>
      <c r="T8" s="412"/>
      <c r="U8" s="412"/>
      <c r="V8" s="412"/>
      <c r="W8" s="412"/>
      <c r="X8" s="412"/>
      <c r="Y8" s="412"/>
      <c r="Z8" s="413"/>
      <c r="AA8" s="94"/>
      <c r="AB8" s="46"/>
      <c r="AC8" s="46"/>
      <c r="AD8" s="46"/>
      <c r="AE8" s="46"/>
      <c r="AF8" s="46"/>
      <c r="AG8" s="47"/>
    </row>
    <row r="9" spans="2:33" ht="10.5" hidden="1" customHeight="1">
      <c r="B9" s="45"/>
      <c r="E9" s="46"/>
      <c r="F9" s="46"/>
      <c r="G9" s="46"/>
      <c r="H9" s="46"/>
      <c r="I9" s="46"/>
      <c r="J9" s="46"/>
      <c r="K9" s="46"/>
      <c r="L9" s="94"/>
      <c r="M9" s="412"/>
      <c r="N9" s="412"/>
      <c r="O9" s="412"/>
      <c r="P9" s="412"/>
      <c r="Q9" s="412"/>
      <c r="R9" s="412"/>
      <c r="S9" s="412"/>
      <c r="T9" s="412"/>
      <c r="U9" s="412"/>
      <c r="V9" s="412"/>
      <c r="W9" s="412"/>
      <c r="X9" s="412"/>
      <c r="Y9" s="412"/>
      <c r="Z9" s="413"/>
      <c r="AA9" s="94"/>
      <c r="AB9" s="46"/>
      <c r="AC9" s="46"/>
      <c r="AD9" s="46"/>
      <c r="AE9" s="46"/>
      <c r="AF9" s="46"/>
      <c r="AG9" s="47"/>
    </row>
    <row r="10" spans="2:33" ht="18.75" hidden="1" customHeight="1">
      <c r="B10" s="45"/>
      <c r="E10" s="46"/>
      <c r="F10" s="46"/>
      <c r="G10" s="46"/>
      <c r="H10" s="46"/>
      <c r="I10" s="46"/>
      <c r="J10" s="46"/>
      <c r="K10" s="46"/>
      <c r="L10" s="48"/>
      <c r="M10" s="49" t="s">
        <v>6747</v>
      </c>
      <c r="O10" s="46"/>
      <c r="P10" s="46"/>
      <c r="Q10" s="46"/>
      <c r="R10" s="46"/>
      <c r="S10" s="46"/>
      <c r="T10" s="46"/>
      <c r="U10" s="46"/>
      <c r="V10" s="46"/>
      <c r="W10" s="46"/>
      <c r="X10" s="46"/>
      <c r="Y10" s="46"/>
      <c r="Z10" s="47"/>
      <c r="AA10" s="94"/>
      <c r="AB10" s="46"/>
      <c r="AC10" s="46"/>
      <c r="AD10" s="46"/>
      <c r="AE10" s="46"/>
      <c r="AF10" s="46"/>
      <c r="AG10" s="47"/>
    </row>
    <row r="11" spans="2:33" ht="18.75" hidden="1" customHeight="1">
      <c r="B11" s="45"/>
      <c r="E11" s="46"/>
      <c r="F11" s="46"/>
      <c r="G11" s="46"/>
      <c r="H11" s="46"/>
      <c r="I11" s="46"/>
      <c r="J11" s="46"/>
      <c r="K11" s="46"/>
      <c r="L11" s="48"/>
      <c r="M11" s="95" t="s">
        <v>6748</v>
      </c>
      <c r="N11" s="95"/>
      <c r="O11" s="97"/>
      <c r="P11" s="97"/>
      <c r="Q11" s="97"/>
      <c r="R11" s="97"/>
      <c r="S11" s="97"/>
      <c r="T11" s="97"/>
      <c r="U11" s="97"/>
      <c r="V11" s="97"/>
      <c r="W11" s="97"/>
      <c r="X11" s="97"/>
      <c r="Y11" s="97"/>
      <c r="Z11" s="98"/>
      <c r="AA11" s="94"/>
      <c r="AB11" s="46"/>
      <c r="AC11" s="46"/>
      <c r="AD11" s="46"/>
      <c r="AE11" s="46"/>
      <c r="AF11" s="46"/>
      <c r="AG11" s="47"/>
    </row>
    <row r="12" spans="2:33" ht="18.75" hidden="1" customHeight="1">
      <c r="B12" s="45"/>
      <c r="E12" s="46"/>
      <c r="F12" s="46"/>
      <c r="G12" s="46"/>
      <c r="H12" s="46"/>
      <c r="I12" s="46"/>
      <c r="J12" s="46"/>
      <c r="K12" s="46"/>
      <c r="L12" s="48"/>
      <c r="M12" s="412" t="s">
        <v>6749</v>
      </c>
      <c r="N12" s="412"/>
      <c r="O12" s="412"/>
      <c r="P12" s="412"/>
      <c r="Q12" s="412"/>
      <c r="R12" s="412"/>
      <c r="S12" s="412"/>
      <c r="T12" s="412"/>
      <c r="U12" s="412"/>
      <c r="V12" s="412"/>
      <c r="W12" s="412"/>
      <c r="X12" s="412"/>
      <c r="Y12" s="412"/>
      <c r="Z12" s="413"/>
      <c r="AA12" s="94"/>
      <c r="AB12" s="46"/>
      <c r="AC12" s="46"/>
      <c r="AD12" s="46"/>
      <c r="AE12" s="46"/>
      <c r="AF12" s="46"/>
      <c r="AG12" s="47"/>
    </row>
    <row r="13" spans="2:33" ht="10.5" hidden="1" customHeight="1">
      <c r="B13" s="45"/>
      <c r="E13" s="46"/>
      <c r="F13" s="46"/>
      <c r="G13" s="46"/>
      <c r="H13" s="46"/>
      <c r="I13" s="46"/>
      <c r="J13" s="46"/>
      <c r="K13" s="46"/>
      <c r="L13" s="94"/>
      <c r="M13" s="412"/>
      <c r="N13" s="412"/>
      <c r="O13" s="412"/>
      <c r="P13" s="412"/>
      <c r="Q13" s="412"/>
      <c r="R13" s="412"/>
      <c r="S13" s="412"/>
      <c r="T13" s="412"/>
      <c r="U13" s="412"/>
      <c r="V13" s="412"/>
      <c r="W13" s="412"/>
      <c r="X13" s="412"/>
      <c r="Y13" s="412"/>
      <c r="Z13" s="413"/>
      <c r="AA13" s="94"/>
      <c r="AB13" s="46"/>
      <c r="AC13" s="46"/>
      <c r="AD13" s="46"/>
      <c r="AE13" s="46"/>
      <c r="AF13" s="46"/>
      <c r="AG13" s="47"/>
    </row>
    <row r="14" spans="2:33" ht="18.75" customHeight="1">
      <c r="B14" s="50"/>
      <c r="C14" s="51"/>
      <c r="D14" s="51"/>
      <c r="E14" s="52"/>
      <c r="F14" s="52"/>
      <c r="G14" s="52"/>
      <c r="H14" s="52"/>
      <c r="I14" s="52"/>
      <c r="J14" s="52"/>
      <c r="K14" s="52"/>
      <c r="L14" s="53"/>
      <c r="M14" s="54"/>
      <c r="N14" s="51"/>
      <c r="O14" s="52"/>
      <c r="P14" s="52"/>
      <c r="Q14" s="52"/>
      <c r="R14" s="52"/>
      <c r="S14" s="52"/>
      <c r="T14" s="52"/>
      <c r="U14" s="52"/>
      <c r="V14" s="52"/>
      <c r="W14" s="52"/>
      <c r="X14" s="52"/>
      <c r="Y14" s="52"/>
      <c r="Z14" s="55"/>
      <c r="AA14" s="56"/>
      <c r="AB14" s="52"/>
      <c r="AC14" s="52"/>
      <c r="AD14" s="52"/>
      <c r="AE14" s="52"/>
      <c r="AF14" s="52"/>
      <c r="AG14" s="55"/>
    </row>
    <row r="15" spans="2:33" ht="18.75" customHeight="1">
      <c r="B15" s="436" t="s">
        <v>6808</v>
      </c>
      <c r="C15" s="437"/>
      <c r="D15" s="437"/>
      <c r="E15" s="437"/>
      <c r="F15" s="437"/>
      <c r="G15" s="437"/>
      <c r="H15" s="437"/>
      <c r="I15" s="437"/>
      <c r="J15" s="437"/>
      <c r="K15" s="438"/>
      <c r="L15" s="474" t="s">
        <v>6750</v>
      </c>
      <c r="M15" s="475"/>
      <c r="N15" s="475"/>
      <c r="O15" s="475"/>
      <c r="P15" s="475"/>
      <c r="Q15" s="475"/>
      <c r="R15" s="475"/>
      <c r="S15" s="475"/>
      <c r="T15" s="475"/>
      <c r="U15" s="475"/>
      <c r="V15" s="475"/>
      <c r="W15" s="475"/>
      <c r="X15" s="475"/>
      <c r="Y15" s="475"/>
      <c r="Z15" s="476"/>
      <c r="AA15" s="99"/>
      <c r="AB15" s="57"/>
      <c r="AC15" s="57"/>
      <c r="AD15" s="57"/>
      <c r="AE15" s="57"/>
      <c r="AF15" s="57"/>
      <c r="AG15" s="58"/>
    </row>
    <row r="16" spans="2:33" ht="10.5" customHeight="1">
      <c r="B16" s="45"/>
      <c r="E16" s="46"/>
      <c r="F16" s="46"/>
      <c r="G16" s="46"/>
      <c r="H16" s="46"/>
      <c r="I16" s="46"/>
      <c r="J16" s="46"/>
      <c r="K16" s="46"/>
      <c r="L16" s="411"/>
      <c r="M16" s="412"/>
      <c r="N16" s="412"/>
      <c r="O16" s="412"/>
      <c r="P16" s="412"/>
      <c r="Q16" s="412"/>
      <c r="R16" s="412"/>
      <c r="S16" s="412"/>
      <c r="T16" s="412"/>
      <c r="U16" s="412"/>
      <c r="V16" s="412"/>
      <c r="W16" s="412"/>
      <c r="X16" s="412"/>
      <c r="Y16" s="412"/>
      <c r="Z16" s="413"/>
      <c r="AA16" s="94"/>
      <c r="AB16" s="46"/>
      <c r="AC16" s="46"/>
      <c r="AD16" s="46"/>
      <c r="AE16" s="46"/>
      <c r="AF16" s="46"/>
      <c r="AG16" s="47"/>
    </row>
    <row r="17" spans="2:33" ht="18.75" customHeight="1">
      <c r="B17" s="45"/>
      <c r="E17" s="46"/>
      <c r="F17" s="46"/>
      <c r="G17" s="46"/>
      <c r="H17" s="46"/>
      <c r="I17" s="46"/>
      <c r="J17" s="46"/>
      <c r="L17" s="456" t="s">
        <v>7459</v>
      </c>
      <c r="M17" s="457"/>
      <c r="N17" s="457"/>
      <c r="O17" s="457"/>
      <c r="P17" s="457"/>
      <c r="Q17" s="457"/>
      <c r="R17" s="457"/>
      <c r="S17" s="457"/>
      <c r="T17" s="457"/>
      <c r="U17" s="457"/>
      <c r="V17" s="457"/>
      <c r="W17" s="457"/>
      <c r="X17" s="457"/>
      <c r="Y17" s="457"/>
      <c r="Z17" s="458"/>
      <c r="AA17" s="94"/>
      <c r="AB17" s="46"/>
      <c r="AC17" s="46"/>
      <c r="AD17" s="46"/>
      <c r="AE17" s="46"/>
      <c r="AF17" s="46"/>
      <c r="AG17" s="47"/>
    </row>
    <row r="18" spans="2:33" ht="18.75" hidden="1" customHeight="1">
      <c r="B18" s="45"/>
      <c r="E18" s="46"/>
      <c r="F18" s="46"/>
      <c r="G18" s="46"/>
      <c r="H18" s="46"/>
      <c r="I18" s="46"/>
      <c r="J18" s="46"/>
      <c r="L18" s="411" t="s">
        <v>6751</v>
      </c>
      <c r="M18" s="412"/>
      <c r="N18" s="412"/>
      <c r="O18" s="412"/>
      <c r="P18" s="412"/>
      <c r="Q18" s="412"/>
      <c r="R18" s="412"/>
      <c r="S18" s="412"/>
      <c r="T18" s="412"/>
      <c r="U18" s="412"/>
      <c r="V18" s="412"/>
      <c r="W18" s="412"/>
      <c r="X18" s="412"/>
      <c r="Y18" s="412"/>
      <c r="Z18" s="413"/>
      <c r="AA18" s="94"/>
      <c r="AB18" s="46"/>
      <c r="AC18" s="46"/>
      <c r="AD18" s="46"/>
      <c r="AE18" s="46"/>
      <c r="AF18" s="46"/>
      <c r="AG18" s="47"/>
    </row>
    <row r="19" spans="2:33" ht="10.5" hidden="1" customHeight="1">
      <c r="B19" s="45"/>
      <c r="E19" s="46"/>
      <c r="F19" s="46"/>
      <c r="G19" s="46"/>
      <c r="H19" s="46"/>
      <c r="I19" s="46"/>
      <c r="J19" s="46"/>
      <c r="K19" s="46"/>
      <c r="L19" s="411"/>
      <c r="M19" s="412"/>
      <c r="N19" s="412"/>
      <c r="O19" s="412"/>
      <c r="P19" s="412"/>
      <c r="Q19" s="412"/>
      <c r="R19" s="412"/>
      <c r="S19" s="412"/>
      <c r="T19" s="412"/>
      <c r="U19" s="412"/>
      <c r="V19" s="412"/>
      <c r="W19" s="412"/>
      <c r="X19" s="412"/>
      <c r="Y19" s="412"/>
      <c r="Z19" s="413"/>
      <c r="AA19" s="94"/>
      <c r="AB19" s="46"/>
      <c r="AC19" s="46"/>
      <c r="AD19" s="46"/>
      <c r="AE19" s="46"/>
      <c r="AF19" s="46"/>
      <c r="AG19" s="47"/>
    </row>
    <row r="20" spans="2:33" ht="18.75" hidden="1" customHeight="1">
      <c r="B20" s="45"/>
      <c r="E20" s="46"/>
      <c r="F20" s="46"/>
      <c r="G20" s="46"/>
      <c r="H20" s="46"/>
      <c r="I20" s="46"/>
      <c r="J20" s="46"/>
      <c r="K20" s="46"/>
      <c r="L20" s="48"/>
      <c r="M20" s="49" t="s">
        <v>6752</v>
      </c>
      <c r="O20" s="46"/>
      <c r="P20" s="46"/>
      <c r="Q20" s="46"/>
      <c r="R20" s="46"/>
      <c r="S20" s="46"/>
      <c r="T20" s="46"/>
      <c r="U20" s="46"/>
      <c r="V20" s="46"/>
      <c r="W20" s="46"/>
      <c r="X20" s="46"/>
      <c r="Y20" s="46"/>
      <c r="Z20" s="47"/>
      <c r="AA20" s="94"/>
      <c r="AB20" s="46"/>
      <c r="AC20" s="46"/>
      <c r="AD20" s="46"/>
      <c r="AE20" s="46"/>
      <c r="AF20" s="46"/>
      <c r="AG20" s="47"/>
    </row>
    <row r="21" spans="2:33" ht="18.75" hidden="1" customHeight="1">
      <c r="B21" s="45"/>
      <c r="E21" s="46"/>
      <c r="F21" s="46"/>
      <c r="G21" s="46"/>
      <c r="H21" s="46"/>
      <c r="I21" s="46"/>
      <c r="J21" s="46"/>
      <c r="K21" s="46"/>
      <c r="L21" s="48"/>
      <c r="M21" s="412" t="s">
        <v>6753</v>
      </c>
      <c r="N21" s="412"/>
      <c r="O21" s="412"/>
      <c r="P21" s="412"/>
      <c r="Q21" s="412"/>
      <c r="R21" s="412"/>
      <c r="S21" s="412"/>
      <c r="T21" s="412"/>
      <c r="U21" s="412"/>
      <c r="V21" s="412"/>
      <c r="W21" s="412"/>
      <c r="X21" s="412"/>
      <c r="Y21" s="412"/>
      <c r="Z21" s="413"/>
      <c r="AA21" s="94"/>
      <c r="AB21" s="46"/>
      <c r="AC21" s="46"/>
      <c r="AD21" s="46"/>
      <c r="AE21" s="46"/>
      <c r="AF21" s="46"/>
      <c r="AG21" s="47"/>
    </row>
    <row r="22" spans="2:33" ht="18.75" hidden="1" customHeight="1">
      <c r="B22" s="45"/>
      <c r="E22" s="46"/>
      <c r="F22" s="46"/>
      <c r="G22" s="46"/>
      <c r="H22" s="46"/>
      <c r="I22" s="46"/>
      <c r="J22" s="46"/>
      <c r="K22" s="46"/>
      <c r="L22" s="48"/>
      <c r="M22" s="412" t="s">
        <v>6754</v>
      </c>
      <c r="N22" s="412"/>
      <c r="O22" s="412"/>
      <c r="P22" s="412"/>
      <c r="Q22" s="412"/>
      <c r="R22" s="412"/>
      <c r="S22" s="412"/>
      <c r="T22" s="412"/>
      <c r="U22" s="412"/>
      <c r="V22" s="412"/>
      <c r="W22" s="412"/>
      <c r="X22" s="412"/>
      <c r="Y22" s="412"/>
      <c r="Z22" s="413"/>
      <c r="AA22" s="94"/>
      <c r="AB22" s="46"/>
      <c r="AC22" s="46"/>
      <c r="AD22" s="46"/>
      <c r="AE22" s="46"/>
      <c r="AF22" s="46"/>
      <c r="AG22" s="47"/>
    </row>
    <row r="23" spans="2:33" ht="10.5" hidden="1" customHeight="1">
      <c r="B23" s="45"/>
      <c r="E23" s="46"/>
      <c r="F23" s="46"/>
      <c r="G23" s="46"/>
      <c r="H23" s="46"/>
      <c r="I23" s="46"/>
      <c r="J23" s="46"/>
      <c r="K23" s="46"/>
      <c r="L23" s="94"/>
      <c r="M23" s="412"/>
      <c r="N23" s="412"/>
      <c r="O23" s="412"/>
      <c r="P23" s="412"/>
      <c r="Q23" s="412"/>
      <c r="R23" s="412"/>
      <c r="S23" s="412"/>
      <c r="T23" s="412"/>
      <c r="U23" s="412"/>
      <c r="V23" s="412"/>
      <c r="W23" s="412"/>
      <c r="X23" s="412"/>
      <c r="Y23" s="412"/>
      <c r="Z23" s="413"/>
      <c r="AA23" s="94"/>
      <c r="AB23" s="46"/>
      <c r="AC23" s="46"/>
      <c r="AD23" s="46"/>
      <c r="AE23" s="46"/>
      <c r="AF23" s="46"/>
      <c r="AG23" s="47"/>
    </row>
    <row r="24" spans="2:33" ht="18.75" customHeight="1">
      <c r="B24" s="50"/>
      <c r="C24" s="51"/>
      <c r="D24" s="51"/>
      <c r="E24" s="52"/>
      <c r="F24" s="52"/>
      <c r="G24" s="52"/>
      <c r="H24" s="52"/>
      <c r="I24" s="52"/>
      <c r="J24" s="52"/>
      <c r="K24" s="52"/>
      <c r="L24" s="53"/>
      <c r="M24" s="59"/>
      <c r="N24" s="51"/>
      <c r="O24" s="52"/>
      <c r="P24" s="52"/>
      <c r="Q24" s="52"/>
      <c r="R24" s="52"/>
      <c r="S24" s="52"/>
      <c r="T24" s="52"/>
      <c r="U24" s="52"/>
      <c r="V24" s="52"/>
      <c r="W24" s="52"/>
      <c r="X24" s="52"/>
      <c r="Y24" s="52"/>
      <c r="Z24" s="55"/>
      <c r="AA24" s="56"/>
      <c r="AB24" s="52"/>
      <c r="AC24" s="52"/>
      <c r="AD24" s="52"/>
      <c r="AE24" s="52"/>
      <c r="AF24" s="52"/>
      <c r="AG24" s="55"/>
    </row>
    <row r="25" spans="2:33" ht="18.75" hidden="1" customHeight="1">
      <c r="B25" s="439" t="s">
        <v>7123</v>
      </c>
      <c r="C25" s="440"/>
      <c r="D25" s="440"/>
      <c r="E25" s="440"/>
      <c r="F25" s="440"/>
      <c r="G25" s="440"/>
      <c r="H25" s="440"/>
      <c r="I25" s="440"/>
      <c r="J25" s="440"/>
      <c r="K25" s="441"/>
      <c r="L25" s="75"/>
      <c r="M25" s="57"/>
      <c r="N25" s="57"/>
      <c r="O25" s="57"/>
      <c r="P25" s="57"/>
      <c r="Q25" s="57"/>
      <c r="R25" s="57"/>
      <c r="S25" s="57"/>
      <c r="T25" s="57"/>
      <c r="U25" s="57"/>
      <c r="V25" s="57"/>
      <c r="W25" s="57"/>
      <c r="X25" s="57"/>
      <c r="Y25" s="57"/>
      <c r="Z25" s="58"/>
      <c r="AA25" s="99"/>
      <c r="AB25" s="57"/>
      <c r="AC25" s="57"/>
      <c r="AD25" s="57"/>
      <c r="AE25" s="57"/>
      <c r="AF25" s="57"/>
      <c r="AG25" s="58"/>
    </row>
    <row r="26" spans="2:33" ht="10.5" hidden="1" customHeight="1">
      <c r="B26" s="159"/>
      <c r="C26" s="160"/>
      <c r="D26" s="160"/>
      <c r="E26" s="160"/>
      <c r="F26" s="160"/>
      <c r="G26" s="160"/>
      <c r="H26" s="160"/>
      <c r="I26" s="160"/>
      <c r="J26" s="160"/>
      <c r="K26" s="160"/>
      <c r="L26" s="48"/>
      <c r="M26" s="46"/>
      <c r="N26" s="46"/>
      <c r="O26" s="46"/>
      <c r="P26" s="46"/>
      <c r="Q26" s="46"/>
      <c r="R26" s="46"/>
      <c r="S26" s="46"/>
      <c r="T26" s="46"/>
      <c r="U26" s="46"/>
      <c r="V26" s="46"/>
      <c r="W26" s="46"/>
      <c r="X26" s="46"/>
      <c r="Y26" s="46"/>
      <c r="Z26" s="47"/>
      <c r="AA26" s="94"/>
      <c r="AB26" s="46"/>
      <c r="AC26" s="46"/>
      <c r="AD26" s="46"/>
      <c r="AE26" s="46"/>
      <c r="AF26" s="46"/>
      <c r="AG26" s="47"/>
    </row>
    <row r="27" spans="2:33" ht="18.75" hidden="1" customHeight="1">
      <c r="B27" s="45"/>
      <c r="C27" s="129" t="s">
        <v>7238</v>
      </c>
      <c r="D27" s="129"/>
      <c r="E27" s="130"/>
      <c r="F27" s="130"/>
      <c r="G27" s="130"/>
      <c r="H27" s="130"/>
      <c r="I27" s="130"/>
      <c r="J27" s="130"/>
      <c r="K27" s="130"/>
      <c r="L27" s="424" t="s">
        <v>7239</v>
      </c>
      <c r="M27" s="425"/>
      <c r="N27" s="425"/>
      <c r="O27" s="425"/>
      <c r="P27" s="425"/>
      <c r="Q27" s="425"/>
      <c r="R27" s="425"/>
      <c r="S27" s="425"/>
      <c r="T27" s="425"/>
      <c r="U27" s="425"/>
      <c r="V27" s="425"/>
      <c r="W27" s="425"/>
      <c r="X27" s="425"/>
      <c r="Y27" s="425"/>
      <c r="Z27" s="426"/>
      <c r="AA27" s="94"/>
      <c r="AB27" s="46"/>
      <c r="AC27" s="46"/>
      <c r="AD27" s="46"/>
      <c r="AE27" s="46"/>
      <c r="AF27" s="46"/>
      <c r="AG27" s="47"/>
    </row>
    <row r="28" spans="2:33" ht="18.75" hidden="1" customHeight="1">
      <c r="B28" s="45"/>
      <c r="E28" s="46"/>
      <c r="F28" s="46"/>
      <c r="G28" s="46"/>
      <c r="H28" s="46"/>
      <c r="I28" s="46"/>
      <c r="J28" s="46"/>
      <c r="L28" s="456" t="s">
        <v>7240</v>
      </c>
      <c r="M28" s="457"/>
      <c r="N28" s="457"/>
      <c r="O28" s="457"/>
      <c r="P28" s="457"/>
      <c r="Q28" s="457"/>
      <c r="R28" s="457"/>
      <c r="S28" s="457"/>
      <c r="T28" s="457"/>
      <c r="U28" s="457"/>
      <c r="V28" s="457"/>
      <c r="W28" s="457"/>
      <c r="X28" s="457"/>
      <c r="Y28" s="457"/>
      <c r="Z28" s="458"/>
      <c r="AA28" s="94"/>
      <c r="AB28" s="46"/>
      <c r="AC28" s="46"/>
      <c r="AD28" s="46"/>
      <c r="AE28" s="46"/>
      <c r="AF28" s="46"/>
      <c r="AG28" s="47"/>
    </row>
    <row r="29" spans="2:33" ht="18.75" hidden="1" customHeight="1">
      <c r="B29" s="45"/>
      <c r="E29" s="46"/>
      <c r="F29" s="46"/>
      <c r="G29" s="46"/>
      <c r="H29" s="46"/>
      <c r="I29" s="46"/>
      <c r="J29" s="46"/>
      <c r="L29" s="48"/>
      <c r="M29" s="170" t="s">
        <v>7130</v>
      </c>
      <c r="Z29" s="83"/>
      <c r="AA29" s="94"/>
      <c r="AB29" s="46"/>
      <c r="AC29" s="46"/>
      <c r="AD29" s="46"/>
      <c r="AE29" s="46"/>
      <c r="AF29" s="46"/>
      <c r="AG29" s="47"/>
    </row>
    <row r="30" spans="2:33" ht="18.75" hidden="1" customHeight="1">
      <c r="B30" s="45"/>
      <c r="E30" s="46"/>
      <c r="F30" s="46"/>
      <c r="G30" s="46"/>
      <c r="H30" s="46"/>
      <c r="I30" s="46"/>
      <c r="J30" s="46"/>
      <c r="K30" s="46"/>
      <c r="L30" s="48"/>
      <c r="M30" s="412" t="s">
        <v>7131</v>
      </c>
      <c r="N30" s="412"/>
      <c r="O30" s="412"/>
      <c r="P30" s="412"/>
      <c r="Q30" s="412"/>
      <c r="R30" s="412"/>
      <c r="S30" s="412"/>
      <c r="T30" s="412"/>
      <c r="U30" s="412"/>
      <c r="V30" s="412"/>
      <c r="W30" s="412"/>
      <c r="X30" s="412"/>
      <c r="Y30" s="412"/>
      <c r="Z30" s="413"/>
      <c r="AA30" s="94"/>
      <c r="AB30" s="46"/>
      <c r="AC30" s="46"/>
      <c r="AD30" s="46"/>
      <c r="AE30" s="46"/>
      <c r="AF30" s="46"/>
      <c r="AG30" s="47"/>
    </row>
    <row r="31" spans="2:33" ht="18.75" hidden="1" customHeight="1">
      <c r="B31" s="45"/>
      <c r="E31" s="46"/>
      <c r="F31" s="46"/>
      <c r="G31" s="46"/>
      <c r="H31" s="46"/>
      <c r="I31" s="46"/>
      <c r="J31" s="46"/>
      <c r="K31" s="46"/>
      <c r="L31" s="48"/>
      <c r="M31" s="412"/>
      <c r="N31" s="412"/>
      <c r="O31" s="412"/>
      <c r="P31" s="412"/>
      <c r="Q31" s="412"/>
      <c r="R31" s="412"/>
      <c r="S31" s="412"/>
      <c r="T31" s="412"/>
      <c r="U31" s="412"/>
      <c r="V31" s="412"/>
      <c r="W31" s="412"/>
      <c r="X31" s="412"/>
      <c r="Y31" s="412"/>
      <c r="Z31" s="413"/>
      <c r="AA31" s="94"/>
      <c r="AB31" s="46"/>
      <c r="AC31" s="46"/>
      <c r="AD31" s="46"/>
      <c r="AE31" s="46"/>
      <c r="AF31" s="46"/>
      <c r="AG31" s="47"/>
    </row>
    <row r="32" spans="2:33" ht="18.75" hidden="1" customHeight="1">
      <c r="B32" s="45"/>
      <c r="E32" s="46"/>
      <c r="F32" s="46"/>
      <c r="G32" s="46"/>
      <c r="H32" s="46"/>
      <c r="I32" s="46"/>
      <c r="J32" s="46"/>
      <c r="K32" s="46"/>
      <c r="L32" s="48"/>
      <c r="M32" s="170" t="s">
        <v>7132</v>
      </c>
      <c r="Z32" s="83"/>
      <c r="AA32" s="94"/>
      <c r="AB32" s="46"/>
      <c r="AC32" s="46"/>
      <c r="AD32" s="46"/>
      <c r="AE32" s="46"/>
      <c r="AF32" s="46"/>
      <c r="AG32" s="47"/>
    </row>
    <row r="33" spans="2:33" ht="18.75" hidden="1" customHeight="1">
      <c r="B33" s="45"/>
      <c r="E33" s="46"/>
      <c r="F33" s="46"/>
      <c r="G33" s="46"/>
      <c r="H33" s="46"/>
      <c r="I33" s="46"/>
      <c r="J33" s="46"/>
      <c r="K33" s="46"/>
      <c r="L33" s="48"/>
      <c r="M33" s="44" t="s">
        <v>7133</v>
      </c>
      <c r="Z33" s="83"/>
      <c r="AA33" s="94"/>
      <c r="AB33" s="46"/>
      <c r="AC33" s="46"/>
      <c r="AD33" s="46"/>
      <c r="AE33" s="46"/>
      <c r="AF33" s="46"/>
      <c r="AG33" s="47"/>
    </row>
    <row r="34" spans="2:33" ht="18.75" hidden="1" customHeight="1">
      <c r="B34" s="45"/>
      <c r="E34" s="46"/>
      <c r="F34" s="46"/>
      <c r="G34" s="46"/>
      <c r="H34" s="46"/>
      <c r="I34" s="46"/>
      <c r="J34" s="46"/>
      <c r="K34" s="46"/>
      <c r="L34" s="94"/>
      <c r="M34" s="170" t="s">
        <v>7134</v>
      </c>
      <c r="Z34" s="83"/>
      <c r="AA34" s="94"/>
      <c r="AB34" s="46"/>
      <c r="AC34" s="46"/>
      <c r="AD34" s="46"/>
      <c r="AE34" s="46"/>
      <c r="AF34" s="46"/>
      <c r="AG34" s="47"/>
    </row>
    <row r="35" spans="2:33" ht="18.75" hidden="1" customHeight="1">
      <c r="B35" s="45"/>
      <c r="E35" s="46"/>
      <c r="F35" s="46"/>
      <c r="G35" s="46"/>
      <c r="H35" s="46"/>
      <c r="I35" s="46"/>
      <c r="J35" s="46"/>
      <c r="K35" s="46"/>
      <c r="L35" s="94"/>
      <c r="M35" s="44" t="s">
        <v>7135</v>
      </c>
      <c r="Z35" s="83"/>
      <c r="AA35" s="94"/>
      <c r="AB35" s="46"/>
      <c r="AC35" s="46"/>
      <c r="AD35" s="46"/>
      <c r="AE35" s="46"/>
      <c r="AF35" s="46"/>
      <c r="AG35" s="47"/>
    </row>
    <row r="36" spans="2:33" ht="10.5" hidden="1" customHeight="1">
      <c r="B36" s="45"/>
      <c r="C36" s="63"/>
      <c r="D36" s="63"/>
      <c r="E36" s="64"/>
      <c r="F36" s="64"/>
      <c r="G36" s="64"/>
      <c r="H36" s="64"/>
      <c r="I36" s="64"/>
      <c r="J36" s="64"/>
      <c r="K36" s="64"/>
      <c r="L36" s="65"/>
      <c r="M36" s="63"/>
      <c r="N36" s="63"/>
      <c r="O36" s="63"/>
      <c r="P36" s="63"/>
      <c r="Q36" s="63"/>
      <c r="R36" s="63"/>
      <c r="S36" s="63"/>
      <c r="T36" s="63"/>
      <c r="U36" s="63"/>
      <c r="V36" s="63"/>
      <c r="W36" s="63"/>
      <c r="X36" s="63"/>
      <c r="Y36" s="63"/>
      <c r="Z36" s="171"/>
      <c r="AA36" s="94"/>
      <c r="AB36" s="46"/>
      <c r="AC36" s="46"/>
      <c r="AD36" s="46"/>
      <c r="AE36" s="46"/>
      <c r="AF36" s="46"/>
      <c r="AG36" s="47"/>
    </row>
    <row r="37" spans="2:33" ht="18.75" hidden="1" customHeight="1">
      <c r="B37" s="45"/>
      <c r="C37" s="129" t="s">
        <v>7236</v>
      </c>
      <c r="D37" s="129"/>
      <c r="E37" s="130"/>
      <c r="F37" s="130"/>
      <c r="G37" s="130"/>
      <c r="H37" s="130"/>
      <c r="I37" s="130"/>
      <c r="J37" s="130"/>
      <c r="K37" s="130"/>
      <c r="L37" s="161" t="s">
        <v>7248</v>
      </c>
      <c r="M37" s="151"/>
      <c r="N37" s="129"/>
      <c r="O37" s="130"/>
      <c r="P37" s="130"/>
      <c r="Q37" s="130"/>
      <c r="R37" s="130"/>
      <c r="S37" s="130"/>
      <c r="T37" s="130"/>
      <c r="U37" s="130"/>
      <c r="V37" s="130"/>
      <c r="W37" s="130"/>
      <c r="X37" s="162"/>
      <c r="Y37" s="162"/>
      <c r="Z37" s="163"/>
      <c r="AA37" s="94"/>
      <c r="AB37" s="46"/>
      <c r="AC37" s="46"/>
      <c r="AD37" s="46"/>
      <c r="AE37" s="46"/>
      <c r="AF37" s="46"/>
      <c r="AG37" s="47"/>
    </row>
    <row r="38" spans="2:33" ht="10.5" hidden="1" customHeight="1">
      <c r="B38" s="45"/>
      <c r="C38" s="164"/>
      <c r="D38" s="164"/>
      <c r="E38" s="131"/>
      <c r="F38" s="131"/>
      <c r="G38" s="131"/>
      <c r="H38" s="131"/>
      <c r="I38" s="131"/>
      <c r="J38" s="131"/>
      <c r="K38" s="131"/>
      <c r="L38" s="165"/>
      <c r="M38" s="166"/>
      <c r="N38" s="166"/>
      <c r="O38" s="166"/>
      <c r="P38" s="166"/>
      <c r="Q38" s="166"/>
      <c r="R38" s="166"/>
      <c r="S38" s="166"/>
      <c r="T38" s="166"/>
      <c r="U38" s="166"/>
      <c r="V38" s="166"/>
      <c r="W38" s="166"/>
      <c r="X38" s="167"/>
      <c r="Y38" s="167"/>
      <c r="Z38" s="168"/>
      <c r="AA38" s="94"/>
      <c r="AB38" s="46"/>
      <c r="AC38" s="46"/>
      <c r="AD38" s="46"/>
      <c r="AE38" s="46"/>
      <c r="AF38" s="46"/>
      <c r="AG38" s="47"/>
    </row>
    <row r="39" spans="2:33" ht="18.75" hidden="1" customHeight="1">
      <c r="B39" s="45"/>
      <c r="C39" s="129" t="s">
        <v>7237</v>
      </c>
      <c r="D39" s="129"/>
      <c r="E39" s="130"/>
      <c r="F39" s="130"/>
      <c r="G39" s="130"/>
      <c r="H39" s="130"/>
      <c r="I39" s="130"/>
      <c r="J39" s="130"/>
      <c r="K39" s="130"/>
      <c r="L39" s="161" t="s">
        <v>6757</v>
      </c>
      <c r="M39" s="151"/>
      <c r="N39" s="129"/>
      <c r="O39" s="130"/>
      <c r="P39" s="130"/>
      <c r="Q39" s="130"/>
      <c r="R39" s="130"/>
      <c r="S39" s="130"/>
      <c r="T39" s="130"/>
      <c r="U39" s="130"/>
      <c r="V39" s="130"/>
      <c r="W39" s="130"/>
      <c r="X39" s="162"/>
      <c r="Y39" s="162"/>
      <c r="Z39" s="163"/>
      <c r="AA39" s="103"/>
      <c r="AB39" s="61"/>
      <c r="AC39" s="61"/>
      <c r="AD39" s="61"/>
      <c r="AE39" s="61"/>
      <c r="AF39" s="61"/>
      <c r="AG39" s="62"/>
    </row>
    <row r="40" spans="2:33" ht="10.5" hidden="1" customHeight="1">
      <c r="B40" s="50"/>
      <c r="C40" s="164"/>
      <c r="D40" s="164"/>
      <c r="E40" s="131"/>
      <c r="F40" s="131"/>
      <c r="G40" s="131"/>
      <c r="H40" s="131"/>
      <c r="I40" s="131"/>
      <c r="J40" s="131"/>
      <c r="K40" s="131"/>
      <c r="L40" s="165"/>
      <c r="M40" s="166"/>
      <c r="N40" s="166"/>
      <c r="O40" s="166"/>
      <c r="P40" s="166"/>
      <c r="Q40" s="166"/>
      <c r="R40" s="166"/>
      <c r="S40" s="166"/>
      <c r="T40" s="166"/>
      <c r="U40" s="166"/>
      <c r="V40" s="166"/>
      <c r="W40" s="166"/>
      <c r="X40" s="167"/>
      <c r="Y40" s="167"/>
      <c r="Z40" s="168"/>
      <c r="AA40" s="56"/>
      <c r="AB40" s="52"/>
      <c r="AC40" s="52"/>
      <c r="AD40" s="52"/>
      <c r="AE40" s="52"/>
      <c r="AF40" s="52"/>
      <c r="AG40" s="55"/>
    </row>
    <row r="41" spans="2:33" ht="18.75" hidden="1" customHeight="1">
      <c r="B41" s="436" t="s">
        <v>6755</v>
      </c>
      <c r="C41" s="437"/>
      <c r="D41" s="437"/>
      <c r="E41" s="437"/>
      <c r="F41" s="437"/>
      <c r="G41" s="437"/>
      <c r="H41" s="437"/>
      <c r="I41" s="437"/>
      <c r="J41" s="437"/>
      <c r="K41" s="438"/>
      <c r="L41" s="72"/>
      <c r="M41" s="172"/>
      <c r="N41" s="172"/>
      <c r="O41" s="172"/>
      <c r="P41" s="172"/>
      <c r="Q41" s="172"/>
      <c r="R41" s="172"/>
      <c r="S41" s="172"/>
      <c r="T41" s="172"/>
      <c r="U41" s="172"/>
      <c r="V41" s="172"/>
      <c r="W41" s="172"/>
      <c r="X41" s="172"/>
      <c r="Y41" s="172"/>
      <c r="Z41" s="173"/>
      <c r="AA41" s="99"/>
      <c r="AB41" s="57"/>
      <c r="AC41" s="57"/>
      <c r="AD41" s="57"/>
      <c r="AE41" s="57"/>
      <c r="AF41" s="57"/>
      <c r="AG41" s="58"/>
    </row>
    <row r="42" spans="2:33" ht="10.5" hidden="1" customHeight="1">
      <c r="B42" s="45"/>
      <c r="E42" s="46"/>
      <c r="F42" s="46"/>
      <c r="G42" s="46"/>
      <c r="H42" s="46"/>
      <c r="I42" s="46"/>
      <c r="J42" s="46"/>
      <c r="K42" s="46"/>
      <c r="L42" s="94"/>
      <c r="M42" s="95"/>
      <c r="N42" s="95"/>
      <c r="O42" s="95"/>
      <c r="P42" s="95"/>
      <c r="Q42" s="95"/>
      <c r="R42" s="95"/>
      <c r="S42" s="95"/>
      <c r="T42" s="95"/>
      <c r="U42" s="95"/>
      <c r="V42" s="95"/>
      <c r="W42" s="95"/>
      <c r="X42" s="95"/>
      <c r="Y42" s="95"/>
      <c r="Z42" s="96"/>
      <c r="AA42" s="94"/>
      <c r="AB42" s="46"/>
      <c r="AC42" s="46"/>
      <c r="AD42" s="46"/>
      <c r="AE42" s="46"/>
      <c r="AF42" s="46"/>
      <c r="AG42" s="47"/>
    </row>
    <row r="43" spans="2:33" ht="18.75" hidden="1" customHeight="1">
      <c r="B43" s="45"/>
      <c r="C43" s="129" t="s">
        <v>7241</v>
      </c>
      <c r="D43" s="129"/>
      <c r="E43" s="130"/>
      <c r="F43" s="130"/>
      <c r="G43" s="130"/>
      <c r="H43" s="130"/>
      <c r="I43" s="130"/>
      <c r="J43" s="130"/>
      <c r="K43" s="130"/>
      <c r="L43" s="468" t="s">
        <v>6757</v>
      </c>
      <c r="M43" s="469"/>
      <c r="N43" s="469"/>
      <c r="O43" s="469"/>
      <c r="P43" s="469"/>
      <c r="Q43" s="469"/>
      <c r="R43" s="469"/>
      <c r="S43" s="469"/>
      <c r="T43" s="469"/>
      <c r="U43" s="469"/>
      <c r="V43" s="469"/>
      <c r="W43" s="469"/>
      <c r="X43" s="469"/>
      <c r="Y43" s="469"/>
      <c r="Z43" s="470"/>
      <c r="AA43" s="103"/>
      <c r="AB43" s="61"/>
      <c r="AC43" s="61"/>
      <c r="AD43" s="61"/>
      <c r="AE43" s="61"/>
      <c r="AF43" s="61"/>
      <c r="AG43" s="62"/>
    </row>
    <row r="44" spans="2:33" ht="10.5" hidden="1" customHeight="1">
      <c r="B44" s="45"/>
      <c r="C44" s="174"/>
      <c r="D44" s="174"/>
      <c r="E44" s="175"/>
      <c r="F44" s="175"/>
      <c r="G44" s="175"/>
      <c r="H44" s="175"/>
      <c r="I44" s="175"/>
      <c r="J44" s="175"/>
      <c r="K44" s="175"/>
      <c r="L44" s="169"/>
      <c r="M44" s="176"/>
      <c r="N44" s="176"/>
      <c r="O44" s="176"/>
      <c r="P44" s="176"/>
      <c r="Q44" s="176"/>
      <c r="R44" s="176"/>
      <c r="S44" s="176"/>
      <c r="T44" s="176"/>
      <c r="U44" s="176"/>
      <c r="V44" s="176"/>
      <c r="W44" s="176"/>
      <c r="X44" s="176"/>
      <c r="Y44" s="176"/>
      <c r="Z44" s="177"/>
      <c r="AA44" s="94"/>
      <c r="AB44" s="46"/>
      <c r="AC44" s="46"/>
      <c r="AD44" s="46"/>
      <c r="AE44" s="46"/>
      <c r="AF44" s="46"/>
      <c r="AG44" s="47"/>
    </row>
    <row r="45" spans="2:33" ht="18.75" hidden="1" customHeight="1">
      <c r="B45" s="45"/>
      <c r="C45" s="164"/>
      <c r="D45" s="164"/>
      <c r="E45" s="131"/>
      <c r="F45" s="131"/>
      <c r="G45" s="131"/>
      <c r="H45" s="131"/>
      <c r="I45" s="131"/>
      <c r="J45" s="131"/>
      <c r="K45" s="131"/>
      <c r="L45" s="165"/>
      <c r="M45" s="166"/>
      <c r="N45" s="166"/>
      <c r="O45" s="166"/>
      <c r="P45" s="166"/>
      <c r="Q45" s="166"/>
      <c r="R45" s="166"/>
      <c r="S45" s="166"/>
      <c r="T45" s="166"/>
      <c r="U45" s="166"/>
      <c r="V45" s="166"/>
      <c r="W45" s="166"/>
      <c r="X45" s="166"/>
      <c r="Y45" s="166"/>
      <c r="Z45" s="178"/>
      <c r="AA45" s="103"/>
      <c r="AB45" s="61"/>
      <c r="AC45" s="61"/>
      <c r="AD45" s="61"/>
      <c r="AE45" s="61"/>
      <c r="AF45" s="61"/>
      <c r="AG45" s="62"/>
    </row>
    <row r="46" spans="2:33" ht="18.75" hidden="1" customHeight="1">
      <c r="B46" s="45"/>
      <c r="C46" s="174" t="s">
        <v>7242</v>
      </c>
      <c r="D46" s="174"/>
      <c r="E46" s="175"/>
      <c r="F46" s="175"/>
      <c r="G46" s="175"/>
      <c r="H46" s="175"/>
      <c r="I46" s="175"/>
      <c r="J46" s="175"/>
      <c r="K46" s="175"/>
      <c r="L46" s="485" t="s">
        <v>6758</v>
      </c>
      <c r="M46" s="486"/>
      <c r="N46" s="486"/>
      <c r="O46" s="486"/>
      <c r="P46" s="486"/>
      <c r="Q46" s="486"/>
      <c r="R46" s="486"/>
      <c r="S46" s="486"/>
      <c r="T46" s="486"/>
      <c r="U46" s="486"/>
      <c r="V46" s="486"/>
      <c r="W46" s="486"/>
      <c r="X46" s="486"/>
      <c r="Y46" s="486"/>
      <c r="Z46" s="487"/>
      <c r="AA46" s="94"/>
      <c r="AB46" s="46"/>
      <c r="AC46" s="46"/>
      <c r="AD46" s="46"/>
      <c r="AE46" s="46"/>
      <c r="AF46" s="46"/>
      <c r="AG46" s="47"/>
    </row>
    <row r="47" spans="2:33" ht="18.75" hidden="1" customHeight="1">
      <c r="B47" s="45"/>
      <c r="C47" s="174"/>
      <c r="D47" s="174"/>
      <c r="E47" s="175"/>
      <c r="F47" s="175"/>
      <c r="G47" s="175"/>
      <c r="H47" s="175"/>
      <c r="I47" s="175"/>
      <c r="J47" s="175"/>
      <c r="K47" s="175"/>
      <c r="L47" s="471" t="s">
        <v>7250</v>
      </c>
      <c r="M47" s="472"/>
      <c r="N47" s="472"/>
      <c r="O47" s="472"/>
      <c r="P47" s="472"/>
      <c r="Q47" s="472"/>
      <c r="R47" s="472"/>
      <c r="S47" s="472"/>
      <c r="T47" s="472"/>
      <c r="U47" s="472"/>
      <c r="V47" s="472"/>
      <c r="W47" s="472"/>
      <c r="X47" s="472"/>
      <c r="Y47" s="472"/>
      <c r="Z47" s="473"/>
      <c r="AA47" s="103"/>
      <c r="AB47" s="61"/>
      <c r="AC47" s="61"/>
      <c r="AD47" s="61"/>
      <c r="AE47" s="61"/>
      <c r="AF47" s="61"/>
      <c r="AG47" s="62"/>
    </row>
    <row r="48" spans="2:33" ht="18.75" hidden="1" customHeight="1">
      <c r="B48" s="45"/>
      <c r="C48" s="174"/>
      <c r="D48" s="174"/>
      <c r="E48" s="175"/>
      <c r="F48" s="175"/>
      <c r="G48" s="175"/>
      <c r="H48" s="175"/>
      <c r="I48" s="175"/>
      <c r="J48" s="175"/>
      <c r="K48" s="175"/>
      <c r="L48" s="471" t="s">
        <v>6812</v>
      </c>
      <c r="M48" s="472"/>
      <c r="N48" s="472"/>
      <c r="O48" s="472"/>
      <c r="P48" s="472"/>
      <c r="Q48" s="472"/>
      <c r="R48" s="472"/>
      <c r="S48" s="472"/>
      <c r="T48" s="472"/>
      <c r="U48" s="472"/>
      <c r="V48" s="472"/>
      <c r="W48" s="472"/>
      <c r="X48" s="472"/>
      <c r="Y48" s="472"/>
      <c r="Z48" s="473"/>
      <c r="AA48" s="65"/>
      <c r="AB48" s="64"/>
      <c r="AC48" s="64"/>
      <c r="AD48" s="64"/>
      <c r="AE48" s="64"/>
      <c r="AF48" s="64"/>
      <c r="AG48" s="68"/>
    </row>
    <row r="49" spans="2:33" ht="18.75" hidden="1" customHeight="1">
      <c r="B49" s="45"/>
      <c r="C49" s="174"/>
      <c r="D49" s="174"/>
      <c r="E49" s="175"/>
      <c r="F49" s="175"/>
      <c r="G49" s="175"/>
      <c r="H49" s="175"/>
      <c r="I49" s="175"/>
      <c r="J49" s="175"/>
      <c r="K49" s="175"/>
      <c r="L49" s="471"/>
      <c r="M49" s="472"/>
      <c r="N49" s="472"/>
      <c r="O49" s="472"/>
      <c r="P49" s="472"/>
      <c r="Q49" s="472"/>
      <c r="R49" s="472"/>
      <c r="S49" s="472"/>
      <c r="T49" s="472"/>
      <c r="U49" s="472"/>
      <c r="V49" s="472"/>
      <c r="W49" s="472"/>
      <c r="X49" s="472"/>
      <c r="Y49" s="472"/>
      <c r="Z49" s="473"/>
      <c r="AA49" s="94"/>
      <c r="AB49" s="46"/>
      <c r="AC49" s="46"/>
      <c r="AD49" s="46"/>
      <c r="AE49" s="46"/>
      <c r="AF49" s="46"/>
      <c r="AG49" s="47"/>
    </row>
    <row r="50" spans="2:33" ht="18.75" hidden="1" customHeight="1">
      <c r="B50" s="45"/>
      <c r="E50" s="46"/>
      <c r="F50" s="46"/>
      <c r="G50" s="46"/>
      <c r="H50" s="46"/>
      <c r="I50" s="46"/>
      <c r="J50" s="46"/>
      <c r="K50" s="46"/>
      <c r="L50" s="456" t="s">
        <v>6757</v>
      </c>
      <c r="M50" s="457"/>
      <c r="N50" s="457"/>
      <c r="O50" s="457"/>
      <c r="P50" s="457"/>
      <c r="Q50" s="457"/>
      <c r="R50" s="457"/>
      <c r="S50" s="457"/>
      <c r="T50" s="457"/>
      <c r="U50" s="457"/>
      <c r="V50" s="457"/>
      <c r="W50" s="457"/>
      <c r="X50" s="457"/>
      <c r="Y50" s="457"/>
      <c r="Z50" s="458"/>
      <c r="AA50" s="94"/>
      <c r="AB50" s="46"/>
      <c r="AC50" s="46"/>
      <c r="AD50" s="46"/>
      <c r="AE50" s="46"/>
      <c r="AF50" s="46"/>
      <c r="AG50" s="47"/>
    </row>
    <row r="51" spans="2:33" ht="18.75" hidden="1" customHeight="1">
      <c r="B51" s="45"/>
      <c r="E51" s="46"/>
      <c r="F51" s="46"/>
      <c r="G51" s="46"/>
      <c r="H51" s="46"/>
      <c r="I51" s="46"/>
      <c r="J51" s="46"/>
      <c r="K51" s="46"/>
      <c r="L51" s="2" t="s">
        <v>7244</v>
      </c>
      <c r="M51" s="397"/>
      <c r="N51" s="397"/>
      <c r="O51" s="397"/>
      <c r="P51" s="397"/>
      <c r="Q51" s="397"/>
      <c r="R51" s="397"/>
      <c r="S51" s="397"/>
      <c r="T51" s="397"/>
      <c r="U51" s="397"/>
      <c r="V51" s="397"/>
      <c r="W51" s="397"/>
      <c r="X51" s="397"/>
      <c r="Y51" s="397"/>
      <c r="Z51" s="398"/>
      <c r="AA51" s="103"/>
      <c r="AB51" s="61"/>
      <c r="AC51" s="61"/>
      <c r="AD51" s="61"/>
      <c r="AE51" s="61"/>
      <c r="AF51" s="61"/>
      <c r="AG51" s="62"/>
    </row>
    <row r="52" spans="2:33" ht="10.5" hidden="1" customHeight="1">
      <c r="B52" s="45"/>
      <c r="C52" s="51"/>
      <c r="D52" s="51"/>
      <c r="E52" s="52"/>
      <c r="F52" s="52"/>
      <c r="G52" s="52"/>
      <c r="H52" s="52"/>
      <c r="I52" s="52"/>
      <c r="J52" s="52"/>
      <c r="K52" s="52"/>
      <c r="L52" s="56"/>
      <c r="M52" s="59"/>
      <c r="N52" s="59"/>
      <c r="O52" s="59"/>
      <c r="P52" s="59"/>
      <c r="Q52" s="59"/>
      <c r="R52" s="59"/>
      <c r="S52" s="59"/>
      <c r="T52" s="59"/>
      <c r="U52" s="59"/>
      <c r="V52" s="59"/>
      <c r="W52" s="59"/>
      <c r="X52" s="59"/>
      <c r="Y52" s="59"/>
      <c r="Z52" s="182"/>
      <c r="AA52" s="94"/>
      <c r="AB52" s="46"/>
      <c r="AC52" s="46"/>
      <c r="AD52" s="46"/>
      <c r="AE52" s="46"/>
      <c r="AF52" s="46"/>
      <c r="AG52" s="47"/>
    </row>
    <row r="53" spans="2:33" ht="18.75" hidden="1" customHeight="1">
      <c r="B53" s="439" t="s">
        <v>7245</v>
      </c>
      <c r="C53" s="440"/>
      <c r="D53" s="440"/>
      <c r="E53" s="440"/>
      <c r="F53" s="440"/>
      <c r="G53" s="440"/>
      <c r="H53" s="440"/>
      <c r="I53" s="440"/>
      <c r="J53" s="440"/>
      <c r="K53" s="441"/>
      <c r="L53" s="179"/>
      <c r="M53" s="180"/>
      <c r="N53" s="180"/>
      <c r="O53" s="180"/>
      <c r="P53" s="180"/>
      <c r="Q53" s="180"/>
      <c r="R53" s="180"/>
      <c r="S53" s="180"/>
      <c r="T53" s="180"/>
      <c r="U53" s="180"/>
      <c r="V53" s="180"/>
      <c r="W53" s="180"/>
      <c r="X53" s="180"/>
      <c r="Y53" s="180"/>
      <c r="Z53" s="181"/>
      <c r="AA53" s="65"/>
      <c r="AB53" s="64"/>
      <c r="AC53" s="64"/>
      <c r="AD53" s="64"/>
      <c r="AE53" s="64"/>
      <c r="AF53" s="64"/>
      <c r="AG53" s="68"/>
    </row>
    <row r="54" spans="2:33" ht="18.75" hidden="1" customHeight="1">
      <c r="B54" s="45"/>
      <c r="C54" s="129" t="s">
        <v>6756</v>
      </c>
      <c r="D54" s="129"/>
      <c r="E54" s="130"/>
      <c r="F54" s="130"/>
      <c r="G54" s="130"/>
      <c r="H54" s="130"/>
      <c r="I54" s="130"/>
      <c r="J54" s="130"/>
      <c r="K54" s="130"/>
      <c r="L54" s="468" t="s">
        <v>7239</v>
      </c>
      <c r="M54" s="469"/>
      <c r="N54" s="469"/>
      <c r="O54" s="469"/>
      <c r="P54" s="469"/>
      <c r="Q54" s="469"/>
      <c r="R54" s="469"/>
      <c r="S54" s="469"/>
      <c r="T54" s="469"/>
      <c r="U54" s="469"/>
      <c r="V54" s="469"/>
      <c r="W54" s="469"/>
      <c r="X54" s="469"/>
      <c r="Y54" s="469"/>
      <c r="Z54" s="470"/>
      <c r="AA54" s="94"/>
      <c r="AB54" s="46"/>
      <c r="AC54" s="46"/>
      <c r="AD54" s="46"/>
      <c r="AE54" s="46"/>
      <c r="AF54" s="46"/>
      <c r="AG54" s="47"/>
    </row>
    <row r="55" spans="2:33" ht="10.5" hidden="1" customHeight="1">
      <c r="B55" s="45"/>
      <c r="C55" s="174"/>
      <c r="D55" s="174"/>
      <c r="E55" s="175"/>
      <c r="F55" s="175"/>
      <c r="G55" s="175"/>
      <c r="H55" s="175"/>
      <c r="I55" s="175"/>
      <c r="J55" s="175"/>
      <c r="K55" s="175"/>
      <c r="L55" s="169"/>
      <c r="M55" s="176"/>
      <c r="N55" s="176"/>
      <c r="O55" s="176"/>
      <c r="P55" s="176"/>
      <c r="Q55" s="176"/>
      <c r="R55" s="176"/>
      <c r="S55" s="176"/>
      <c r="T55" s="176"/>
      <c r="U55" s="176"/>
      <c r="V55" s="176"/>
      <c r="W55" s="176"/>
      <c r="X55" s="176"/>
      <c r="Y55" s="176"/>
      <c r="Z55" s="177"/>
      <c r="AA55" s="94"/>
      <c r="AB55" s="46"/>
      <c r="AC55" s="46"/>
      <c r="AD55" s="46"/>
      <c r="AE55" s="46"/>
      <c r="AF55" s="46"/>
      <c r="AG55" s="47"/>
    </row>
    <row r="56" spans="2:33" ht="18.75" hidden="1" customHeight="1">
      <c r="B56" s="45"/>
      <c r="C56" s="129" t="s">
        <v>7243</v>
      </c>
      <c r="D56" s="129"/>
      <c r="E56" s="130"/>
      <c r="F56" s="130"/>
      <c r="G56" s="130"/>
      <c r="H56" s="130"/>
      <c r="I56" s="130"/>
      <c r="J56" s="130"/>
      <c r="K56" s="130"/>
      <c r="L56" s="468" t="s">
        <v>7239</v>
      </c>
      <c r="M56" s="469"/>
      <c r="N56" s="469"/>
      <c r="O56" s="469"/>
      <c r="P56" s="469"/>
      <c r="Q56" s="469"/>
      <c r="R56" s="469"/>
      <c r="S56" s="469"/>
      <c r="T56" s="469"/>
      <c r="U56" s="469"/>
      <c r="V56" s="469"/>
      <c r="W56" s="469"/>
      <c r="X56" s="469"/>
      <c r="Y56" s="469"/>
      <c r="Z56" s="470"/>
      <c r="AA56" s="94"/>
      <c r="AB56" s="46"/>
      <c r="AC56" s="46"/>
      <c r="AD56" s="46"/>
      <c r="AE56" s="46"/>
      <c r="AF56" s="46"/>
      <c r="AG56" s="47"/>
    </row>
    <row r="57" spans="2:33" ht="10.5" hidden="1" customHeight="1">
      <c r="B57" s="45"/>
      <c r="C57" s="174"/>
      <c r="D57" s="174"/>
      <c r="E57" s="175"/>
      <c r="F57" s="175"/>
      <c r="G57" s="175"/>
      <c r="H57" s="175"/>
      <c r="I57" s="175"/>
      <c r="J57" s="175"/>
      <c r="K57" s="175"/>
      <c r="L57" s="169"/>
      <c r="M57" s="176"/>
      <c r="N57" s="176"/>
      <c r="O57" s="176"/>
      <c r="P57" s="176"/>
      <c r="Q57" s="176"/>
      <c r="R57" s="176"/>
      <c r="S57" s="176"/>
      <c r="T57" s="176"/>
      <c r="U57" s="176"/>
      <c r="V57" s="176"/>
      <c r="W57" s="176"/>
      <c r="X57" s="176"/>
      <c r="Y57" s="176"/>
      <c r="Z57" s="177"/>
      <c r="AA57" s="94"/>
      <c r="AB57" s="46"/>
      <c r="AC57" s="46"/>
      <c r="AD57" s="46"/>
      <c r="AE57" s="46"/>
      <c r="AF57" s="46"/>
      <c r="AG57" s="47"/>
    </row>
    <row r="58" spans="2:33" ht="18.75" hidden="1" customHeight="1">
      <c r="B58" s="45"/>
      <c r="C58" s="129" t="s">
        <v>7247</v>
      </c>
      <c r="D58" s="129"/>
      <c r="E58" s="130"/>
      <c r="F58" s="130"/>
      <c r="G58" s="130"/>
      <c r="H58" s="130"/>
      <c r="I58" s="130"/>
      <c r="J58" s="130"/>
      <c r="K58" s="130"/>
      <c r="L58" s="468" t="s">
        <v>7248</v>
      </c>
      <c r="M58" s="469"/>
      <c r="N58" s="469"/>
      <c r="O58" s="469"/>
      <c r="P58" s="469"/>
      <c r="Q58" s="469"/>
      <c r="R58" s="469"/>
      <c r="S58" s="469"/>
      <c r="T58" s="469"/>
      <c r="U58" s="469"/>
      <c r="V58" s="469"/>
      <c r="W58" s="469"/>
      <c r="X58" s="469"/>
      <c r="Y58" s="469"/>
      <c r="Z58" s="470"/>
      <c r="AA58" s="94"/>
      <c r="AB58" s="46"/>
      <c r="AC58" s="46"/>
      <c r="AD58" s="46"/>
      <c r="AE58" s="46"/>
      <c r="AF58" s="46"/>
      <c r="AG58" s="47"/>
    </row>
    <row r="59" spans="2:33" ht="18.75" hidden="1" customHeight="1">
      <c r="B59" s="45"/>
      <c r="E59" s="46"/>
      <c r="F59" s="46"/>
      <c r="G59" s="46"/>
      <c r="H59" s="46"/>
      <c r="I59" s="46"/>
      <c r="J59" s="46"/>
      <c r="K59" s="46"/>
      <c r="L59" s="2" t="s">
        <v>7256</v>
      </c>
      <c r="M59" s="397"/>
      <c r="N59" s="397"/>
      <c r="O59" s="397"/>
      <c r="P59" s="397"/>
      <c r="Q59" s="397"/>
      <c r="R59" s="397"/>
      <c r="S59" s="397"/>
      <c r="T59" s="397"/>
      <c r="U59" s="397"/>
      <c r="V59" s="397"/>
      <c r="W59" s="397"/>
      <c r="X59" s="397"/>
      <c r="Y59" s="397"/>
      <c r="Z59" s="398"/>
      <c r="AA59" s="94"/>
      <c r="AB59" s="46"/>
      <c r="AC59" s="46"/>
      <c r="AD59" s="46"/>
      <c r="AE59" s="46"/>
      <c r="AF59" s="46"/>
      <c r="AG59" s="47"/>
    </row>
    <row r="60" spans="2:33" ht="10.5" hidden="1" customHeight="1">
      <c r="B60" s="50"/>
      <c r="C60" s="51"/>
      <c r="D60" s="51"/>
      <c r="E60" s="51"/>
      <c r="F60" s="51"/>
      <c r="G60" s="51"/>
      <c r="H60" s="51"/>
      <c r="I60" s="51"/>
      <c r="J60" s="51"/>
      <c r="K60" s="87"/>
      <c r="L60" s="51"/>
      <c r="M60" s="51"/>
      <c r="N60" s="51"/>
      <c r="O60" s="51"/>
      <c r="P60" s="51"/>
      <c r="Q60" s="51"/>
      <c r="R60" s="51"/>
      <c r="S60" s="51"/>
      <c r="T60" s="51"/>
      <c r="U60" s="51"/>
      <c r="V60" s="51"/>
      <c r="W60" s="51"/>
      <c r="X60" s="51"/>
      <c r="Y60" s="51"/>
      <c r="Z60" s="87"/>
      <c r="AA60" s="94"/>
      <c r="AB60" s="46"/>
      <c r="AC60" s="46"/>
      <c r="AD60" s="46"/>
      <c r="AE60" s="46"/>
      <c r="AF60" s="46"/>
      <c r="AG60" s="47"/>
    </row>
    <row r="61" spans="2:33" ht="18.75" hidden="1" customHeight="1">
      <c r="B61" s="439" t="s">
        <v>6759</v>
      </c>
      <c r="C61" s="440"/>
      <c r="D61" s="440"/>
      <c r="E61" s="440"/>
      <c r="F61" s="440"/>
      <c r="G61" s="440"/>
      <c r="H61" s="440"/>
      <c r="I61" s="440"/>
      <c r="J61" s="440"/>
      <c r="K61" s="441"/>
      <c r="L61" s="465"/>
      <c r="M61" s="466"/>
      <c r="N61" s="466"/>
      <c r="O61" s="466"/>
      <c r="P61" s="466"/>
      <c r="Q61" s="466"/>
      <c r="R61" s="466"/>
      <c r="S61" s="466"/>
      <c r="T61" s="466"/>
      <c r="U61" s="466"/>
      <c r="V61" s="466"/>
      <c r="W61" s="466"/>
      <c r="X61" s="466"/>
      <c r="Y61" s="466"/>
      <c r="Z61" s="467"/>
      <c r="AA61" s="99"/>
      <c r="AB61" s="57"/>
      <c r="AC61" s="57"/>
      <c r="AD61" s="57"/>
      <c r="AE61" s="57"/>
      <c r="AF61" s="57"/>
      <c r="AG61" s="58"/>
    </row>
    <row r="62" spans="2:33" ht="18.75" hidden="1" customHeight="1">
      <c r="B62" s="45"/>
      <c r="C62" s="60" t="s">
        <v>6760</v>
      </c>
      <c r="D62" s="60"/>
      <c r="E62" s="61"/>
      <c r="F62" s="61"/>
      <c r="G62" s="61"/>
      <c r="H62" s="61"/>
      <c r="I62" s="61"/>
      <c r="J62" s="61"/>
      <c r="K62" s="61"/>
      <c r="L62" s="69" t="s">
        <v>7248</v>
      </c>
      <c r="M62" s="104"/>
      <c r="N62" s="60"/>
      <c r="O62" s="61"/>
      <c r="P62" s="61"/>
      <c r="Q62" s="61"/>
      <c r="R62" s="61"/>
      <c r="S62" s="61"/>
      <c r="T62" s="61"/>
      <c r="U62" s="61"/>
      <c r="V62" s="61"/>
      <c r="W62" s="61"/>
      <c r="X62" s="61"/>
      <c r="Y62" s="61"/>
      <c r="Z62" s="62"/>
      <c r="AA62" s="103"/>
      <c r="AB62" s="61"/>
      <c r="AC62" s="61"/>
      <c r="AD62" s="61"/>
      <c r="AE62" s="61"/>
      <c r="AF62" s="61"/>
      <c r="AG62" s="62"/>
    </row>
    <row r="63" spans="2:33" ht="10.5" hidden="1" customHeight="1">
      <c r="B63" s="45"/>
      <c r="C63" s="63"/>
      <c r="D63" s="63"/>
      <c r="E63" s="64"/>
      <c r="F63" s="64"/>
      <c r="G63" s="64"/>
      <c r="H63" s="64"/>
      <c r="I63" s="64"/>
      <c r="J63" s="64"/>
      <c r="K63" s="64"/>
      <c r="L63" s="65"/>
      <c r="M63" s="66"/>
      <c r="N63" s="66"/>
      <c r="O63" s="66"/>
      <c r="P63" s="66"/>
      <c r="Q63" s="66"/>
      <c r="R63" s="66"/>
      <c r="S63" s="66"/>
      <c r="T63" s="66"/>
      <c r="U63" s="66"/>
      <c r="V63" s="66"/>
      <c r="W63" s="66"/>
      <c r="X63" s="66"/>
      <c r="Y63" s="66"/>
      <c r="Z63" s="67"/>
      <c r="AA63" s="65"/>
      <c r="AB63" s="64"/>
      <c r="AC63" s="64"/>
      <c r="AD63" s="64"/>
      <c r="AE63" s="64"/>
      <c r="AF63" s="64"/>
      <c r="AG63" s="68"/>
    </row>
    <row r="64" spans="2:33" ht="18.75" hidden="1" customHeight="1">
      <c r="B64" s="45"/>
      <c r="C64" s="44" t="s">
        <v>6761</v>
      </c>
      <c r="E64" s="46"/>
      <c r="F64" s="46"/>
      <c r="G64" s="46"/>
      <c r="H64" s="46"/>
      <c r="I64" s="46"/>
      <c r="J64" s="46"/>
      <c r="K64" s="46"/>
      <c r="L64" s="70" t="s">
        <v>7248</v>
      </c>
      <c r="M64" s="95"/>
      <c r="O64" s="46"/>
      <c r="P64" s="46"/>
      <c r="Q64" s="46"/>
      <c r="R64" s="46"/>
      <c r="S64" s="46"/>
      <c r="T64" s="46"/>
      <c r="U64" s="46"/>
      <c r="V64" s="46"/>
      <c r="W64" s="46"/>
      <c r="X64" s="46"/>
      <c r="Y64" s="46"/>
      <c r="Z64" s="47"/>
      <c r="AA64" s="94"/>
      <c r="AB64" s="46"/>
      <c r="AC64" s="46"/>
      <c r="AD64" s="46"/>
      <c r="AE64" s="46"/>
      <c r="AF64" s="46"/>
      <c r="AG64" s="47"/>
    </row>
    <row r="65" spans="2:33" ht="10.5" hidden="1" customHeight="1">
      <c r="B65" s="45"/>
      <c r="E65" s="46"/>
      <c r="F65" s="46"/>
      <c r="G65" s="46"/>
      <c r="H65" s="46"/>
      <c r="I65" s="46"/>
      <c r="J65" s="46"/>
      <c r="K65" s="46"/>
      <c r="L65" s="94"/>
      <c r="M65" s="95"/>
      <c r="N65" s="95"/>
      <c r="O65" s="95"/>
      <c r="P65" s="95"/>
      <c r="Q65" s="95"/>
      <c r="R65" s="95"/>
      <c r="S65" s="95"/>
      <c r="T65" s="95"/>
      <c r="U65" s="95"/>
      <c r="V65" s="95"/>
      <c r="W65" s="95"/>
      <c r="X65" s="95"/>
      <c r="Y65" s="95"/>
      <c r="Z65" s="96"/>
      <c r="AA65" s="94"/>
      <c r="AB65" s="46"/>
      <c r="AC65" s="46"/>
      <c r="AD65" s="46"/>
      <c r="AE65" s="46"/>
      <c r="AF65" s="46"/>
      <c r="AG65" s="47"/>
    </row>
    <row r="66" spans="2:33" ht="18.75" hidden="1" customHeight="1">
      <c r="B66" s="45"/>
      <c r="C66" s="60" t="s">
        <v>6762</v>
      </c>
      <c r="D66" s="60"/>
      <c r="E66" s="61"/>
      <c r="F66" s="61"/>
      <c r="G66" s="61"/>
      <c r="H66" s="61"/>
      <c r="I66" s="61"/>
      <c r="J66" s="61"/>
      <c r="K66" s="61"/>
      <c r="L66" s="69" t="s">
        <v>6757</v>
      </c>
      <c r="M66" s="104"/>
      <c r="N66" s="60"/>
      <c r="O66" s="61"/>
      <c r="P66" s="61"/>
      <c r="Q66" s="61"/>
      <c r="R66" s="61"/>
      <c r="S66" s="61"/>
      <c r="T66" s="61"/>
      <c r="U66" s="61"/>
      <c r="V66" s="61"/>
      <c r="W66" s="61"/>
      <c r="X66" s="61"/>
      <c r="Y66" s="61"/>
      <c r="Z66" s="62"/>
      <c r="AA66" s="103"/>
      <c r="AB66" s="61"/>
      <c r="AC66" s="61"/>
      <c r="AD66" s="61"/>
      <c r="AE66" s="61"/>
      <c r="AF66" s="61"/>
      <c r="AG66" s="62"/>
    </row>
    <row r="67" spans="2:33" ht="10.5" hidden="1" customHeight="1">
      <c r="B67" s="45"/>
      <c r="C67" s="63"/>
      <c r="D67" s="63"/>
      <c r="E67" s="64"/>
      <c r="F67" s="64"/>
      <c r="G67" s="64"/>
      <c r="H67" s="64"/>
      <c r="I67" s="64"/>
      <c r="J67" s="64"/>
      <c r="K67" s="64"/>
      <c r="L67" s="65"/>
      <c r="M67" s="66"/>
      <c r="N67" s="66"/>
      <c r="O67" s="66"/>
      <c r="P67" s="66"/>
      <c r="Q67" s="66"/>
      <c r="R67" s="66"/>
      <c r="S67" s="66"/>
      <c r="T67" s="66"/>
      <c r="U67" s="66"/>
      <c r="V67" s="66"/>
      <c r="W67" s="66"/>
      <c r="X67" s="66"/>
      <c r="Y67" s="66"/>
      <c r="Z67" s="67"/>
      <c r="AA67" s="65"/>
      <c r="AB67" s="64"/>
      <c r="AC67" s="64"/>
      <c r="AD67" s="64"/>
      <c r="AE67" s="64"/>
      <c r="AF67" s="64"/>
      <c r="AG67" s="68"/>
    </row>
    <row r="68" spans="2:33" ht="18.75" hidden="1" customHeight="1">
      <c r="B68" s="45"/>
      <c r="C68" s="44" t="s">
        <v>6763</v>
      </c>
      <c r="E68" s="46"/>
      <c r="F68" s="46"/>
      <c r="G68" s="46"/>
      <c r="H68" s="46"/>
      <c r="I68" s="46"/>
      <c r="J68" s="46"/>
      <c r="K68" s="46"/>
      <c r="L68" s="70" t="s">
        <v>6757</v>
      </c>
      <c r="M68" s="95"/>
      <c r="O68" s="46"/>
      <c r="P68" s="46"/>
      <c r="Q68" s="46"/>
      <c r="R68" s="46"/>
      <c r="S68" s="46"/>
      <c r="T68" s="46"/>
      <c r="U68" s="46"/>
      <c r="V68" s="46"/>
      <c r="W68" s="46"/>
      <c r="X68" s="46"/>
      <c r="Y68" s="46"/>
      <c r="Z68" s="47"/>
      <c r="AA68" s="94"/>
      <c r="AB68" s="46"/>
      <c r="AC68" s="46"/>
      <c r="AD68" s="46"/>
      <c r="AE68" s="46"/>
      <c r="AF68" s="46"/>
      <c r="AG68" s="47"/>
    </row>
    <row r="69" spans="2:33" ht="10.5" hidden="1" customHeight="1">
      <c r="B69" s="45"/>
      <c r="E69" s="46"/>
      <c r="F69" s="46"/>
      <c r="G69" s="46"/>
      <c r="H69" s="46"/>
      <c r="I69" s="46"/>
      <c r="J69" s="46"/>
      <c r="K69" s="46"/>
      <c r="L69" s="94"/>
      <c r="M69" s="95"/>
      <c r="N69" s="95"/>
      <c r="O69" s="95"/>
      <c r="P69" s="95"/>
      <c r="Q69" s="95"/>
      <c r="R69" s="95"/>
      <c r="S69" s="95"/>
      <c r="T69" s="95"/>
      <c r="U69" s="95"/>
      <c r="V69" s="95"/>
      <c r="W69" s="95"/>
      <c r="X69" s="95"/>
      <c r="Y69" s="95"/>
      <c r="Z69" s="96"/>
      <c r="AA69" s="94"/>
      <c r="AB69" s="46"/>
      <c r="AC69" s="46"/>
      <c r="AD69" s="46"/>
      <c r="AE69" s="46"/>
      <c r="AF69" s="46"/>
      <c r="AG69" s="47"/>
    </row>
    <row r="70" spans="2:33" ht="18.75" hidden="1" customHeight="1">
      <c r="B70" s="45"/>
      <c r="C70" s="60" t="s">
        <v>6764</v>
      </c>
      <c r="D70" s="60"/>
      <c r="E70" s="61"/>
      <c r="F70" s="61"/>
      <c r="G70" s="61"/>
      <c r="H70" s="61"/>
      <c r="I70" s="61"/>
      <c r="J70" s="61"/>
      <c r="K70" s="61"/>
      <c r="L70" s="69" t="s">
        <v>6765</v>
      </c>
      <c r="M70" s="104"/>
      <c r="N70" s="60"/>
      <c r="O70" s="60"/>
      <c r="P70" s="60"/>
      <c r="Q70" s="60"/>
      <c r="R70" s="60"/>
      <c r="S70" s="60"/>
      <c r="T70" s="60"/>
      <c r="U70" s="60"/>
      <c r="V70" s="60"/>
      <c r="W70" s="60"/>
      <c r="X70" s="60"/>
      <c r="Y70" s="60"/>
      <c r="Z70" s="71"/>
      <c r="AA70" s="103"/>
      <c r="AB70" s="61"/>
      <c r="AC70" s="61"/>
      <c r="AD70" s="61"/>
      <c r="AE70" s="61"/>
      <c r="AF70" s="61"/>
      <c r="AG70" s="62"/>
    </row>
    <row r="71" spans="2:33" ht="10.5" hidden="1" customHeight="1">
      <c r="B71" s="45"/>
      <c r="E71" s="46"/>
      <c r="F71" s="46"/>
      <c r="G71" s="46"/>
      <c r="H71" s="46"/>
      <c r="I71" s="46"/>
      <c r="J71" s="46"/>
      <c r="K71" s="46"/>
      <c r="L71" s="94"/>
      <c r="M71" s="95"/>
      <c r="N71" s="95"/>
      <c r="O71" s="95"/>
      <c r="P71" s="95"/>
      <c r="Q71" s="95"/>
      <c r="R71" s="95"/>
      <c r="S71" s="95"/>
      <c r="T71" s="95"/>
      <c r="U71" s="95"/>
      <c r="V71" s="95"/>
      <c r="W71" s="95"/>
      <c r="X71" s="95"/>
      <c r="Y71" s="95"/>
      <c r="Z71" s="96"/>
      <c r="AA71" s="94"/>
      <c r="AB71" s="46"/>
      <c r="AC71" s="46"/>
      <c r="AD71" s="46"/>
      <c r="AE71" s="46"/>
      <c r="AF71" s="46"/>
      <c r="AG71" s="47"/>
    </row>
    <row r="72" spans="2:33" ht="18.75" hidden="1" customHeight="1">
      <c r="B72" s="45"/>
      <c r="C72" s="60" t="s">
        <v>6766</v>
      </c>
      <c r="D72" s="60"/>
      <c r="E72" s="61"/>
      <c r="F72" s="61"/>
      <c r="G72" s="61"/>
      <c r="H72" s="61"/>
      <c r="I72" s="61"/>
      <c r="J72" s="61"/>
      <c r="K72" s="61"/>
      <c r="L72" s="69" t="s">
        <v>6767</v>
      </c>
      <c r="M72" s="104"/>
      <c r="N72" s="60"/>
      <c r="O72" s="60"/>
      <c r="P72" s="60"/>
      <c r="Q72" s="60"/>
      <c r="R72" s="60"/>
      <c r="S72" s="60"/>
      <c r="T72" s="60"/>
      <c r="U72" s="60"/>
      <c r="V72" s="60"/>
      <c r="W72" s="60"/>
      <c r="X72" s="60"/>
      <c r="Y72" s="60"/>
      <c r="Z72" s="71"/>
      <c r="AA72" s="103"/>
      <c r="AB72" s="61"/>
      <c r="AC72" s="61"/>
      <c r="AD72" s="61"/>
      <c r="AE72" s="61"/>
      <c r="AF72" s="61"/>
      <c r="AG72" s="62"/>
    </row>
    <row r="73" spans="2:33" ht="10.5" hidden="1" customHeight="1">
      <c r="B73" s="45"/>
      <c r="C73" s="63"/>
      <c r="D73" s="63"/>
      <c r="E73" s="64"/>
      <c r="F73" s="64"/>
      <c r="G73" s="64"/>
      <c r="H73" s="64"/>
      <c r="I73" s="64"/>
      <c r="J73" s="64"/>
      <c r="K73" s="64"/>
      <c r="L73" s="65"/>
      <c r="M73" s="66"/>
      <c r="N73" s="66"/>
      <c r="O73" s="66"/>
      <c r="P73" s="66"/>
      <c r="Q73" s="66"/>
      <c r="R73" s="66"/>
      <c r="S73" s="66"/>
      <c r="T73" s="66"/>
      <c r="U73" s="66"/>
      <c r="V73" s="66"/>
      <c r="W73" s="66"/>
      <c r="X73" s="66"/>
      <c r="Y73" s="66"/>
      <c r="Z73" s="67"/>
      <c r="AA73" s="65"/>
      <c r="AB73" s="64"/>
      <c r="AC73" s="64"/>
      <c r="AD73" s="64"/>
      <c r="AE73" s="64"/>
      <c r="AF73" s="64"/>
      <c r="AG73" s="68"/>
    </row>
    <row r="74" spans="2:33" ht="18.75" hidden="1" customHeight="1">
      <c r="B74" s="45"/>
      <c r="C74" s="44" t="s">
        <v>6768</v>
      </c>
      <c r="E74" s="46"/>
      <c r="F74" s="46"/>
      <c r="G74" s="46"/>
      <c r="H74" s="46"/>
      <c r="I74" s="46"/>
      <c r="J74" s="46"/>
      <c r="K74" s="46"/>
      <c r="L74" s="70"/>
      <c r="M74" s="49" t="s">
        <v>6769</v>
      </c>
      <c r="O74" s="46"/>
      <c r="P74" s="97"/>
      <c r="Q74" s="97"/>
      <c r="R74" s="97"/>
      <c r="S74" s="97"/>
      <c r="T74" s="97"/>
      <c r="U74" s="97"/>
      <c r="V74" s="97"/>
      <c r="W74" s="97"/>
      <c r="X74" s="97"/>
      <c r="Y74" s="97"/>
      <c r="Z74" s="98"/>
      <c r="AA74" s="94"/>
      <c r="AB74" s="46"/>
      <c r="AC74" s="46"/>
      <c r="AD74" s="46"/>
      <c r="AE74" s="46"/>
      <c r="AF74" s="46"/>
      <c r="AG74" s="47"/>
    </row>
    <row r="75" spans="2:33" ht="18.75" hidden="1" customHeight="1">
      <c r="B75" s="45"/>
      <c r="E75" s="46"/>
      <c r="F75" s="46"/>
      <c r="G75" s="46"/>
      <c r="H75" s="46"/>
      <c r="I75" s="46"/>
      <c r="J75" s="46"/>
      <c r="K75" s="46"/>
      <c r="L75" s="70"/>
      <c r="M75" s="412" t="s">
        <v>6770</v>
      </c>
      <c r="N75" s="412"/>
      <c r="O75" s="412"/>
      <c r="P75" s="412"/>
      <c r="Q75" s="412"/>
      <c r="R75" s="412"/>
      <c r="S75" s="412"/>
      <c r="T75" s="412"/>
      <c r="U75" s="412"/>
      <c r="V75" s="412"/>
      <c r="W75" s="412"/>
      <c r="X75" s="412"/>
      <c r="Y75" s="412"/>
      <c r="Z75" s="413"/>
      <c r="AA75" s="94"/>
      <c r="AB75" s="46"/>
      <c r="AC75" s="46"/>
      <c r="AD75" s="46"/>
      <c r="AE75" s="46"/>
      <c r="AF75" s="46"/>
      <c r="AG75" s="47"/>
    </row>
    <row r="76" spans="2:33" ht="10.5" hidden="1" customHeight="1">
      <c r="B76" s="45"/>
      <c r="E76" s="46"/>
      <c r="F76" s="46"/>
      <c r="G76" s="46"/>
      <c r="H76" s="46"/>
      <c r="I76" s="46"/>
      <c r="J76" s="46"/>
      <c r="K76" s="46"/>
      <c r="L76" s="94"/>
      <c r="M76" s="412"/>
      <c r="N76" s="412"/>
      <c r="O76" s="412"/>
      <c r="P76" s="412"/>
      <c r="Q76" s="412"/>
      <c r="R76" s="412"/>
      <c r="S76" s="412"/>
      <c r="T76" s="412"/>
      <c r="U76" s="412"/>
      <c r="V76" s="412"/>
      <c r="W76" s="412"/>
      <c r="X76" s="412"/>
      <c r="Y76" s="412"/>
      <c r="Z76" s="413"/>
      <c r="AA76" s="94"/>
      <c r="AB76" s="46"/>
      <c r="AC76" s="46"/>
      <c r="AD76" s="46"/>
      <c r="AE76" s="46"/>
      <c r="AF76" s="46"/>
      <c r="AG76" s="47"/>
    </row>
    <row r="77" spans="2:33" ht="18.75" hidden="1" customHeight="1">
      <c r="B77" s="45"/>
      <c r="E77" s="46"/>
      <c r="F77" s="46"/>
      <c r="G77" s="46"/>
      <c r="H77" s="46"/>
      <c r="I77" s="46"/>
      <c r="J77" s="46"/>
      <c r="K77" s="46"/>
      <c r="L77" s="70"/>
      <c r="M77" s="49" t="s">
        <v>6771</v>
      </c>
      <c r="O77" s="46"/>
      <c r="P77" s="97"/>
      <c r="Q77" s="97"/>
      <c r="R77" s="97"/>
      <c r="S77" s="97"/>
      <c r="T77" s="97"/>
      <c r="U77" s="97"/>
      <c r="V77" s="97"/>
      <c r="W77" s="97"/>
      <c r="X77" s="97"/>
      <c r="Y77" s="97"/>
      <c r="Z77" s="98"/>
      <c r="AA77" s="94"/>
      <c r="AB77" s="46"/>
      <c r="AC77" s="46"/>
      <c r="AD77" s="46"/>
      <c r="AE77" s="46"/>
      <c r="AF77" s="46"/>
      <c r="AG77" s="47"/>
    </row>
    <row r="78" spans="2:33" ht="18.75" hidden="1" customHeight="1">
      <c r="B78" s="45"/>
      <c r="E78" s="46"/>
      <c r="F78" s="46"/>
      <c r="G78" s="46"/>
      <c r="H78" s="46"/>
      <c r="I78" s="46"/>
      <c r="J78" s="46"/>
      <c r="K78" s="46"/>
      <c r="L78" s="70"/>
      <c r="M78" s="412" t="s">
        <v>6772</v>
      </c>
      <c r="N78" s="412"/>
      <c r="O78" s="412"/>
      <c r="P78" s="412"/>
      <c r="Q78" s="412"/>
      <c r="R78" s="412"/>
      <c r="S78" s="412"/>
      <c r="T78" s="412"/>
      <c r="U78" s="412"/>
      <c r="V78" s="412"/>
      <c r="W78" s="412"/>
      <c r="X78" s="412"/>
      <c r="Y78" s="412"/>
      <c r="Z78" s="413"/>
      <c r="AA78" s="94"/>
      <c r="AB78" s="46"/>
      <c r="AC78" s="46"/>
      <c r="AD78" s="46"/>
      <c r="AE78" s="46"/>
      <c r="AF78" s="46"/>
      <c r="AG78" s="47"/>
    </row>
    <row r="79" spans="2:33" ht="18.75" hidden="1" customHeight="1">
      <c r="B79" s="50"/>
      <c r="C79" s="51"/>
      <c r="D79" s="51"/>
      <c r="E79" s="52"/>
      <c r="F79" s="52"/>
      <c r="G79" s="52"/>
      <c r="H79" s="52"/>
      <c r="I79" s="52"/>
      <c r="J79" s="52"/>
      <c r="K79" s="52"/>
      <c r="L79" s="56"/>
      <c r="M79" s="52"/>
      <c r="N79" s="52"/>
      <c r="O79" s="52"/>
      <c r="P79" s="52"/>
      <c r="Q79" s="52"/>
      <c r="R79" s="52"/>
      <c r="S79" s="52"/>
      <c r="T79" s="52"/>
      <c r="U79" s="52"/>
      <c r="V79" s="52"/>
      <c r="W79" s="52"/>
      <c r="X79" s="52"/>
      <c r="Y79" s="52"/>
      <c r="Z79" s="55"/>
      <c r="AA79" s="56"/>
      <c r="AB79" s="52"/>
      <c r="AC79" s="52"/>
      <c r="AD79" s="52"/>
      <c r="AE79" s="52"/>
      <c r="AF79" s="52"/>
      <c r="AG79" s="55"/>
    </row>
    <row r="80" spans="2:33" ht="18.75" hidden="1" customHeight="1">
      <c r="B80" s="439" t="s">
        <v>6773</v>
      </c>
      <c r="C80" s="440"/>
      <c r="D80" s="440"/>
      <c r="E80" s="440"/>
      <c r="F80" s="440"/>
      <c r="G80" s="440"/>
      <c r="H80" s="440"/>
      <c r="I80" s="440"/>
      <c r="J80" s="440"/>
      <c r="K80" s="441"/>
      <c r="L80" s="72" t="s">
        <v>6774</v>
      </c>
      <c r="M80" s="101"/>
      <c r="N80" s="101"/>
      <c r="O80" s="101"/>
      <c r="P80" s="101"/>
      <c r="Q80" s="101"/>
      <c r="R80" s="101"/>
      <c r="S80" s="101"/>
      <c r="T80" s="101"/>
      <c r="U80" s="101"/>
      <c r="V80" s="101"/>
      <c r="W80" s="101"/>
      <c r="X80" s="101"/>
      <c r="Y80" s="101"/>
      <c r="Z80" s="102"/>
      <c r="AA80" s="99"/>
      <c r="AB80" s="57"/>
      <c r="AC80" s="57"/>
      <c r="AD80" s="57"/>
      <c r="AE80" s="57"/>
      <c r="AF80" s="57"/>
      <c r="AG80" s="58"/>
    </row>
    <row r="81" spans="2:33" ht="18.75" hidden="1" customHeight="1">
      <c r="B81" s="45"/>
      <c r="E81" s="46"/>
      <c r="F81" s="46"/>
      <c r="G81" s="46"/>
      <c r="H81" s="46"/>
      <c r="I81" s="46"/>
      <c r="J81" s="46"/>
      <c r="K81" s="46"/>
      <c r="L81" s="456" t="s">
        <v>6757</v>
      </c>
      <c r="M81" s="457"/>
      <c r="N81" s="457"/>
      <c r="O81" s="457"/>
      <c r="P81" s="457"/>
      <c r="Q81" s="457"/>
      <c r="R81" s="457"/>
      <c r="S81" s="457"/>
      <c r="T81" s="457"/>
      <c r="U81" s="457"/>
      <c r="V81" s="457"/>
      <c r="W81" s="457"/>
      <c r="X81" s="457"/>
      <c r="Y81" s="457"/>
      <c r="Z81" s="458"/>
      <c r="AA81" s="94"/>
      <c r="AB81" s="46"/>
      <c r="AC81" s="46"/>
      <c r="AD81" s="46"/>
      <c r="AE81" s="46"/>
      <c r="AF81" s="46"/>
      <c r="AG81" s="47"/>
    </row>
    <row r="82" spans="2:33" ht="18.75" hidden="1" customHeight="1">
      <c r="B82" s="45"/>
      <c r="E82" s="46"/>
      <c r="F82" s="46"/>
      <c r="G82" s="46"/>
      <c r="H82" s="46"/>
      <c r="I82" s="46"/>
      <c r="J82" s="46"/>
      <c r="K82" s="46"/>
      <c r="L82" s="411" t="s">
        <v>6775</v>
      </c>
      <c r="M82" s="412"/>
      <c r="N82" s="412"/>
      <c r="O82" s="412"/>
      <c r="P82" s="412"/>
      <c r="Q82" s="412"/>
      <c r="R82" s="412"/>
      <c r="S82" s="412"/>
      <c r="T82" s="412"/>
      <c r="U82" s="412"/>
      <c r="V82" s="412"/>
      <c r="W82" s="412"/>
      <c r="X82" s="412"/>
      <c r="Y82" s="412"/>
      <c r="Z82" s="413"/>
      <c r="AA82" s="48"/>
      <c r="AB82" s="46"/>
      <c r="AC82" s="46"/>
      <c r="AD82" s="46"/>
      <c r="AE82" s="46"/>
      <c r="AF82" s="46"/>
      <c r="AG82" s="47"/>
    </row>
    <row r="83" spans="2:33" ht="10.5" hidden="1" customHeight="1">
      <c r="B83" s="45"/>
      <c r="E83" s="46"/>
      <c r="F83" s="46"/>
      <c r="G83" s="46"/>
      <c r="H83" s="46"/>
      <c r="I83" s="46"/>
      <c r="J83" s="46"/>
      <c r="K83" s="46"/>
      <c r="L83" s="411"/>
      <c r="M83" s="412"/>
      <c r="N83" s="412"/>
      <c r="O83" s="412"/>
      <c r="P83" s="412"/>
      <c r="Q83" s="412"/>
      <c r="R83" s="412"/>
      <c r="S83" s="412"/>
      <c r="T83" s="412"/>
      <c r="U83" s="412"/>
      <c r="V83" s="412"/>
      <c r="W83" s="412"/>
      <c r="X83" s="412"/>
      <c r="Y83" s="412"/>
      <c r="Z83" s="413"/>
      <c r="AA83" s="94"/>
      <c r="AB83" s="46"/>
      <c r="AC83" s="46"/>
      <c r="AD83" s="46"/>
      <c r="AE83" s="46"/>
      <c r="AF83" s="46"/>
      <c r="AG83" s="47"/>
    </row>
    <row r="84" spans="2:33" ht="18.75" hidden="1" customHeight="1">
      <c r="B84" s="50"/>
      <c r="C84" s="51"/>
      <c r="D84" s="51"/>
      <c r="E84" s="52"/>
      <c r="F84" s="52"/>
      <c r="G84" s="52"/>
      <c r="H84" s="52"/>
      <c r="I84" s="52"/>
      <c r="J84" s="52"/>
      <c r="K84" s="52"/>
      <c r="L84" s="56"/>
      <c r="M84" s="73"/>
      <c r="N84" s="73"/>
      <c r="O84" s="73"/>
      <c r="P84" s="73"/>
      <c r="Q84" s="73"/>
      <c r="R84" s="73"/>
      <c r="S84" s="73"/>
      <c r="T84" s="73"/>
      <c r="U84" s="73"/>
      <c r="V84" s="73"/>
      <c r="W84" s="73"/>
      <c r="X84" s="73"/>
      <c r="Y84" s="73"/>
      <c r="Z84" s="74"/>
      <c r="AA84" s="56"/>
      <c r="AB84" s="52"/>
      <c r="AC84" s="52"/>
      <c r="AD84" s="52"/>
      <c r="AE84" s="52"/>
      <c r="AF84" s="52"/>
      <c r="AG84" s="55"/>
    </row>
    <row r="85" spans="2:33" ht="18.75" hidden="1" customHeight="1">
      <c r="B85" s="436" t="s">
        <v>6776</v>
      </c>
      <c r="C85" s="437"/>
      <c r="D85" s="437"/>
      <c r="E85" s="437"/>
      <c r="F85" s="437"/>
      <c r="G85" s="437"/>
      <c r="H85" s="437"/>
      <c r="I85" s="437"/>
      <c r="J85" s="437"/>
      <c r="K85" s="438"/>
      <c r="L85" s="474" t="s">
        <v>6777</v>
      </c>
      <c r="M85" s="475"/>
      <c r="N85" s="475"/>
      <c r="O85" s="475"/>
      <c r="P85" s="475"/>
      <c r="Q85" s="475"/>
      <c r="R85" s="475"/>
      <c r="S85" s="475"/>
      <c r="T85" s="475"/>
      <c r="U85" s="475"/>
      <c r="V85" s="475"/>
      <c r="W85" s="475"/>
      <c r="X85" s="475"/>
      <c r="Y85" s="475"/>
      <c r="Z85" s="476"/>
      <c r="AA85" s="75"/>
      <c r="AB85" s="57"/>
      <c r="AC85" s="57"/>
      <c r="AD85" s="57"/>
      <c r="AE85" s="57"/>
      <c r="AF85" s="57"/>
      <c r="AG85" s="58"/>
    </row>
    <row r="86" spans="2:33" ht="10.5" hidden="1" customHeight="1">
      <c r="B86" s="45"/>
      <c r="E86" s="46"/>
      <c r="F86" s="46"/>
      <c r="G86" s="46"/>
      <c r="H86" s="46"/>
      <c r="I86" s="46"/>
      <c r="J86" s="46"/>
      <c r="K86" s="46"/>
      <c r="L86" s="411"/>
      <c r="M86" s="412"/>
      <c r="N86" s="412"/>
      <c r="O86" s="412"/>
      <c r="P86" s="412"/>
      <c r="Q86" s="412"/>
      <c r="R86" s="412"/>
      <c r="S86" s="412"/>
      <c r="T86" s="412"/>
      <c r="U86" s="412"/>
      <c r="V86" s="412"/>
      <c r="W86" s="412"/>
      <c r="X86" s="412"/>
      <c r="Y86" s="412"/>
      <c r="Z86" s="413"/>
      <c r="AA86" s="94"/>
      <c r="AB86" s="46"/>
      <c r="AC86" s="46"/>
      <c r="AD86" s="46"/>
      <c r="AE86" s="46"/>
      <c r="AF86" s="46"/>
      <c r="AG86" s="47"/>
    </row>
    <row r="87" spans="2:33" ht="18.75" hidden="1" customHeight="1">
      <c r="B87" s="45"/>
      <c r="E87" s="46"/>
      <c r="F87" s="46"/>
      <c r="G87" s="46"/>
      <c r="H87" s="46"/>
      <c r="I87" s="46"/>
      <c r="J87" s="46"/>
      <c r="K87" s="46"/>
      <c r="L87" s="411" t="s">
        <v>6778</v>
      </c>
      <c r="M87" s="412"/>
      <c r="N87" s="412"/>
      <c r="O87" s="412"/>
      <c r="P87" s="412"/>
      <c r="Q87" s="412"/>
      <c r="R87" s="412"/>
      <c r="S87" s="412"/>
      <c r="T87" s="412"/>
      <c r="U87" s="412"/>
      <c r="V87" s="412"/>
      <c r="W87" s="412"/>
      <c r="X87" s="412"/>
      <c r="Y87" s="412"/>
      <c r="Z87" s="413"/>
      <c r="AA87" s="48"/>
      <c r="AB87" s="46"/>
      <c r="AC87" s="46"/>
      <c r="AD87" s="46"/>
      <c r="AE87" s="46"/>
      <c r="AF87" s="46"/>
      <c r="AG87" s="47"/>
    </row>
    <row r="88" spans="2:33" ht="10.5" hidden="1" customHeight="1">
      <c r="B88" s="45"/>
      <c r="E88" s="46"/>
      <c r="F88" s="46"/>
      <c r="G88" s="46"/>
      <c r="H88" s="46"/>
      <c r="I88" s="46"/>
      <c r="J88" s="46"/>
      <c r="K88" s="46"/>
      <c r="L88" s="411"/>
      <c r="M88" s="412"/>
      <c r="N88" s="412"/>
      <c r="O88" s="412"/>
      <c r="P88" s="412"/>
      <c r="Q88" s="412"/>
      <c r="R88" s="412"/>
      <c r="S88" s="412"/>
      <c r="T88" s="412"/>
      <c r="U88" s="412"/>
      <c r="V88" s="412"/>
      <c r="W88" s="412"/>
      <c r="X88" s="412"/>
      <c r="Y88" s="412"/>
      <c r="Z88" s="413"/>
      <c r="AA88" s="94"/>
      <c r="AB88" s="46"/>
      <c r="AC88" s="46"/>
      <c r="AD88" s="46"/>
      <c r="AE88" s="46"/>
      <c r="AF88" s="46"/>
      <c r="AG88" s="47"/>
    </row>
    <row r="89" spans="2:33" ht="18.75" hidden="1" customHeight="1">
      <c r="B89" s="45"/>
      <c r="E89" s="46"/>
      <c r="F89" s="46"/>
      <c r="G89" s="46"/>
      <c r="H89" s="46"/>
      <c r="I89" s="46"/>
      <c r="J89" s="46"/>
      <c r="K89" s="46"/>
      <c r="L89" s="411" t="s">
        <v>6779</v>
      </c>
      <c r="M89" s="412"/>
      <c r="N89" s="412"/>
      <c r="O89" s="412"/>
      <c r="P89" s="412"/>
      <c r="Q89" s="412"/>
      <c r="R89" s="412"/>
      <c r="S89" s="412"/>
      <c r="T89" s="412"/>
      <c r="U89" s="412"/>
      <c r="V89" s="412"/>
      <c r="W89" s="412"/>
      <c r="X89" s="412"/>
      <c r="Y89" s="412"/>
      <c r="Z89" s="413"/>
      <c r="AA89" s="48"/>
      <c r="AB89" s="46"/>
      <c r="AC89" s="46"/>
      <c r="AD89" s="46"/>
      <c r="AE89" s="46"/>
      <c r="AF89" s="46"/>
      <c r="AG89" s="47"/>
    </row>
    <row r="90" spans="2:33" ht="18.75" hidden="1" customHeight="1">
      <c r="B90" s="45"/>
      <c r="E90" s="46"/>
      <c r="F90" s="46"/>
      <c r="G90" s="46"/>
      <c r="H90" s="46"/>
      <c r="I90" s="46"/>
      <c r="J90" s="46"/>
      <c r="K90" s="46"/>
      <c r="L90" s="411"/>
      <c r="M90" s="412"/>
      <c r="N90" s="412"/>
      <c r="O90" s="412"/>
      <c r="P90" s="412"/>
      <c r="Q90" s="412"/>
      <c r="R90" s="412"/>
      <c r="S90" s="412"/>
      <c r="T90" s="412"/>
      <c r="U90" s="412"/>
      <c r="V90" s="412"/>
      <c r="W90" s="412"/>
      <c r="X90" s="412"/>
      <c r="Y90" s="412"/>
      <c r="Z90" s="413"/>
      <c r="AA90" s="48"/>
      <c r="AB90" s="46"/>
      <c r="AC90" s="46"/>
      <c r="AD90" s="46"/>
      <c r="AE90" s="46"/>
      <c r="AF90" s="46"/>
      <c r="AG90" s="47"/>
    </row>
    <row r="91" spans="2:33" ht="10.5" hidden="1" customHeight="1">
      <c r="B91" s="45"/>
      <c r="E91" s="46"/>
      <c r="F91" s="46"/>
      <c r="G91" s="46"/>
      <c r="H91" s="46"/>
      <c r="I91" s="46"/>
      <c r="J91" s="46"/>
      <c r="K91" s="46"/>
      <c r="L91" s="411"/>
      <c r="M91" s="412"/>
      <c r="N91" s="412"/>
      <c r="O91" s="412"/>
      <c r="P91" s="412"/>
      <c r="Q91" s="412"/>
      <c r="R91" s="412"/>
      <c r="S91" s="412"/>
      <c r="T91" s="412"/>
      <c r="U91" s="412"/>
      <c r="V91" s="412"/>
      <c r="W91" s="412"/>
      <c r="X91" s="412"/>
      <c r="Y91" s="412"/>
      <c r="Z91" s="413"/>
      <c r="AA91" s="94"/>
      <c r="AB91" s="46"/>
      <c r="AC91" s="46"/>
      <c r="AD91" s="46"/>
      <c r="AE91" s="46"/>
      <c r="AF91" s="46"/>
      <c r="AG91" s="47"/>
    </row>
    <row r="92" spans="2:33" ht="18.75" hidden="1" customHeight="1">
      <c r="B92" s="50"/>
      <c r="C92" s="51"/>
      <c r="D92" s="51"/>
      <c r="E92" s="52"/>
      <c r="F92" s="52"/>
      <c r="G92" s="52"/>
      <c r="H92" s="52"/>
      <c r="I92" s="52"/>
      <c r="J92" s="52"/>
      <c r="K92" s="52"/>
      <c r="L92" s="76"/>
      <c r="M92" s="73"/>
      <c r="N92" s="73"/>
      <c r="O92" s="73"/>
      <c r="P92" s="73"/>
      <c r="Q92" s="73"/>
      <c r="R92" s="73"/>
      <c r="S92" s="73"/>
      <c r="T92" s="73"/>
      <c r="U92" s="73"/>
      <c r="V92" s="73"/>
      <c r="W92" s="73"/>
      <c r="X92" s="73"/>
      <c r="Y92" s="73"/>
      <c r="Z92" s="77"/>
      <c r="AA92" s="53"/>
      <c r="AB92" s="52"/>
      <c r="AC92" s="52"/>
      <c r="AD92" s="52"/>
      <c r="AE92" s="52"/>
      <c r="AF92" s="52"/>
      <c r="AG92" s="55"/>
    </row>
    <row r="93" spans="2:33" ht="18.75" hidden="1" customHeight="1">
      <c r="B93" s="439" t="s">
        <v>6780</v>
      </c>
      <c r="C93" s="440"/>
      <c r="D93" s="440"/>
      <c r="E93" s="440"/>
      <c r="F93" s="440"/>
      <c r="G93" s="440"/>
      <c r="H93" s="440"/>
      <c r="I93" s="440"/>
      <c r="J93" s="440"/>
      <c r="K93" s="441"/>
      <c r="L93" s="465" t="s">
        <v>6744</v>
      </c>
      <c r="M93" s="466"/>
      <c r="N93" s="466"/>
      <c r="O93" s="466"/>
      <c r="P93" s="466"/>
      <c r="Q93" s="466"/>
      <c r="R93" s="466"/>
      <c r="S93" s="466"/>
      <c r="T93" s="466"/>
      <c r="U93" s="466"/>
      <c r="V93" s="466"/>
      <c r="W93" s="466"/>
      <c r="X93" s="466"/>
      <c r="Y93" s="466"/>
      <c r="Z93" s="467"/>
      <c r="AA93" s="75"/>
      <c r="AB93" s="57"/>
      <c r="AC93" s="57"/>
      <c r="AD93" s="57"/>
      <c r="AE93" s="57"/>
      <c r="AF93" s="57"/>
      <c r="AG93" s="58"/>
    </row>
    <row r="94" spans="2:33" ht="18.75" hidden="1" customHeight="1">
      <c r="B94" s="50"/>
      <c r="C94" s="51"/>
      <c r="D94" s="51"/>
      <c r="E94" s="52"/>
      <c r="F94" s="52"/>
      <c r="G94" s="52"/>
      <c r="H94" s="52"/>
      <c r="I94" s="52"/>
      <c r="J94" s="52"/>
      <c r="K94" s="52"/>
      <c r="L94" s="76"/>
      <c r="M94" s="73"/>
      <c r="N94" s="73"/>
      <c r="O94" s="73"/>
      <c r="P94" s="73"/>
      <c r="Q94" s="73"/>
      <c r="R94" s="73"/>
      <c r="S94" s="73"/>
      <c r="T94" s="73"/>
      <c r="U94" s="73"/>
      <c r="V94" s="73"/>
      <c r="W94" s="73"/>
      <c r="X94" s="73"/>
      <c r="Y94" s="73"/>
      <c r="Z94" s="77"/>
      <c r="AA94" s="53"/>
      <c r="AB94" s="52"/>
      <c r="AC94" s="52"/>
      <c r="AD94" s="52"/>
      <c r="AE94" s="52"/>
      <c r="AF94" s="52"/>
      <c r="AG94" s="55"/>
    </row>
    <row r="95" spans="2:33" ht="18.75" customHeight="1">
      <c r="B95" s="436" t="s">
        <v>6781</v>
      </c>
      <c r="C95" s="437"/>
      <c r="D95" s="437"/>
      <c r="E95" s="437"/>
      <c r="F95" s="437"/>
      <c r="G95" s="437"/>
      <c r="H95" s="437"/>
      <c r="I95" s="437"/>
      <c r="J95" s="437"/>
      <c r="K95" s="438"/>
      <c r="L95" s="72" t="s">
        <v>7249</v>
      </c>
      <c r="M95" s="101"/>
      <c r="N95" s="101"/>
      <c r="O95" s="101"/>
      <c r="P95" s="101"/>
      <c r="Q95" s="101"/>
      <c r="R95" s="101"/>
      <c r="S95" s="101"/>
      <c r="T95" s="101"/>
      <c r="U95" s="101"/>
      <c r="V95" s="101"/>
      <c r="W95" s="101"/>
      <c r="X95" s="101"/>
      <c r="Y95" s="101"/>
      <c r="Z95" s="78"/>
      <c r="AA95" s="75"/>
      <c r="AB95" s="57"/>
      <c r="AC95" s="57"/>
      <c r="AD95" s="57"/>
      <c r="AE95" s="57"/>
      <c r="AF95" s="57"/>
      <c r="AG95" s="58"/>
    </row>
    <row r="96" spans="2:33" ht="18.75" customHeight="1">
      <c r="B96" s="50"/>
      <c r="C96" s="51"/>
      <c r="D96" s="51"/>
      <c r="E96" s="52"/>
      <c r="F96" s="52"/>
      <c r="G96" s="52"/>
      <c r="H96" s="52"/>
      <c r="I96" s="52"/>
      <c r="J96" s="52"/>
      <c r="K96" s="52"/>
      <c r="L96" s="76"/>
      <c r="M96" s="73"/>
      <c r="N96" s="73"/>
      <c r="O96" s="73"/>
      <c r="P96" s="73"/>
      <c r="Q96" s="73"/>
      <c r="R96" s="73"/>
      <c r="S96" s="73"/>
      <c r="T96" s="73"/>
      <c r="U96" s="73"/>
      <c r="V96" s="73"/>
      <c r="W96" s="73"/>
      <c r="X96" s="73"/>
      <c r="Y96" s="73"/>
      <c r="Z96" s="77"/>
      <c r="AA96" s="53"/>
      <c r="AB96" s="52"/>
      <c r="AC96" s="52"/>
      <c r="AD96" s="52"/>
      <c r="AE96" s="52"/>
      <c r="AF96" s="52"/>
      <c r="AG96" s="55"/>
    </row>
    <row r="97" spans="2:33" ht="18.75" customHeight="1">
      <c r="B97" s="436" t="s">
        <v>6782</v>
      </c>
      <c r="C97" s="437"/>
      <c r="D97" s="437"/>
      <c r="E97" s="437"/>
      <c r="F97" s="437"/>
      <c r="G97" s="437"/>
      <c r="H97" s="437"/>
      <c r="I97" s="437"/>
      <c r="J97" s="437"/>
      <c r="K97" s="438"/>
      <c r="L97" s="100"/>
      <c r="M97" s="101"/>
      <c r="N97" s="101"/>
      <c r="O97" s="101"/>
      <c r="P97" s="101"/>
      <c r="Q97" s="101"/>
      <c r="R97" s="101"/>
      <c r="S97" s="101"/>
      <c r="T97" s="101"/>
      <c r="U97" s="101"/>
      <c r="V97" s="101"/>
      <c r="W97" s="101"/>
      <c r="X97" s="101"/>
      <c r="Y97" s="101"/>
      <c r="Z97" s="78"/>
      <c r="AA97" s="75"/>
      <c r="AB97" s="57"/>
      <c r="AC97" s="57"/>
      <c r="AD97" s="57"/>
      <c r="AE97" s="57"/>
      <c r="AF97" s="57"/>
      <c r="AG97" s="58"/>
    </row>
    <row r="98" spans="2:33" ht="18.75" customHeight="1">
      <c r="B98" s="45"/>
      <c r="C98" s="60" t="s">
        <v>6783</v>
      </c>
      <c r="D98" s="60"/>
      <c r="E98" s="61"/>
      <c r="F98" s="61"/>
      <c r="G98" s="61"/>
      <c r="H98" s="61"/>
      <c r="I98" s="61"/>
      <c r="J98" s="61"/>
      <c r="K98" s="61"/>
      <c r="L98" s="69" t="s">
        <v>6784</v>
      </c>
      <c r="M98" s="79"/>
      <c r="N98" s="79"/>
      <c r="O98" s="79"/>
      <c r="P98" s="79"/>
      <c r="Q98" s="79"/>
      <c r="R98" s="79"/>
      <c r="S98" s="79"/>
      <c r="T98" s="79"/>
      <c r="U98" s="79"/>
      <c r="V98" s="79"/>
      <c r="W98" s="79"/>
      <c r="X98" s="79"/>
      <c r="Y98" s="80"/>
      <c r="Z98" s="71"/>
      <c r="AA98" s="81"/>
      <c r="AB98" s="61"/>
      <c r="AC98" s="61"/>
      <c r="AD98" s="61"/>
      <c r="AE98" s="61"/>
      <c r="AF98" s="61"/>
      <c r="AG98" s="62"/>
    </row>
    <row r="99" spans="2:33" ht="18.75" customHeight="1">
      <c r="B99" s="45"/>
      <c r="E99" s="46"/>
      <c r="F99" s="46"/>
      <c r="G99" s="46"/>
      <c r="H99" s="46"/>
      <c r="I99" s="46"/>
      <c r="J99" s="46"/>
      <c r="K99" s="46"/>
      <c r="L99" s="405" t="s">
        <v>6785</v>
      </c>
      <c r="M99" s="406"/>
      <c r="N99" s="406"/>
      <c r="O99" s="406"/>
      <c r="P99" s="406"/>
      <c r="Q99" s="406"/>
      <c r="R99" s="406"/>
      <c r="S99" s="406"/>
      <c r="T99" s="406"/>
      <c r="U99" s="406"/>
      <c r="V99" s="406"/>
      <c r="W99" s="406"/>
      <c r="X99" s="406"/>
      <c r="Y99" s="406"/>
      <c r="Z99" s="407"/>
      <c r="AA99" s="48"/>
      <c r="AB99" s="46"/>
      <c r="AC99" s="46"/>
      <c r="AD99" s="46"/>
      <c r="AE99" s="46"/>
      <c r="AF99" s="46"/>
      <c r="AG99" s="47"/>
    </row>
    <row r="100" spans="2:33" ht="10.5" customHeight="1">
      <c r="B100" s="45"/>
      <c r="E100" s="46"/>
      <c r="F100" s="46"/>
      <c r="G100" s="46"/>
      <c r="H100" s="46"/>
      <c r="I100" s="46"/>
      <c r="J100" s="46"/>
      <c r="K100" s="46"/>
      <c r="L100" s="405"/>
      <c r="M100" s="406"/>
      <c r="N100" s="406"/>
      <c r="O100" s="406"/>
      <c r="P100" s="406"/>
      <c r="Q100" s="406"/>
      <c r="R100" s="406"/>
      <c r="S100" s="406"/>
      <c r="T100" s="406"/>
      <c r="U100" s="406"/>
      <c r="V100" s="406"/>
      <c r="W100" s="406"/>
      <c r="X100" s="406"/>
      <c r="Y100" s="406"/>
      <c r="Z100" s="407"/>
      <c r="AA100" s="94"/>
      <c r="AB100" s="46"/>
      <c r="AC100" s="46"/>
      <c r="AD100" s="46"/>
      <c r="AE100" s="46"/>
      <c r="AF100" s="46"/>
      <c r="AG100" s="47"/>
    </row>
    <row r="101" spans="2:33" ht="18.75" customHeight="1">
      <c r="B101" s="45"/>
      <c r="E101" s="46"/>
      <c r="F101" s="46"/>
      <c r="G101" s="46"/>
      <c r="H101" s="46"/>
      <c r="I101" s="46"/>
      <c r="J101" s="46"/>
      <c r="K101" s="46"/>
      <c r="L101" s="405" t="s">
        <v>6786</v>
      </c>
      <c r="M101" s="406"/>
      <c r="N101" s="406"/>
      <c r="O101" s="406"/>
      <c r="P101" s="406"/>
      <c r="Q101" s="406"/>
      <c r="R101" s="406"/>
      <c r="S101" s="406"/>
      <c r="T101" s="406"/>
      <c r="U101" s="406"/>
      <c r="V101" s="406"/>
      <c r="W101" s="406"/>
      <c r="X101" s="406"/>
      <c r="Y101" s="406"/>
      <c r="Z101" s="407"/>
      <c r="AA101" s="48"/>
      <c r="AB101" s="46"/>
      <c r="AC101" s="46"/>
      <c r="AD101" s="46"/>
      <c r="AE101" s="46"/>
      <c r="AF101" s="46"/>
      <c r="AG101" s="47"/>
    </row>
    <row r="102" spans="2:33" ht="18.75" customHeight="1">
      <c r="B102" s="45"/>
      <c r="E102" s="46"/>
      <c r="F102" s="46"/>
      <c r="G102" s="46"/>
      <c r="H102" s="46"/>
      <c r="I102" s="46"/>
      <c r="J102" s="46"/>
      <c r="K102" s="46"/>
      <c r="L102" s="405" t="s">
        <v>6787</v>
      </c>
      <c r="M102" s="406"/>
      <c r="N102" s="406"/>
      <c r="O102" s="406"/>
      <c r="P102" s="406"/>
      <c r="Q102" s="406"/>
      <c r="R102" s="406"/>
      <c r="S102" s="406"/>
      <c r="T102" s="406"/>
      <c r="U102" s="406"/>
      <c r="V102" s="406"/>
      <c r="W102" s="406"/>
      <c r="X102" s="406"/>
      <c r="Y102" s="406"/>
      <c r="Z102" s="407"/>
      <c r="AA102" s="48"/>
      <c r="AB102" s="46"/>
      <c r="AC102" s="46"/>
      <c r="AD102" s="46"/>
      <c r="AE102" s="46"/>
      <c r="AF102" s="46"/>
      <c r="AG102" s="47"/>
    </row>
    <row r="103" spans="2:33" ht="18.75" customHeight="1">
      <c r="B103" s="45"/>
      <c r="E103" s="46"/>
      <c r="F103" s="46"/>
      <c r="G103" s="46"/>
      <c r="H103" s="46"/>
      <c r="I103" s="46"/>
      <c r="J103" s="46"/>
      <c r="K103" s="46"/>
      <c r="L103" s="405" t="s">
        <v>6788</v>
      </c>
      <c r="M103" s="406"/>
      <c r="N103" s="406"/>
      <c r="O103" s="406"/>
      <c r="P103" s="406"/>
      <c r="Q103" s="406"/>
      <c r="R103" s="406"/>
      <c r="S103" s="406"/>
      <c r="T103" s="406"/>
      <c r="U103" s="406"/>
      <c r="V103" s="406"/>
      <c r="W103" s="406"/>
      <c r="X103" s="406"/>
      <c r="Y103" s="406"/>
      <c r="Z103" s="407"/>
      <c r="AA103" s="48"/>
      <c r="AB103" s="46"/>
      <c r="AC103" s="46"/>
      <c r="AD103" s="46"/>
      <c r="AE103" s="46"/>
      <c r="AF103" s="46"/>
      <c r="AG103" s="47"/>
    </row>
    <row r="104" spans="2:33" ht="10.5" customHeight="1">
      <c r="B104" s="45"/>
      <c r="E104" s="46"/>
      <c r="F104" s="46"/>
      <c r="G104" s="46"/>
      <c r="H104" s="46"/>
      <c r="I104" s="46"/>
      <c r="J104" s="46"/>
      <c r="K104" s="46"/>
      <c r="L104" s="405"/>
      <c r="M104" s="406"/>
      <c r="N104" s="406"/>
      <c r="O104" s="406"/>
      <c r="P104" s="406"/>
      <c r="Q104" s="406"/>
      <c r="R104" s="406"/>
      <c r="S104" s="406"/>
      <c r="T104" s="406"/>
      <c r="U104" s="406"/>
      <c r="V104" s="406"/>
      <c r="W104" s="406"/>
      <c r="X104" s="406"/>
      <c r="Y104" s="406"/>
      <c r="Z104" s="407"/>
      <c r="AA104" s="94"/>
      <c r="AB104" s="46"/>
      <c r="AC104" s="46"/>
      <c r="AD104" s="46"/>
      <c r="AE104" s="46"/>
      <c r="AF104" s="46"/>
      <c r="AG104" s="47"/>
    </row>
    <row r="105" spans="2:33" ht="18.75" customHeight="1">
      <c r="B105" s="45"/>
      <c r="E105" s="46"/>
      <c r="F105" s="46"/>
      <c r="G105" s="46"/>
      <c r="H105" s="46"/>
      <c r="I105" s="46"/>
      <c r="J105" s="46"/>
      <c r="K105" s="46"/>
      <c r="L105" s="405" t="s">
        <v>6789</v>
      </c>
      <c r="M105" s="406"/>
      <c r="N105" s="406"/>
      <c r="O105" s="406"/>
      <c r="P105" s="406"/>
      <c r="Q105" s="406"/>
      <c r="R105" s="406"/>
      <c r="S105" s="406"/>
      <c r="T105" s="406"/>
      <c r="U105" s="406"/>
      <c r="V105" s="406"/>
      <c r="W105" s="406"/>
      <c r="X105" s="406"/>
      <c r="Y105" s="406"/>
      <c r="Z105" s="407"/>
      <c r="AA105" s="48"/>
      <c r="AB105" s="46"/>
      <c r="AC105" s="46"/>
      <c r="AD105" s="46"/>
      <c r="AE105" s="46"/>
      <c r="AF105" s="46"/>
      <c r="AG105" s="47"/>
    </row>
    <row r="106" spans="2:33" ht="10.5" customHeight="1">
      <c r="B106" s="45"/>
      <c r="E106" s="46"/>
      <c r="F106" s="46"/>
      <c r="G106" s="46"/>
      <c r="H106" s="46"/>
      <c r="I106" s="46"/>
      <c r="J106" s="46"/>
      <c r="K106" s="46"/>
      <c r="L106" s="405"/>
      <c r="M106" s="406"/>
      <c r="N106" s="406"/>
      <c r="O106" s="406"/>
      <c r="P106" s="406"/>
      <c r="Q106" s="406"/>
      <c r="R106" s="406"/>
      <c r="S106" s="406"/>
      <c r="T106" s="406"/>
      <c r="U106" s="406"/>
      <c r="V106" s="406"/>
      <c r="W106" s="406"/>
      <c r="X106" s="406"/>
      <c r="Y106" s="406"/>
      <c r="Z106" s="407"/>
      <c r="AA106" s="94"/>
      <c r="AB106" s="46"/>
      <c r="AC106" s="46"/>
      <c r="AD106" s="46"/>
      <c r="AE106" s="46"/>
      <c r="AF106" s="46"/>
      <c r="AG106" s="47"/>
    </row>
    <row r="107" spans="2:33" ht="18.75" customHeight="1">
      <c r="B107" s="45"/>
      <c r="E107" s="46"/>
      <c r="F107" s="46"/>
      <c r="G107" s="46"/>
      <c r="H107" s="46"/>
      <c r="I107" s="46"/>
      <c r="J107" s="46"/>
      <c r="K107" s="46"/>
      <c r="L107" s="70" t="s">
        <v>6790</v>
      </c>
      <c r="M107" s="97"/>
      <c r="N107" s="97"/>
      <c r="O107" s="97"/>
      <c r="P107" s="97"/>
      <c r="Q107" s="97"/>
      <c r="R107" s="97"/>
      <c r="S107" s="97"/>
      <c r="T107" s="97"/>
      <c r="U107" s="97"/>
      <c r="V107" s="97"/>
      <c r="W107" s="97"/>
      <c r="X107" s="97"/>
      <c r="Y107" s="82"/>
      <c r="Z107" s="83"/>
      <c r="AA107" s="48"/>
      <c r="AB107" s="46"/>
      <c r="AC107" s="46"/>
      <c r="AD107" s="46"/>
      <c r="AE107" s="46"/>
      <c r="AF107" s="46"/>
      <c r="AG107" s="47"/>
    </row>
    <row r="108" spans="2:33" ht="18.75" customHeight="1">
      <c r="B108" s="45"/>
      <c r="E108" s="64"/>
      <c r="F108" s="64"/>
      <c r="G108" s="64"/>
      <c r="H108" s="64"/>
      <c r="I108" s="64"/>
      <c r="J108" s="64"/>
      <c r="K108" s="64"/>
      <c r="L108" s="450" t="s">
        <v>6791</v>
      </c>
      <c r="M108" s="451"/>
      <c r="N108" s="451"/>
      <c r="O108" s="451"/>
      <c r="P108" s="451"/>
      <c r="Q108" s="451"/>
      <c r="R108" s="451"/>
      <c r="S108" s="451"/>
      <c r="T108" s="451"/>
      <c r="U108" s="451"/>
      <c r="V108" s="451"/>
      <c r="W108" s="451"/>
      <c r="X108" s="451"/>
      <c r="Y108" s="451"/>
      <c r="Z108" s="452"/>
      <c r="AA108" s="84"/>
      <c r="AB108" s="64"/>
      <c r="AC108" s="64"/>
      <c r="AD108" s="64"/>
      <c r="AE108" s="64"/>
      <c r="AF108" s="64"/>
      <c r="AG108" s="68"/>
    </row>
    <row r="109" spans="2:33" ht="18.75" customHeight="1">
      <c r="B109" s="45"/>
      <c r="E109" s="129" t="s">
        <v>6885</v>
      </c>
      <c r="F109" s="130"/>
      <c r="G109" s="130"/>
      <c r="H109" s="130"/>
      <c r="I109" s="130"/>
      <c r="J109" s="130"/>
      <c r="K109" s="130"/>
      <c r="L109" s="459" t="s">
        <v>6886</v>
      </c>
      <c r="M109" s="460"/>
      <c r="N109" s="460"/>
      <c r="O109" s="460"/>
      <c r="P109" s="460"/>
      <c r="Q109" s="460"/>
      <c r="R109" s="460"/>
      <c r="S109" s="460"/>
      <c r="T109" s="460"/>
      <c r="U109" s="460"/>
      <c r="V109" s="460"/>
      <c r="W109" s="460"/>
      <c r="X109" s="460"/>
      <c r="Y109" s="460"/>
      <c r="Z109" s="461"/>
      <c r="AA109" s="48"/>
      <c r="AB109" s="46"/>
      <c r="AC109" s="46"/>
      <c r="AD109" s="46"/>
      <c r="AE109" s="46"/>
      <c r="AF109" s="46"/>
      <c r="AG109" s="47"/>
    </row>
    <row r="110" spans="2:33" ht="10.5" customHeight="1">
      <c r="B110" s="45"/>
      <c r="C110" s="63"/>
      <c r="D110" s="63"/>
      <c r="E110" s="131"/>
      <c r="F110" s="131"/>
      <c r="G110" s="131"/>
      <c r="H110" s="131"/>
      <c r="I110" s="131"/>
      <c r="J110" s="131"/>
      <c r="K110" s="131"/>
      <c r="L110" s="462"/>
      <c r="M110" s="463"/>
      <c r="N110" s="463"/>
      <c r="O110" s="463"/>
      <c r="P110" s="463"/>
      <c r="Q110" s="463"/>
      <c r="R110" s="463"/>
      <c r="S110" s="463"/>
      <c r="T110" s="463"/>
      <c r="U110" s="463"/>
      <c r="V110" s="463"/>
      <c r="W110" s="463"/>
      <c r="X110" s="463"/>
      <c r="Y110" s="463"/>
      <c r="Z110" s="464"/>
      <c r="AA110" s="94"/>
      <c r="AB110" s="46"/>
      <c r="AC110" s="46"/>
      <c r="AD110" s="46"/>
      <c r="AE110" s="46"/>
      <c r="AF110" s="46"/>
      <c r="AG110" s="47"/>
    </row>
    <row r="111" spans="2:33" ht="18.75" customHeight="1">
      <c r="B111" s="45"/>
      <c r="C111" s="44" t="s">
        <v>6792</v>
      </c>
      <c r="E111" s="46"/>
      <c r="F111" s="46"/>
      <c r="G111" s="46"/>
      <c r="H111" s="46"/>
      <c r="I111" s="46"/>
      <c r="J111" s="46"/>
      <c r="K111" s="46"/>
      <c r="L111" s="456" t="s">
        <v>6744</v>
      </c>
      <c r="M111" s="457"/>
      <c r="N111" s="457"/>
      <c r="O111" s="457"/>
      <c r="P111" s="457"/>
      <c r="Q111" s="457"/>
      <c r="R111" s="457"/>
      <c r="S111" s="457"/>
      <c r="T111" s="457"/>
      <c r="U111" s="457"/>
      <c r="V111" s="457"/>
      <c r="W111" s="457"/>
      <c r="X111" s="457"/>
      <c r="Y111" s="457"/>
      <c r="Z111" s="458"/>
      <c r="AA111" s="48"/>
      <c r="AB111" s="46"/>
      <c r="AC111" s="46"/>
      <c r="AD111" s="46"/>
      <c r="AE111" s="46"/>
      <c r="AF111" s="46"/>
      <c r="AG111" s="47"/>
    </row>
    <row r="112" spans="2:33" ht="10.5" customHeight="1">
      <c r="B112" s="50"/>
      <c r="C112" s="51"/>
      <c r="D112" s="51"/>
      <c r="E112" s="52"/>
      <c r="F112" s="52"/>
      <c r="G112" s="52"/>
      <c r="H112" s="52"/>
      <c r="I112" s="52"/>
      <c r="J112" s="52"/>
      <c r="K112" s="52"/>
      <c r="L112" s="85"/>
      <c r="M112" s="73"/>
      <c r="N112" s="73"/>
      <c r="O112" s="73"/>
      <c r="P112" s="73"/>
      <c r="Q112" s="73"/>
      <c r="R112" s="73"/>
      <c r="S112" s="73"/>
      <c r="T112" s="73"/>
      <c r="U112" s="73"/>
      <c r="V112" s="73"/>
      <c r="W112" s="73"/>
      <c r="X112" s="73"/>
      <c r="Y112" s="86"/>
      <c r="Z112" s="87"/>
      <c r="AA112" s="53"/>
      <c r="AB112" s="52"/>
      <c r="AC112" s="52"/>
      <c r="AD112" s="52"/>
      <c r="AE112" s="52"/>
      <c r="AF112" s="52"/>
      <c r="AG112" s="55"/>
    </row>
    <row r="113" spans="2:33" ht="18.75" customHeight="1">
      <c r="B113" s="439" t="s">
        <v>7128</v>
      </c>
      <c r="C113" s="440"/>
      <c r="D113" s="440"/>
      <c r="E113" s="440"/>
      <c r="F113" s="440"/>
      <c r="G113" s="440"/>
      <c r="H113" s="440"/>
      <c r="I113" s="440"/>
      <c r="J113" s="440"/>
      <c r="K113" s="440"/>
      <c r="L113" s="100"/>
      <c r="M113" s="101"/>
      <c r="N113" s="101"/>
      <c r="O113" s="101"/>
      <c r="P113" s="101"/>
      <c r="Q113" s="101"/>
      <c r="R113" s="101"/>
      <c r="S113" s="101"/>
      <c r="T113" s="101"/>
      <c r="U113" s="101"/>
      <c r="V113" s="101"/>
      <c r="W113" s="101"/>
      <c r="X113" s="101"/>
      <c r="Y113" s="101"/>
      <c r="Z113" s="78"/>
      <c r="AA113" s="75"/>
      <c r="AB113" s="57"/>
      <c r="AC113" s="57"/>
      <c r="AD113" s="57"/>
      <c r="AE113" s="57"/>
      <c r="AF113" s="57"/>
      <c r="AG113" s="58"/>
    </row>
    <row r="114" spans="2:33" ht="18.75" customHeight="1">
      <c r="B114" s="144"/>
      <c r="C114" s="151" t="s">
        <v>7136</v>
      </c>
      <c r="D114" s="152"/>
      <c r="E114" s="152"/>
      <c r="F114" s="152"/>
      <c r="G114" s="152"/>
      <c r="H114" s="152"/>
      <c r="I114" s="152"/>
      <c r="J114" s="152"/>
      <c r="K114" s="153"/>
      <c r="L114" s="103" t="s">
        <v>7139</v>
      </c>
      <c r="M114" s="104"/>
      <c r="N114" s="104"/>
      <c r="O114" s="104"/>
      <c r="P114" s="104"/>
      <c r="Q114" s="104"/>
      <c r="R114" s="104"/>
      <c r="S114" s="104"/>
      <c r="T114" s="104"/>
      <c r="U114" s="104"/>
      <c r="V114" s="104"/>
      <c r="W114" s="104"/>
      <c r="X114" s="104"/>
      <c r="Y114" s="104"/>
      <c r="Z114" s="154"/>
      <c r="AA114" s="75"/>
      <c r="AB114" s="57"/>
      <c r="AC114" s="57"/>
      <c r="AD114" s="57"/>
      <c r="AE114" s="57"/>
      <c r="AF114" s="57"/>
      <c r="AG114" s="58"/>
    </row>
    <row r="115" spans="2:33" ht="18.75" customHeight="1">
      <c r="B115" s="144"/>
      <c r="C115" s="145"/>
      <c r="D115" s="145"/>
      <c r="E115" s="145"/>
      <c r="F115" s="145"/>
      <c r="G115" s="145"/>
      <c r="H115" s="145"/>
      <c r="I115" s="145"/>
      <c r="J115" s="145"/>
      <c r="K115" s="145"/>
      <c r="L115" s="411" t="s">
        <v>7140</v>
      </c>
      <c r="M115" s="412"/>
      <c r="N115" s="412"/>
      <c r="O115" s="412"/>
      <c r="P115" s="412"/>
      <c r="Q115" s="412"/>
      <c r="R115" s="412"/>
      <c r="S115" s="412"/>
      <c r="T115" s="412"/>
      <c r="U115" s="412"/>
      <c r="V115" s="412"/>
      <c r="W115" s="412"/>
      <c r="X115" s="412"/>
      <c r="Y115" s="412"/>
      <c r="Z115" s="413"/>
      <c r="AA115" s="75"/>
      <c r="AB115" s="57"/>
      <c r="AC115" s="57"/>
      <c r="AD115" s="57"/>
      <c r="AE115" s="57"/>
      <c r="AF115" s="57"/>
      <c r="AG115" s="58"/>
    </row>
    <row r="116" spans="2:33" ht="18.75" customHeight="1">
      <c r="B116" s="144"/>
      <c r="C116" s="145"/>
      <c r="D116" s="145"/>
      <c r="E116" s="145"/>
      <c r="F116" s="145"/>
      <c r="G116" s="145"/>
      <c r="H116" s="145"/>
      <c r="I116" s="145"/>
      <c r="J116" s="145"/>
      <c r="K116" s="145"/>
      <c r="L116" s="411"/>
      <c r="M116" s="412"/>
      <c r="N116" s="412"/>
      <c r="O116" s="412"/>
      <c r="P116" s="412"/>
      <c r="Q116" s="412"/>
      <c r="R116" s="412"/>
      <c r="S116" s="412"/>
      <c r="T116" s="412"/>
      <c r="U116" s="412"/>
      <c r="V116" s="412"/>
      <c r="W116" s="412"/>
      <c r="X116" s="412"/>
      <c r="Y116" s="412"/>
      <c r="Z116" s="413"/>
      <c r="AA116" s="75"/>
      <c r="AB116" s="57"/>
      <c r="AC116" s="57"/>
      <c r="AD116" s="57"/>
      <c r="AE116" s="57"/>
      <c r="AF116" s="57"/>
      <c r="AG116" s="58"/>
    </row>
    <row r="117" spans="2:33" ht="18.75" customHeight="1">
      <c r="B117" s="144"/>
      <c r="C117" s="145"/>
      <c r="D117" s="145"/>
      <c r="E117" s="145"/>
      <c r="F117" s="145"/>
      <c r="G117" s="145"/>
      <c r="H117" s="145"/>
      <c r="I117" s="145"/>
      <c r="J117" s="145"/>
      <c r="K117" s="145"/>
      <c r="L117" s="94" t="s">
        <v>7141</v>
      </c>
      <c r="M117" s="95"/>
      <c r="N117" s="95"/>
      <c r="O117" s="95"/>
      <c r="P117" s="95"/>
      <c r="Q117" s="95"/>
      <c r="R117" s="95"/>
      <c r="S117" s="95"/>
      <c r="T117" s="95"/>
      <c r="U117" s="95"/>
      <c r="V117" s="95"/>
      <c r="W117" s="95"/>
      <c r="X117" s="95"/>
      <c r="Y117" s="95"/>
      <c r="Z117" s="146"/>
      <c r="AA117" s="75"/>
      <c r="AB117" s="57"/>
      <c r="AC117" s="57"/>
      <c r="AD117" s="57"/>
      <c r="AE117" s="57"/>
      <c r="AF117" s="57"/>
      <c r="AG117" s="58"/>
    </row>
    <row r="118" spans="2:33" ht="18.75" customHeight="1">
      <c r="B118" s="144"/>
      <c r="C118" s="145"/>
      <c r="D118" s="145"/>
      <c r="E118" s="145"/>
      <c r="F118" s="145"/>
      <c r="G118" s="145"/>
      <c r="H118" s="145"/>
      <c r="I118" s="145"/>
      <c r="J118" s="145"/>
      <c r="K118" s="145"/>
      <c r="L118" s="94" t="s">
        <v>7142</v>
      </c>
      <c r="M118" s="95"/>
      <c r="N118" s="95"/>
      <c r="O118" s="95"/>
      <c r="P118" s="95"/>
      <c r="Q118" s="95"/>
      <c r="R118" s="95"/>
      <c r="S118" s="95"/>
      <c r="T118" s="95"/>
      <c r="U118" s="95"/>
      <c r="V118" s="95"/>
      <c r="W118" s="95"/>
      <c r="X118" s="95"/>
      <c r="Y118" s="95"/>
      <c r="Z118" s="146"/>
      <c r="AA118" s="75"/>
      <c r="AB118" s="57"/>
      <c r="AC118" s="57"/>
      <c r="AD118" s="57"/>
      <c r="AE118" s="57"/>
      <c r="AF118" s="57"/>
      <c r="AG118" s="58"/>
    </row>
    <row r="119" spans="2:33" ht="18.75" customHeight="1">
      <c r="B119" s="144"/>
      <c r="C119" s="145"/>
      <c r="D119" s="145"/>
      <c r="E119" s="145"/>
      <c r="F119" s="145"/>
      <c r="G119" s="145"/>
      <c r="H119" s="145"/>
      <c r="I119" s="145"/>
      <c r="J119" s="145"/>
      <c r="K119" s="145"/>
      <c r="L119" s="411" t="s">
        <v>7143</v>
      </c>
      <c r="M119" s="412"/>
      <c r="N119" s="412"/>
      <c r="O119" s="412"/>
      <c r="P119" s="412"/>
      <c r="Q119" s="412"/>
      <c r="R119" s="412"/>
      <c r="S119" s="412"/>
      <c r="T119" s="412"/>
      <c r="U119" s="412"/>
      <c r="V119" s="412"/>
      <c r="W119" s="412"/>
      <c r="X119" s="412"/>
      <c r="Y119" s="412"/>
      <c r="Z119" s="413"/>
      <c r="AA119" s="75"/>
      <c r="AB119" s="57"/>
      <c r="AC119" s="57"/>
      <c r="AD119" s="57"/>
      <c r="AE119" s="57"/>
      <c r="AF119" s="57"/>
      <c r="AG119" s="58"/>
    </row>
    <row r="120" spans="2:33" ht="18.75" customHeight="1">
      <c r="B120" s="144"/>
      <c r="C120" s="145"/>
      <c r="D120" s="145"/>
      <c r="E120" s="145"/>
      <c r="F120" s="145"/>
      <c r="G120" s="145"/>
      <c r="H120" s="145"/>
      <c r="I120" s="145"/>
      <c r="J120" s="145"/>
      <c r="K120" s="145"/>
      <c r="L120" s="411"/>
      <c r="M120" s="412"/>
      <c r="N120" s="412"/>
      <c r="O120" s="412"/>
      <c r="P120" s="412"/>
      <c r="Q120" s="412"/>
      <c r="R120" s="412"/>
      <c r="S120" s="412"/>
      <c r="T120" s="412"/>
      <c r="U120" s="412"/>
      <c r="V120" s="412"/>
      <c r="W120" s="412"/>
      <c r="X120" s="412"/>
      <c r="Y120" s="412"/>
      <c r="Z120" s="413"/>
      <c r="AA120" s="75"/>
      <c r="AB120" s="57"/>
      <c r="AC120" s="57"/>
      <c r="AD120" s="57"/>
      <c r="AE120" s="57"/>
      <c r="AF120" s="57"/>
      <c r="AG120" s="58"/>
    </row>
    <row r="121" spans="2:33" ht="18.75" customHeight="1">
      <c r="B121" s="144"/>
      <c r="C121" s="145"/>
      <c r="D121" s="145"/>
      <c r="E121" s="145"/>
      <c r="F121" s="145"/>
      <c r="G121" s="145"/>
      <c r="H121" s="145"/>
      <c r="I121" s="145"/>
      <c r="J121" s="145"/>
      <c r="K121" s="145"/>
      <c r="L121" s="411" t="s">
        <v>7144</v>
      </c>
      <c r="M121" s="412"/>
      <c r="N121" s="412"/>
      <c r="O121" s="412"/>
      <c r="P121" s="412"/>
      <c r="Q121" s="412"/>
      <c r="R121" s="412"/>
      <c r="S121" s="412"/>
      <c r="T121" s="412"/>
      <c r="U121" s="412"/>
      <c r="V121" s="412"/>
      <c r="W121" s="412"/>
      <c r="X121" s="412"/>
      <c r="Y121" s="412"/>
      <c r="Z121" s="413"/>
      <c r="AA121" s="75"/>
      <c r="AB121" s="57"/>
      <c r="AC121" s="57"/>
      <c r="AD121" s="57"/>
      <c r="AE121" s="57"/>
      <c r="AF121" s="57"/>
      <c r="AG121" s="58"/>
    </row>
    <row r="122" spans="2:33" ht="18.75" customHeight="1">
      <c r="B122" s="144"/>
      <c r="C122" s="145"/>
      <c r="D122" s="145"/>
      <c r="E122" s="145"/>
      <c r="F122" s="145"/>
      <c r="G122" s="145"/>
      <c r="H122" s="145"/>
      <c r="I122" s="145"/>
      <c r="J122" s="145"/>
      <c r="K122" s="145"/>
      <c r="L122" s="411"/>
      <c r="M122" s="412"/>
      <c r="N122" s="412"/>
      <c r="O122" s="412"/>
      <c r="P122" s="412"/>
      <c r="Q122" s="412"/>
      <c r="R122" s="412"/>
      <c r="S122" s="412"/>
      <c r="T122" s="412"/>
      <c r="U122" s="412"/>
      <c r="V122" s="412"/>
      <c r="W122" s="412"/>
      <c r="X122" s="412"/>
      <c r="Y122" s="412"/>
      <c r="Z122" s="413"/>
      <c r="AA122" s="75"/>
      <c r="AB122" s="57"/>
      <c r="AC122" s="57"/>
      <c r="AD122" s="57"/>
      <c r="AE122" s="57"/>
      <c r="AF122" s="57"/>
      <c r="AG122" s="58"/>
    </row>
    <row r="123" spans="2:33" ht="18.75" customHeight="1">
      <c r="B123" s="144"/>
      <c r="C123" s="145"/>
      <c r="D123" s="145"/>
      <c r="E123" s="145"/>
      <c r="F123" s="145"/>
      <c r="G123" s="145"/>
      <c r="H123" s="145"/>
      <c r="I123" s="145"/>
      <c r="J123" s="145"/>
      <c r="K123" s="145"/>
      <c r="L123" s="56" t="s">
        <v>7145</v>
      </c>
      <c r="M123" s="59"/>
      <c r="N123" s="59"/>
      <c r="O123" s="59"/>
      <c r="P123" s="59"/>
      <c r="Q123" s="59"/>
      <c r="R123" s="59"/>
      <c r="S123" s="59"/>
      <c r="T123" s="59"/>
      <c r="U123" s="59"/>
      <c r="V123" s="59"/>
      <c r="W123" s="59"/>
      <c r="X123" s="59"/>
      <c r="Y123" s="59"/>
      <c r="Z123" s="77"/>
      <c r="AA123" s="75"/>
      <c r="AB123" s="57"/>
      <c r="AC123" s="57"/>
      <c r="AD123" s="57"/>
      <c r="AE123" s="57"/>
      <c r="AF123" s="57"/>
      <c r="AG123" s="58"/>
    </row>
    <row r="124" spans="2:33" ht="18.75" customHeight="1">
      <c r="B124" s="447" t="s">
        <v>4537</v>
      </c>
      <c r="C124" s="448"/>
      <c r="D124" s="448"/>
      <c r="E124" s="448"/>
      <c r="F124" s="448"/>
      <c r="G124" s="448"/>
      <c r="H124" s="448"/>
      <c r="I124" s="448"/>
      <c r="J124" s="448"/>
      <c r="K124" s="449"/>
      <c r="L124" s="70" t="s">
        <v>7461</v>
      </c>
      <c r="M124" s="97"/>
      <c r="N124" s="97"/>
      <c r="O124" s="97"/>
      <c r="P124" s="97"/>
      <c r="Q124" s="97"/>
      <c r="R124" s="97"/>
      <c r="S124" s="97"/>
      <c r="T124" s="97"/>
      <c r="U124" s="97"/>
      <c r="V124" s="97"/>
      <c r="W124" s="97"/>
      <c r="X124" s="97"/>
      <c r="Y124" s="82"/>
      <c r="Z124" s="83"/>
      <c r="AA124" s="75"/>
      <c r="AB124" s="57"/>
      <c r="AC124" s="57"/>
      <c r="AD124" s="57"/>
      <c r="AE124" s="57"/>
      <c r="AF124" s="57"/>
      <c r="AG124" s="58"/>
    </row>
    <row r="125" spans="2:33" ht="10.5" customHeight="1">
      <c r="B125" s="50"/>
      <c r="C125" s="51"/>
      <c r="D125" s="51"/>
      <c r="E125" s="52"/>
      <c r="F125" s="52"/>
      <c r="G125" s="52"/>
      <c r="H125" s="52"/>
      <c r="I125" s="52"/>
      <c r="J125" s="52"/>
      <c r="K125" s="52"/>
      <c r="L125" s="85"/>
      <c r="M125" s="73"/>
      <c r="N125" s="73"/>
      <c r="O125" s="73"/>
      <c r="P125" s="73"/>
      <c r="Q125" s="73"/>
      <c r="R125" s="73"/>
      <c r="S125" s="73"/>
      <c r="T125" s="73"/>
      <c r="U125" s="73"/>
      <c r="V125" s="73"/>
      <c r="W125" s="73"/>
      <c r="X125" s="73"/>
      <c r="Y125" s="86"/>
      <c r="Z125" s="87"/>
      <c r="AA125" s="53"/>
      <c r="AB125" s="52"/>
      <c r="AC125" s="52"/>
      <c r="AD125" s="52"/>
      <c r="AE125" s="52"/>
      <c r="AF125" s="52"/>
      <c r="AG125" s="55"/>
    </row>
    <row r="126" spans="2:33" ht="18.75" customHeight="1">
      <c r="B126" s="442" t="s">
        <v>6793</v>
      </c>
      <c r="C126" s="443"/>
      <c r="D126" s="443"/>
      <c r="E126" s="443"/>
      <c r="F126" s="443"/>
      <c r="G126" s="443"/>
      <c r="H126" s="443"/>
      <c r="I126" s="443"/>
      <c r="J126" s="443"/>
      <c r="K126" s="443"/>
      <c r="L126" s="419" t="s">
        <v>6890</v>
      </c>
      <c r="M126" s="420"/>
      <c r="N126" s="420"/>
      <c r="O126" s="420"/>
      <c r="P126" s="420"/>
      <c r="Q126" s="420"/>
      <c r="R126" s="420"/>
      <c r="S126" s="420"/>
      <c r="T126" s="420"/>
      <c r="U126" s="420"/>
      <c r="V126" s="420"/>
      <c r="W126" s="420"/>
      <c r="X126" s="420"/>
      <c r="Y126" s="420"/>
      <c r="Z126" s="421"/>
      <c r="AA126" s="94" t="s">
        <v>6795</v>
      </c>
      <c r="AB126" s="46"/>
      <c r="AC126" s="46"/>
      <c r="AD126" s="46"/>
      <c r="AE126" s="46"/>
      <c r="AF126" s="46"/>
      <c r="AG126" s="47"/>
    </row>
    <row r="127" spans="2:33" ht="18.75" customHeight="1">
      <c r="B127" s="116"/>
      <c r="C127" s="422" t="s">
        <v>6887</v>
      </c>
      <c r="D127" s="422"/>
      <c r="E127" s="422"/>
      <c r="F127" s="422"/>
      <c r="G127" s="422"/>
      <c r="H127" s="422"/>
      <c r="I127" s="422"/>
      <c r="J127" s="422"/>
      <c r="K127" s="423"/>
      <c r="L127" s="424" t="s">
        <v>6888</v>
      </c>
      <c r="M127" s="425"/>
      <c r="N127" s="425"/>
      <c r="O127" s="425"/>
      <c r="P127" s="425"/>
      <c r="Q127" s="425"/>
      <c r="R127" s="425"/>
      <c r="S127" s="425"/>
      <c r="T127" s="425"/>
      <c r="U127" s="425"/>
      <c r="V127" s="425"/>
      <c r="W127" s="425"/>
      <c r="X127" s="425"/>
      <c r="Y127" s="425"/>
      <c r="Z127" s="426"/>
      <c r="AA127" s="94" t="s">
        <v>6795</v>
      </c>
      <c r="AB127" s="46"/>
      <c r="AC127" s="46"/>
      <c r="AD127" s="46"/>
      <c r="AE127" s="46"/>
      <c r="AF127" s="46"/>
      <c r="AG127" s="47"/>
    </row>
    <row r="128" spans="2:33" ht="10.5" customHeight="1">
      <c r="B128" s="116"/>
      <c r="C128" s="147"/>
      <c r="D128" s="147"/>
      <c r="E128" s="147"/>
      <c r="F128" s="147"/>
      <c r="G128" s="147"/>
      <c r="H128" s="147"/>
      <c r="I128" s="147"/>
      <c r="J128" s="147"/>
      <c r="K128" s="117"/>
      <c r="L128" s="427"/>
      <c r="M128" s="428"/>
      <c r="N128" s="428"/>
      <c r="O128" s="428"/>
      <c r="P128" s="428"/>
      <c r="Q128" s="428"/>
      <c r="R128" s="428"/>
      <c r="S128" s="428"/>
      <c r="T128" s="428"/>
      <c r="U128" s="428"/>
      <c r="V128" s="428"/>
      <c r="W128" s="428"/>
      <c r="X128" s="428"/>
      <c r="Y128" s="428"/>
      <c r="Z128" s="429"/>
      <c r="AA128" s="94"/>
      <c r="AB128" s="46"/>
      <c r="AC128" s="46"/>
      <c r="AD128" s="46"/>
      <c r="AE128" s="46"/>
      <c r="AF128" s="46"/>
      <c r="AG128" s="47"/>
    </row>
    <row r="129" spans="2:33" ht="18.75" customHeight="1">
      <c r="B129" s="126"/>
      <c r="C129" s="127"/>
      <c r="D129" s="127"/>
      <c r="E129" s="127"/>
      <c r="F129" s="127"/>
      <c r="G129" s="127"/>
      <c r="H129" s="127"/>
      <c r="I129" s="127"/>
      <c r="J129" s="127"/>
      <c r="K129" s="128"/>
      <c r="L129" s="427" t="s">
        <v>6889</v>
      </c>
      <c r="M129" s="428"/>
      <c r="N129" s="428"/>
      <c r="O129" s="428"/>
      <c r="P129" s="428"/>
      <c r="Q129" s="428"/>
      <c r="R129" s="428"/>
      <c r="S129" s="428"/>
      <c r="T129" s="428"/>
      <c r="U129" s="428"/>
      <c r="V129" s="428"/>
      <c r="W129" s="428"/>
      <c r="X129" s="428"/>
      <c r="Y129" s="428"/>
      <c r="Z129" s="429"/>
      <c r="AA129" s="94"/>
      <c r="AB129" s="46"/>
      <c r="AC129" s="46"/>
      <c r="AD129" s="46"/>
      <c r="AE129" s="46"/>
      <c r="AF129" s="46"/>
      <c r="AG129" s="47"/>
    </row>
    <row r="130" spans="2:33" ht="10.5" customHeight="1">
      <c r="B130" s="118"/>
      <c r="C130" s="119"/>
      <c r="D130" s="119"/>
      <c r="E130" s="119"/>
      <c r="F130" s="119"/>
      <c r="G130" s="119"/>
      <c r="H130" s="119"/>
      <c r="I130" s="119"/>
      <c r="J130" s="119"/>
      <c r="K130" s="120"/>
      <c r="L130" s="430"/>
      <c r="M130" s="431"/>
      <c r="N130" s="431"/>
      <c r="O130" s="431"/>
      <c r="P130" s="431"/>
      <c r="Q130" s="431"/>
      <c r="R130" s="431"/>
      <c r="S130" s="431"/>
      <c r="T130" s="431"/>
      <c r="U130" s="431"/>
      <c r="V130" s="431"/>
      <c r="W130" s="431"/>
      <c r="X130" s="431"/>
      <c r="Y130" s="431"/>
      <c r="Z130" s="432"/>
      <c r="AA130" s="94"/>
      <c r="AB130" s="46"/>
      <c r="AC130" s="46"/>
      <c r="AD130" s="46"/>
      <c r="AE130" s="46"/>
      <c r="AF130" s="46"/>
      <c r="AG130" s="47"/>
    </row>
    <row r="131" spans="2:33" ht="10.5" customHeight="1">
      <c r="B131" s="118"/>
      <c r="C131" s="124"/>
      <c r="D131" s="124"/>
      <c r="E131" s="124"/>
      <c r="F131" s="124"/>
      <c r="G131" s="124"/>
      <c r="H131" s="124"/>
      <c r="I131" s="124"/>
      <c r="J131" s="124"/>
      <c r="K131" s="125"/>
      <c r="L131" s="121"/>
      <c r="M131" s="122"/>
      <c r="N131" s="122"/>
      <c r="O131" s="122"/>
      <c r="P131" s="122"/>
      <c r="Q131" s="122"/>
      <c r="R131" s="122"/>
      <c r="S131" s="122"/>
      <c r="T131" s="122"/>
      <c r="U131" s="122"/>
      <c r="V131" s="122"/>
      <c r="W131" s="122"/>
      <c r="X131" s="122"/>
      <c r="Y131" s="122"/>
      <c r="Z131" s="123"/>
      <c r="AA131" s="94"/>
      <c r="AB131" s="46"/>
      <c r="AC131" s="46"/>
      <c r="AD131" s="46"/>
      <c r="AE131" s="46"/>
      <c r="AF131" s="46"/>
      <c r="AG131" s="47"/>
    </row>
    <row r="132" spans="2:33" ht="18.75" customHeight="1">
      <c r="B132" s="417" t="s">
        <v>7246</v>
      </c>
      <c r="C132" s="418"/>
      <c r="D132" s="418"/>
      <c r="E132" s="418"/>
      <c r="F132" s="418"/>
      <c r="G132" s="418"/>
      <c r="H132" s="418"/>
      <c r="I132" s="418"/>
      <c r="J132" s="418"/>
      <c r="K132" s="418"/>
      <c r="L132" s="419" t="s">
        <v>7146</v>
      </c>
      <c r="M132" s="420"/>
      <c r="N132" s="420"/>
      <c r="O132" s="420"/>
      <c r="P132" s="420"/>
      <c r="Q132" s="420"/>
      <c r="R132" s="420"/>
      <c r="S132" s="420"/>
      <c r="T132" s="420"/>
      <c r="U132" s="420"/>
      <c r="V132" s="420"/>
      <c r="W132" s="420"/>
      <c r="X132" s="420"/>
      <c r="Y132" s="420"/>
      <c r="Z132" s="421"/>
      <c r="AA132" s="94" t="s">
        <v>6795</v>
      </c>
      <c r="AB132" s="46"/>
      <c r="AC132" s="46"/>
      <c r="AD132" s="46"/>
      <c r="AE132" s="46"/>
      <c r="AF132" s="46"/>
      <c r="AG132" s="47"/>
    </row>
    <row r="133" spans="2:33" ht="18.75" customHeight="1">
      <c r="B133" s="116"/>
      <c r="C133" s="422" t="s">
        <v>7138</v>
      </c>
      <c r="D133" s="422"/>
      <c r="E133" s="422"/>
      <c r="F133" s="422"/>
      <c r="G133" s="422"/>
      <c r="H133" s="422"/>
      <c r="I133" s="422"/>
      <c r="J133" s="422"/>
      <c r="K133" s="423"/>
      <c r="L133" s="424" t="s">
        <v>7147</v>
      </c>
      <c r="M133" s="425"/>
      <c r="N133" s="425"/>
      <c r="O133" s="425"/>
      <c r="P133" s="425"/>
      <c r="Q133" s="425"/>
      <c r="R133" s="425"/>
      <c r="S133" s="425"/>
      <c r="T133" s="425"/>
      <c r="U133" s="425"/>
      <c r="V133" s="425"/>
      <c r="W133" s="425"/>
      <c r="X133" s="425"/>
      <c r="Y133" s="425"/>
      <c r="Z133" s="426"/>
      <c r="AA133" s="94" t="s">
        <v>6795</v>
      </c>
      <c r="AB133" s="46"/>
      <c r="AC133" s="46"/>
      <c r="AD133" s="46"/>
      <c r="AE133" s="46"/>
      <c r="AF133" s="46"/>
      <c r="AG133" s="47"/>
    </row>
    <row r="134" spans="2:33" ht="10.5" customHeight="1">
      <c r="B134" s="116"/>
      <c r="C134" s="147"/>
      <c r="D134" s="147"/>
      <c r="E134" s="147"/>
      <c r="F134" s="147"/>
      <c r="G134" s="147"/>
      <c r="H134" s="147"/>
      <c r="I134" s="147"/>
      <c r="J134" s="147"/>
      <c r="K134" s="117"/>
      <c r="L134" s="427"/>
      <c r="M134" s="428"/>
      <c r="N134" s="428"/>
      <c r="O134" s="428"/>
      <c r="P134" s="428"/>
      <c r="Q134" s="428"/>
      <c r="R134" s="428"/>
      <c r="S134" s="428"/>
      <c r="T134" s="428"/>
      <c r="U134" s="428"/>
      <c r="V134" s="428"/>
      <c r="W134" s="428"/>
      <c r="X134" s="428"/>
      <c r="Y134" s="428"/>
      <c r="Z134" s="429"/>
      <c r="AA134" s="94"/>
      <c r="AB134" s="46"/>
      <c r="AC134" s="46"/>
      <c r="AD134" s="46"/>
      <c r="AE134" s="46"/>
      <c r="AF134" s="46"/>
      <c r="AG134" s="47"/>
    </row>
    <row r="135" spans="2:33" ht="10.5" customHeight="1">
      <c r="B135" s="116"/>
      <c r="C135" s="147"/>
      <c r="D135" s="147"/>
      <c r="E135" s="147"/>
      <c r="F135" s="147"/>
      <c r="G135" s="147"/>
      <c r="H135" s="147"/>
      <c r="I135" s="147"/>
      <c r="J135" s="147"/>
      <c r="K135" s="117"/>
      <c r="L135" s="148"/>
      <c r="M135" s="149"/>
      <c r="N135" s="149"/>
      <c r="O135" s="149"/>
      <c r="P135" s="149"/>
      <c r="Q135" s="149"/>
      <c r="R135" s="149"/>
      <c r="S135" s="149"/>
      <c r="T135" s="149"/>
      <c r="U135" s="149"/>
      <c r="V135" s="149"/>
      <c r="W135" s="149"/>
      <c r="X135" s="149"/>
      <c r="Y135" s="149"/>
      <c r="Z135" s="150"/>
      <c r="AA135" s="94"/>
      <c r="AB135" s="46"/>
      <c r="AC135" s="46"/>
      <c r="AD135" s="46"/>
      <c r="AE135" s="46"/>
      <c r="AF135" s="46"/>
      <c r="AG135" s="47"/>
    </row>
    <row r="136" spans="2:33" ht="18.75" customHeight="1">
      <c r="B136" s="126"/>
      <c r="C136" s="127"/>
      <c r="D136" s="127"/>
      <c r="E136" s="127"/>
      <c r="F136" s="127"/>
      <c r="G136" s="127"/>
      <c r="H136" s="127"/>
      <c r="I136" s="127"/>
      <c r="J136" s="127"/>
      <c r="K136" s="128"/>
      <c r="L136" s="427" t="s">
        <v>7148</v>
      </c>
      <c r="M136" s="428"/>
      <c r="N136" s="428"/>
      <c r="O136" s="428"/>
      <c r="P136" s="428"/>
      <c r="Q136" s="428"/>
      <c r="R136" s="428"/>
      <c r="S136" s="428"/>
      <c r="T136" s="428"/>
      <c r="U136" s="428"/>
      <c r="V136" s="428"/>
      <c r="W136" s="428"/>
      <c r="X136" s="428"/>
      <c r="Y136" s="428"/>
      <c r="Z136" s="429"/>
      <c r="AA136" s="94"/>
      <c r="AB136" s="46"/>
      <c r="AC136" s="46"/>
      <c r="AD136" s="46"/>
      <c r="AE136" s="46"/>
      <c r="AF136" s="46"/>
      <c r="AG136" s="47"/>
    </row>
    <row r="137" spans="2:33" ht="10.5" customHeight="1">
      <c r="B137" s="118"/>
      <c r="C137" s="119"/>
      <c r="D137" s="119"/>
      <c r="E137" s="119"/>
      <c r="F137" s="119"/>
      <c r="G137" s="119"/>
      <c r="H137" s="119"/>
      <c r="I137" s="119"/>
      <c r="J137" s="119"/>
      <c r="K137" s="120"/>
      <c r="L137" s="430"/>
      <c r="M137" s="431"/>
      <c r="N137" s="431"/>
      <c r="O137" s="431"/>
      <c r="P137" s="431"/>
      <c r="Q137" s="431"/>
      <c r="R137" s="431"/>
      <c r="S137" s="431"/>
      <c r="T137" s="431"/>
      <c r="U137" s="431"/>
      <c r="V137" s="431"/>
      <c r="W137" s="431"/>
      <c r="X137" s="431"/>
      <c r="Y137" s="431"/>
      <c r="Z137" s="432"/>
      <c r="AA137" s="94"/>
      <c r="AB137" s="46"/>
      <c r="AC137" s="46"/>
      <c r="AD137" s="46"/>
      <c r="AE137" s="46"/>
      <c r="AF137" s="46"/>
      <c r="AG137" s="47"/>
    </row>
    <row r="138" spans="2:33" ht="10.5" customHeight="1">
      <c r="B138" s="118"/>
      <c r="C138" s="124"/>
      <c r="D138" s="124"/>
      <c r="E138" s="124"/>
      <c r="F138" s="124"/>
      <c r="G138" s="124"/>
      <c r="H138" s="124"/>
      <c r="I138" s="124"/>
      <c r="J138" s="124"/>
      <c r="K138" s="125"/>
      <c r="L138" s="121"/>
      <c r="M138" s="122"/>
      <c r="N138" s="122"/>
      <c r="O138" s="122"/>
      <c r="P138" s="122"/>
      <c r="Q138" s="122"/>
      <c r="R138" s="122"/>
      <c r="S138" s="122"/>
      <c r="T138" s="122"/>
      <c r="U138" s="122"/>
      <c r="V138" s="122"/>
      <c r="W138" s="122"/>
      <c r="X138" s="122"/>
      <c r="Y138" s="122"/>
      <c r="Z138" s="123"/>
      <c r="AA138" s="94"/>
      <c r="AB138" s="46"/>
      <c r="AC138" s="46"/>
      <c r="AD138" s="46"/>
      <c r="AE138" s="46"/>
      <c r="AF138" s="46"/>
      <c r="AG138" s="47"/>
    </row>
    <row r="139" spans="2:33" ht="18.75" customHeight="1">
      <c r="B139" s="408" t="s">
        <v>6796</v>
      </c>
      <c r="C139" s="409"/>
      <c r="D139" s="409"/>
      <c r="E139" s="409"/>
      <c r="F139" s="409"/>
      <c r="G139" s="409"/>
      <c r="H139" s="409"/>
      <c r="I139" s="409"/>
      <c r="J139" s="409"/>
      <c r="K139" s="410"/>
      <c r="L139" s="414" t="s">
        <v>7137</v>
      </c>
      <c r="M139" s="415"/>
      <c r="N139" s="415"/>
      <c r="O139" s="415"/>
      <c r="P139" s="415"/>
      <c r="Q139" s="415"/>
      <c r="R139" s="415"/>
      <c r="S139" s="415"/>
      <c r="T139" s="415"/>
      <c r="U139" s="415"/>
      <c r="V139" s="415"/>
      <c r="W139" s="415"/>
      <c r="X139" s="415"/>
      <c r="Y139" s="415"/>
      <c r="Z139" s="416"/>
      <c r="AA139" s="94" t="s">
        <v>6797</v>
      </c>
      <c r="AB139" s="46"/>
      <c r="AC139" s="46"/>
      <c r="AD139" s="46"/>
      <c r="AE139" s="46"/>
      <c r="AF139" s="46"/>
      <c r="AG139" s="47"/>
    </row>
    <row r="140" spans="2:33" ht="18.75" customHeight="1">
      <c r="B140" s="408" t="s">
        <v>6798</v>
      </c>
      <c r="C140" s="409"/>
      <c r="D140" s="409"/>
      <c r="E140" s="409"/>
      <c r="F140" s="409"/>
      <c r="G140" s="409"/>
      <c r="H140" s="409"/>
      <c r="I140" s="409"/>
      <c r="J140" s="409"/>
      <c r="K140" s="410"/>
      <c r="L140" s="94"/>
      <c r="M140" s="46"/>
      <c r="N140" s="46"/>
      <c r="O140" s="46"/>
      <c r="P140" s="46"/>
      <c r="Q140" s="46"/>
      <c r="R140" s="46"/>
      <c r="S140" s="46"/>
      <c r="T140" s="46"/>
      <c r="U140" s="46"/>
      <c r="V140" s="46"/>
      <c r="W140" s="46"/>
      <c r="X140" s="46"/>
      <c r="Y140" s="46"/>
      <c r="Z140" s="47"/>
      <c r="AA140" s="94" t="s">
        <v>6799</v>
      </c>
      <c r="AB140" s="46"/>
      <c r="AC140" s="46"/>
      <c r="AD140" s="46"/>
      <c r="AE140" s="46"/>
      <c r="AF140" s="46"/>
      <c r="AG140" s="47"/>
    </row>
    <row r="141" spans="2:33" ht="18.75" customHeight="1">
      <c r="B141" s="408" t="s">
        <v>6800</v>
      </c>
      <c r="C141" s="409"/>
      <c r="D141" s="409"/>
      <c r="E141" s="409"/>
      <c r="F141" s="409"/>
      <c r="G141" s="409"/>
      <c r="H141" s="409"/>
      <c r="I141" s="409"/>
      <c r="J141" s="409"/>
      <c r="K141" s="410"/>
      <c r="L141" s="88"/>
      <c r="M141" s="46"/>
      <c r="N141" s="46"/>
      <c r="O141" s="46"/>
      <c r="P141" s="46"/>
      <c r="Q141" s="46"/>
      <c r="R141" s="46"/>
      <c r="S141" s="46"/>
      <c r="T141" s="46"/>
      <c r="U141" s="46"/>
      <c r="V141" s="46"/>
      <c r="W141" s="46"/>
      <c r="X141" s="46"/>
      <c r="Y141" s="46"/>
      <c r="Z141" s="47"/>
      <c r="AA141" s="94" t="s">
        <v>6801</v>
      </c>
      <c r="AB141" s="46"/>
      <c r="AC141" s="46"/>
      <c r="AD141" s="46"/>
      <c r="AE141" s="46"/>
      <c r="AF141" s="46"/>
      <c r="AG141" s="47"/>
    </row>
    <row r="142" spans="2:33" ht="18.75" customHeight="1">
      <c r="B142" s="408" t="s">
        <v>6802</v>
      </c>
      <c r="C142" s="409"/>
      <c r="D142" s="409"/>
      <c r="E142" s="409"/>
      <c r="F142" s="409"/>
      <c r="G142" s="409"/>
      <c r="H142" s="409"/>
      <c r="I142" s="409"/>
      <c r="J142" s="409"/>
      <c r="K142" s="410"/>
      <c r="L142" s="48"/>
      <c r="M142" s="46"/>
      <c r="N142" s="46"/>
      <c r="O142" s="46"/>
      <c r="P142" s="46"/>
      <c r="Q142" s="46"/>
      <c r="R142" s="46"/>
      <c r="S142" s="46"/>
      <c r="T142" s="46"/>
      <c r="U142" s="46"/>
      <c r="V142" s="46"/>
      <c r="W142" s="46"/>
      <c r="X142" s="46"/>
      <c r="Y142" s="46"/>
      <c r="Z142" s="47"/>
      <c r="AA142" s="94" t="s">
        <v>6803</v>
      </c>
      <c r="AB142" s="46"/>
      <c r="AC142" s="46"/>
      <c r="AD142" s="46"/>
      <c r="AE142" s="46"/>
      <c r="AF142" s="46"/>
      <c r="AG142" s="47"/>
    </row>
    <row r="143" spans="2:33" ht="18.75" customHeight="1">
      <c r="B143" s="408" t="s">
        <v>6804</v>
      </c>
      <c r="C143" s="409"/>
      <c r="D143" s="409"/>
      <c r="E143" s="409"/>
      <c r="F143" s="409"/>
      <c r="G143" s="409"/>
      <c r="H143" s="409"/>
      <c r="I143" s="409"/>
      <c r="J143" s="409"/>
      <c r="K143" s="410"/>
      <c r="L143" s="48"/>
      <c r="M143" s="46"/>
      <c r="N143" s="46"/>
      <c r="O143" s="46"/>
      <c r="P143" s="46"/>
      <c r="Q143" s="46"/>
      <c r="R143" s="46"/>
      <c r="S143" s="46"/>
      <c r="T143" s="46"/>
      <c r="U143" s="46"/>
      <c r="V143" s="46"/>
      <c r="W143" s="46"/>
      <c r="X143" s="46"/>
      <c r="Y143" s="46"/>
      <c r="Z143" s="47"/>
      <c r="AA143" s="94"/>
      <c r="AB143" s="46"/>
      <c r="AC143" s="46"/>
      <c r="AD143" s="46"/>
      <c r="AE143" s="46"/>
      <c r="AF143" s="46"/>
      <c r="AG143" s="47"/>
    </row>
    <row r="144" spans="2:33" ht="18.75" customHeight="1">
      <c r="B144" s="408" t="s">
        <v>6805</v>
      </c>
      <c r="C144" s="409"/>
      <c r="D144" s="409"/>
      <c r="E144" s="409"/>
      <c r="F144" s="409"/>
      <c r="G144" s="409"/>
      <c r="H144" s="409"/>
      <c r="I144" s="409"/>
      <c r="J144" s="409"/>
      <c r="K144" s="410"/>
      <c r="L144" s="88"/>
      <c r="M144" s="46"/>
      <c r="N144" s="46"/>
      <c r="O144" s="46"/>
      <c r="P144" s="46"/>
      <c r="Q144" s="46"/>
      <c r="R144" s="46"/>
      <c r="S144" s="46"/>
      <c r="T144" s="46"/>
      <c r="U144" s="46"/>
      <c r="V144" s="46"/>
      <c r="W144" s="46"/>
      <c r="X144" s="46"/>
      <c r="Y144" s="46"/>
      <c r="Z144" s="47"/>
      <c r="AA144" s="94"/>
      <c r="AB144" s="46"/>
      <c r="AC144" s="46"/>
      <c r="AD144" s="46"/>
      <c r="AE144" s="46"/>
      <c r="AF144" s="46"/>
      <c r="AG144" s="47"/>
    </row>
    <row r="145" spans="2:33" ht="18.75" customHeight="1">
      <c r="B145" s="408" t="s">
        <v>6806</v>
      </c>
      <c r="C145" s="409"/>
      <c r="D145" s="409"/>
      <c r="E145" s="409"/>
      <c r="F145" s="409"/>
      <c r="G145" s="409"/>
      <c r="H145" s="409"/>
      <c r="I145" s="409"/>
      <c r="J145" s="409"/>
      <c r="K145" s="410"/>
      <c r="L145" s="94"/>
      <c r="M145" s="46"/>
      <c r="N145" s="46"/>
      <c r="O145" s="46"/>
      <c r="P145" s="46"/>
      <c r="Q145" s="46"/>
      <c r="R145" s="46"/>
      <c r="S145" s="46"/>
      <c r="T145" s="46"/>
      <c r="U145" s="46"/>
      <c r="V145" s="46"/>
      <c r="W145" s="46"/>
      <c r="X145" s="46"/>
      <c r="Y145" s="46"/>
      <c r="Z145" s="47"/>
      <c r="AA145" s="94"/>
      <c r="AB145" s="46"/>
      <c r="AC145" s="46"/>
      <c r="AD145" s="46"/>
      <c r="AE145" s="46"/>
      <c r="AF145" s="46"/>
      <c r="AG145" s="47"/>
    </row>
    <row r="146" spans="2:33" ht="18.75" customHeight="1">
      <c r="B146" s="433" t="s">
        <v>6807</v>
      </c>
      <c r="C146" s="434"/>
      <c r="D146" s="434"/>
      <c r="E146" s="434"/>
      <c r="F146" s="434"/>
      <c r="G146" s="434"/>
      <c r="H146" s="434"/>
      <c r="I146" s="434"/>
      <c r="J146" s="434"/>
      <c r="K146" s="435"/>
      <c r="L146" s="85"/>
      <c r="M146" s="52"/>
      <c r="N146" s="52"/>
      <c r="O146" s="52"/>
      <c r="P146" s="52"/>
      <c r="Q146" s="52"/>
      <c r="R146" s="52"/>
      <c r="S146" s="52"/>
      <c r="T146" s="52"/>
      <c r="U146" s="52"/>
      <c r="V146" s="52"/>
      <c r="W146" s="52"/>
      <c r="X146" s="52"/>
      <c r="Y146" s="52"/>
      <c r="Z146" s="55"/>
      <c r="AA146" s="94"/>
      <c r="AB146" s="46"/>
      <c r="AC146" s="46"/>
      <c r="AD146" s="46"/>
      <c r="AE146" s="46"/>
      <c r="AF146" s="46"/>
      <c r="AG146" s="47"/>
    </row>
    <row r="147" spans="2:33" ht="18.75" hidden="1" customHeight="1">
      <c r="B147" s="453" t="s">
        <v>6809</v>
      </c>
      <c r="C147" s="454"/>
      <c r="D147" s="454"/>
      <c r="E147" s="454"/>
      <c r="F147" s="454"/>
      <c r="G147" s="454"/>
      <c r="H147" s="454"/>
      <c r="I147" s="454"/>
      <c r="J147" s="454"/>
      <c r="K147" s="455"/>
      <c r="L147" s="85" t="s">
        <v>6810</v>
      </c>
      <c r="M147" s="52"/>
      <c r="N147" s="52"/>
      <c r="O147" s="52"/>
      <c r="P147" s="52"/>
      <c r="Q147" s="52"/>
      <c r="R147" s="52"/>
      <c r="S147" s="52"/>
      <c r="T147" s="52"/>
      <c r="U147" s="52"/>
      <c r="V147" s="52"/>
      <c r="W147" s="52"/>
      <c r="X147" s="52"/>
      <c r="Y147" s="52"/>
      <c r="Z147" s="55"/>
      <c r="AA147" s="53"/>
      <c r="AB147" s="52"/>
      <c r="AC147" s="52"/>
      <c r="AD147" s="52"/>
      <c r="AE147" s="52"/>
      <c r="AF147" s="52"/>
      <c r="AG147" s="55"/>
    </row>
    <row r="148" spans="2:33" ht="18.75" hidden="1" customHeight="1">
      <c r="B148" s="399" t="s">
        <v>6711</v>
      </c>
      <c r="C148" s="400"/>
      <c r="D148" s="400"/>
      <c r="E148" s="400"/>
      <c r="F148" s="400"/>
      <c r="G148" s="400"/>
      <c r="H148" s="400"/>
      <c r="I148" s="400"/>
      <c r="J148" s="400"/>
      <c r="K148" s="401"/>
      <c r="L148" s="402" t="s">
        <v>6813</v>
      </c>
      <c r="M148" s="403"/>
      <c r="N148" s="403"/>
      <c r="O148" s="403"/>
      <c r="P148" s="403"/>
      <c r="Q148" s="403"/>
      <c r="R148" s="403"/>
      <c r="S148" s="403"/>
      <c r="T148" s="403"/>
      <c r="U148" s="403"/>
      <c r="V148" s="403"/>
      <c r="W148" s="403"/>
      <c r="X148" s="403"/>
      <c r="Y148" s="403"/>
      <c r="Z148" s="404"/>
      <c r="AA148" s="48"/>
      <c r="AB148" s="46"/>
      <c r="AC148" s="46"/>
      <c r="AD148" s="46"/>
      <c r="AE148" s="46"/>
      <c r="AF148" s="46"/>
      <c r="AG148" s="47"/>
    </row>
    <row r="149" spans="2:33" ht="18.75" hidden="1" customHeight="1">
      <c r="B149" s="89"/>
      <c r="C149" s="46"/>
      <c r="D149" s="46"/>
      <c r="E149" s="46"/>
      <c r="F149" s="46"/>
      <c r="G149" s="46"/>
      <c r="H149" s="46"/>
      <c r="I149" s="46"/>
      <c r="J149" s="46"/>
      <c r="K149" s="46"/>
      <c r="L149" s="405"/>
      <c r="M149" s="406"/>
      <c r="N149" s="406"/>
      <c r="O149" s="406"/>
      <c r="P149" s="406"/>
      <c r="Q149" s="406"/>
      <c r="R149" s="406"/>
      <c r="S149" s="406"/>
      <c r="T149" s="406"/>
      <c r="U149" s="406"/>
      <c r="V149" s="406"/>
      <c r="W149" s="406"/>
      <c r="X149" s="406"/>
      <c r="Y149" s="406"/>
      <c r="Z149" s="407"/>
      <c r="AA149" s="48"/>
      <c r="AB149" s="46"/>
      <c r="AC149" s="46"/>
      <c r="AD149" s="46"/>
      <c r="AE149" s="46"/>
      <c r="AF149" s="46"/>
      <c r="AG149" s="47"/>
    </row>
    <row r="150" spans="2:33" ht="18.75" hidden="1" customHeight="1">
      <c r="B150" s="50"/>
      <c r="C150" s="92"/>
      <c r="D150" s="92"/>
      <c r="E150" s="93"/>
      <c r="F150" s="93"/>
      <c r="G150" s="93"/>
      <c r="H150" s="93"/>
      <c r="I150" s="93"/>
      <c r="J150" s="93"/>
      <c r="K150" s="93"/>
      <c r="L150" s="444" t="s">
        <v>6794</v>
      </c>
      <c r="M150" s="445"/>
      <c r="N150" s="445"/>
      <c r="O150" s="445"/>
      <c r="P150" s="445"/>
      <c r="Q150" s="445"/>
      <c r="R150" s="445"/>
      <c r="S150" s="445"/>
      <c r="T150" s="445"/>
      <c r="U150" s="445"/>
      <c r="V150" s="445"/>
      <c r="W150" s="445"/>
      <c r="X150" s="445"/>
      <c r="Y150" s="445"/>
      <c r="Z150" s="446"/>
      <c r="AA150" s="53"/>
      <c r="AB150" s="52"/>
      <c r="AC150" s="52"/>
      <c r="AD150" s="52"/>
      <c r="AE150" s="52"/>
      <c r="AF150" s="52"/>
      <c r="AG150" s="55"/>
    </row>
  </sheetData>
  <sheetProtection algorithmName="SHA-512" hashValue="yIKz5W0Ij9Ry8xtRiUloeugQZ5EzDF+9zKBaLa+qp5bK34kVw6mg0TMA1NgALRV/wGaGpSikO6rsPMvRKJG+2Q==" saltValue="Rmh/LmzPelyTc9C8LcfbJw==" spinCount="100000" sheet="1" objects="1" scenarios="1"/>
  <mergeCells count="79">
    <mergeCell ref="L47:Z47"/>
    <mergeCell ref="M12:Z13"/>
    <mergeCell ref="L2:Z2"/>
    <mergeCell ref="L15:Z16"/>
    <mergeCell ref="L17:Z17"/>
    <mergeCell ref="L46:Z46"/>
    <mergeCell ref="AA2:AG2"/>
    <mergeCell ref="L3:Z3"/>
    <mergeCell ref="M5:Z6"/>
    <mergeCell ref="M7:Z9"/>
    <mergeCell ref="L43:Z43"/>
    <mergeCell ref="L27:Z27"/>
    <mergeCell ref="M30:Z31"/>
    <mergeCell ref="L18:Z19"/>
    <mergeCell ref="M21:Z23"/>
    <mergeCell ref="L28:Z28"/>
    <mergeCell ref="L129:Z130"/>
    <mergeCell ref="L115:Z116"/>
    <mergeCell ref="L54:Z54"/>
    <mergeCell ref="L48:Z49"/>
    <mergeCell ref="L50:Z50"/>
    <mergeCell ref="L56:Z56"/>
    <mergeCell ref="L58:Z58"/>
    <mergeCell ref="L87:Z88"/>
    <mergeCell ref="L61:Z61"/>
    <mergeCell ref="M75:Z76"/>
    <mergeCell ref="M78:Z78"/>
    <mergeCell ref="L81:Z81"/>
    <mergeCell ref="L82:Z83"/>
    <mergeCell ref="L85:Z86"/>
    <mergeCell ref="L51:Z51"/>
    <mergeCell ref="L103:Z104"/>
    <mergeCell ref="L127:Z128"/>
    <mergeCell ref="L89:Z91"/>
    <mergeCell ref="L93:Z93"/>
    <mergeCell ref="L99:Z100"/>
    <mergeCell ref="L101:Z101"/>
    <mergeCell ref="L102:Z102"/>
    <mergeCell ref="L150:Z150"/>
    <mergeCell ref="B61:K61"/>
    <mergeCell ref="B80:K80"/>
    <mergeCell ref="B85:K85"/>
    <mergeCell ref="B93:K93"/>
    <mergeCell ref="B95:K95"/>
    <mergeCell ref="B97:K97"/>
    <mergeCell ref="B124:K124"/>
    <mergeCell ref="L126:Z126"/>
    <mergeCell ref="L108:Z108"/>
    <mergeCell ref="B113:K113"/>
    <mergeCell ref="B147:K147"/>
    <mergeCell ref="B140:K140"/>
    <mergeCell ref="L105:Z106"/>
    <mergeCell ref="L111:Z111"/>
    <mergeCell ref="L109:Z110"/>
    <mergeCell ref="B146:K146"/>
    <mergeCell ref="B3:K3"/>
    <mergeCell ref="B15:K15"/>
    <mergeCell ref="B25:K25"/>
    <mergeCell ref="B41:K41"/>
    <mergeCell ref="B126:K126"/>
    <mergeCell ref="B139:K139"/>
    <mergeCell ref="C127:K127"/>
    <mergeCell ref="B53:K53"/>
    <mergeCell ref="L59:Z59"/>
    <mergeCell ref="B148:K148"/>
    <mergeCell ref="L148:Z149"/>
    <mergeCell ref="B141:K141"/>
    <mergeCell ref="L119:Z120"/>
    <mergeCell ref="L121:Z122"/>
    <mergeCell ref="L139:Z139"/>
    <mergeCell ref="B132:K132"/>
    <mergeCell ref="L132:Z132"/>
    <mergeCell ref="C133:K133"/>
    <mergeCell ref="L133:Z134"/>
    <mergeCell ref="L136:Z137"/>
    <mergeCell ref="B142:K142"/>
    <mergeCell ref="B143:K143"/>
    <mergeCell ref="B144:K144"/>
    <mergeCell ref="B145:K145"/>
  </mergeCells>
  <phoneticPr fontId="1"/>
  <hyperlinks>
    <hyperlink ref="B3" location="'１．申請者の概要'!A1" display="１．申請者の概要" xr:uid="{00000000-0004-0000-0100-000000000000}"/>
    <hyperlink ref="B15" location="'２．その他事業実施場所'!A1" display="２．その他事業実施場所" xr:uid="{00000000-0004-0000-0100-000001000000}"/>
    <hyperlink ref="B41" location="'３．応募申請者の概要'!A1" display="３．応募申請者の概要" xr:uid="{00000000-0004-0000-0100-000002000000}"/>
    <hyperlink ref="B61" location="'４．事業概要'!A1" display="４．事業概要" xr:uid="{00000000-0004-0000-0100-000003000000}"/>
    <hyperlink ref="B80" location="'４．事業概要（５）'!A1" display="４．事業概要（５）" xr:uid="{00000000-0004-0000-0100-000004000000}"/>
    <hyperlink ref="B93" location="'５．補助事業等の実績'!A1" display="５．補助事業等の実績" xr:uid="{00000000-0004-0000-0100-000005000000}"/>
    <hyperlink ref="B139:K139" location="'費目別支出明細書（技術導入費）'!A1" display="技術導入費" xr:uid="{00000000-0004-0000-0100-000006000000}"/>
    <hyperlink ref="B140:K140" location="'費目別支出明細書（専門家経費）'!A1" display="専門家経費" xr:uid="{00000000-0004-0000-0100-000007000000}"/>
    <hyperlink ref="B141:K141" location="'費目別支出明細書（運搬費）'!A1" display="運搬費" xr:uid="{00000000-0004-0000-0100-000008000000}"/>
    <hyperlink ref="B142:K142" location="'費目別支出明細書（クラウドサービス利用費）'!A1" display="クラウドサービス利用費" xr:uid="{00000000-0004-0000-0100-000009000000}"/>
    <hyperlink ref="B143:K143" location="'費目別支出明細書（外注費）'!A1" display="外注費" xr:uid="{00000000-0004-0000-0100-00000A000000}"/>
    <hyperlink ref="B144:K144" location="'費目別支出明細書（知的財産権等関連経費）'!A1" display="知的財産権等関連経費" xr:uid="{00000000-0004-0000-0100-00000B000000}"/>
    <hyperlink ref="B145:K145" location="'費目別支出明細書（広告宣伝・販売促進費）'!A1" display="広告宣伝・販売促進費" xr:uid="{00000000-0004-0000-0100-00000C000000}"/>
    <hyperlink ref="B146:K146" location="'費目別支出明細書（研修費）'!A1" display="研修費" xr:uid="{00000000-0004-0000-0100-00000D000000}"/>
    <hyperlink ref="B147:K147" location="'費目別支出明細書（海外旅費）'!A1" display="海外旅費" xr:uid="{00000000-0004-0000-0100-00000E000000}"/>
    <hyperlink ref="B124" location="'８．補助事業実施体制'!A1" display="８．補助事業実施体制" xr:uid="{00000000-0004-0000-0100-00000F000000}"/>
    <hyperlink ref="B139" location="'費目別明細書（技術導入費）'!A1" display="費目別明細書（技術導入費）" xr:uid="{00000000-0004-0000-0100-000010000000}"/>
    <hyperlink ref="B140" location="'費目別明細書（専門家経費）'!A1" display="費目別明細書（専門家経費）" xr:uid="{00000000-0004-0000-0100-000011000000}"/>
    <hyperlink ref="B141" location="'費目別明細書（運搬費）'!A1" display="費目別明細書（運搬費）" xr:uid="{00000000-0004-0000-0100-000012000000}"/>
    <hyperlink ref="B142" location="'費目別明細書（クラウドサービス利用費）'!A1" display="費目別明細書（クラウドサービス利用費）" xr:uid="{00000000-0004-0000-0100-000013000000}"/>
    <hyperlink ref="B143" location="'費目別明細書（外注費）'!A1" display="費目別明細書（外注費）" xr:uid="{00000000-0004-0000-0100-000014000000}"/>
    <hyperlink ref="B144" location="'費目別明細書（知的財産権等関連経費）'!A1" display="費目別明細書（知的財産権等関連経費）" xr:uid="{00000000-0004-0000-0100-000015000000}"/>
    <hyperlink ref="B145" location="'費目別明細書（広告宣伝・販売促進費）'!A1" display="費目別明細書（広告宣伝・販売促進費）" xr:uid="{00000000-0004-0000-0100-000016000000}"/>
    <hyperlink ref="B146" location="'費目別明細書（研修費）'!A1" display="費目別明細書（研修費）" xr:uid="{00000000-0004-0000-0100-000017000000}"/>
    <hyperlink ref="B147" location="'費目別明細書（海外旅費）'!A1" display="費目別明細書（海外旅費）" xr:uid="{00000000-0004-0000-0100-000018000000}"/>
    <hyperlink ref="B126" location="'費目別明細書（建物費）'!A1" display="費目別明細書（建物費）" xr:uid="{00000000-0004-0000-0100-000019000000}"/>
    <hyperlink ref="B148" location="'補助対象経費により取得する建物に係る宣誓・同意書 '!A1" display="補助対象経費により取得する建物に係る宣誓・同意書" xr:uid="{00000000-0004-0000-0100-00001A000000}"/>
    <hyperlink ref="L150" location="記載要領__補助対象経費により取得する建物に係る宣誓・同意書" display="記載要領）　補助対象経費により取得する建物に係る宣誓・同意書" xr:uid="{00000000-0004-0000-0100-00001B000000}"/>
    <hyperlink ref="L126" location="記載要領__費目別明細書__建物費" display="記載要領）　費目別明細書（建物費）" xr:uid="{00000000-0004-0000-0100-00001C000000}"/>
    <hyperlink ref="L108" location="記載要領__６．経費明細表" display="記載要領）　６．経費明細表" xr:uid="{00000000-0004-0000-0100-00001D000000}"/>
    <hyperlink ref="B25" location="'２．１．組合特例申請'!A1" display="２．１．組合特例申請" xr:uid="{00000000-0004-0000-0100-00001E000000}"/>
    <hyperlink ref="B113:K113" location="'６．経費明細表（リース）'!A1" display="６．経費明細表（リース）" xr:uid="{00000000-0004-0000-0100-00001F000000}"/>
    <hyperlink ref="B132" location="'費目別明細書（建物費）'!A1" display="費目別明細書（建物費）" xr:uid="{00000000-0004-0000-0100-000020000000}"/>
    <hyperlink ref="L132" location="記載要領__費目別明細書__建物費" display="記載要領）　費目別明細書（建物費）" xr:uid="{00000000-0004-0000-0100-000021000000}"/>
    <hyperlink ref="L139" location="記載要領__費目別明細書__建物費以外" display="記載要領）　費目別明細書（建物費以外）" xr:uid="{00000000-0004-0000-0100-000022000000}"/>
    <hyperlink ref="L132:Z132" location="記載要領__費目別明細書__機械装置・システム構築費" display="記載要領）　費目別明細書（機械装置・システム構築費）" xr:uid="{00000000-0004-0000-0100-000023000000}"/>
    <hyperlink ref="L139:Z139" location="記載要領__費目別明細書__建物費__機械装置・システム構築費以外" display="記載要領）　費目別明細書（建物費、機械装置・システム構築費以外）" xr:uid="{00000000-0004-0000-0100-000024000000}"/>
    <hyperlink ref="B53" location="'３．応募申請者の概要 (2)'!A1" display="３．応募申請者の概要（２）" xr:uid="{00000000-0004-0000-0100-000025000000}"/>
    <hyperlink ref="L51" location="記載要領__３．応募申請者の概要" display="記載要領__３．応募申請者の概要" xr:uid="{00000000-0004-0000-0100-000026000000}"/>
    <hyperlink ref="B132:K132" location="'費目別明細書（機械装置・システム構築費）'!A1" display="費目別明細書（機械装置・システム構築費）" xr:uid="{00000000-0004-0000-0100-000027000000}"/>
    <hyperlink ref="L59:Z59" location="記載要領__３．応募申請者の概要_２" display="記載要領__３．応募申請者の概要（２）" xr:uid="{00000000-0004-0000-0100-000028000000}"/>
    <hyperlink ref="B85" location="'４．事業概要（６）'!A1" display="４．事業概要（６）" xr:uid="{00000000-0004-0000-0100-000029000000}"/>
    <hyperlink ref="B95" location="'応募申請時経費明細'!A1" display="応募申請時経費明細" xr:uid="{00000000-0004-0000-0100-00002A000000}"/>
    <hyperlink ref="B97" location="'６．経費明細表'!A1" display="６．経費明細表" xr:uid="{00000000-0004-0000-0100-00002B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109"/>
  <sheetViews>
    <sheetView showGridLines="0" zoomScale="85" zoomScaleNormal="85" workbookViewId="0"/>
  </sheetViews>
  <sheetFormatPr defaultColWidth="8" defaultRowHeight="18.75"/>
  <cols>
    <col min="1" max="2" width="6" customWidth="1"/>
    <col min="11" max="11" width="11" customWidth="1"/>
    <col min="12" max="12" width="14" customWidth="1"/>
    <col min="13" max="13" width="16.375" customWidth="1"/>
    <col min="14" max="14" width="7.375" customWidth="1"/>
    <col min="15" max="15" width="20.625" customWidth="1"/>
    <col min="16" max="16" width="16.375" style="30" customWidth="1"/>
    <col min="17" max="17" width="8" customWidth="1"/>
    <col min="18" max="18" width="16.375" customWidth="1"/>
  </cols>
  <sheetData>
    <row r="1" spans="1:18" s="37" customFormat="1" ht="18.75" customHeight="1">
      <c r="B1" s="39"/>
      <c r="P1" s="38"/>
    </row>
    <row r="2" spans="1: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1: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1:18" s="37" customFormat="1" ht="18.75" customHeight="1">
      <c r="B4"/>
      <c r="C4"/>
      <c r="D4"/>
      <c r="E4"/>
      <c r="F4"/>
      <c r="G4"/>
      <c r="H4"/>
      <c r="I4"/>
      <c r="J4"/>
      <c r="N4" s="37" t="s">
        <v>6683</v>
      </c>
      <c r="P4" s="38"/>
    </row>
    <row r="6" spans="1:18">
      <c r="B6" s="563" t="s">
        <v>6682</v>
      </c>
      <c r="C6" s="563"/>
      <c r="D6" s="1131" t="s">
        <v>6681</v>
      </c>
      <c r="E6" s="1131"/>
      <c r="F6" s="1131"/>
      <c r="G6" s="37"/>
      <c r="H6" s="37"/>
      <c r="I6" s="37"/>
      <c r="J6" s="37"/>
      <c r="K6" s="37"/>
    </row>
    <row r="7" spans="1:18">
      <c r="B7" s="37"/>
      <c r="C7" s="37"/>
      <c r="D7" s="37"/>
      <c r="E7" s="37"/>
      <c r="F7" s="37"/>
      <c r="G7" s="37"/>
      <c r="H7" s="37"/>
      <c r="I7" s="37"/>
      <c r="J7" s="37"/>
      <c r="O7" s="1133" t="s">
        <v>6680</v>
      </c>
      <c r="P7" s="1133"/>
    </row>
    <row r="8" spans="1:18" ht="27" customHeight="1">
      <c r="A8" s="1119" t="s">
        <v>6883</v>
      </c>
      <c r="B8" s="1118" t="s">
        <v>6679</v>
      </c>
      <c r="C8" s="1137" t="s">
        <v>6732</v>
      </c>
      <c r="D8" s="1138"/>
      <c r="E8" s="1138"/>
      <c r="F8" s="1138"/>
      <c r="G8" s="1138"/>
      <c r="H8" s="1138"/>
      <c r="I8" s="1138"/>
      <c r="J8" s="1139"/>
      <c r="K8" s="1118" t="s">
        <v>6678</v>
      </c>
      <c r="L8" s="1118" t="s">
        <v>6677</v>
      </c>
      <c r="M8" s="1123" t="s">
        <v>6676</v>
      </c>
      <c r="N8" s="1118"/>
      <c r="O8" s="41" t="s">
        <v>6815</v>
      </c>
      <c r="P8" s="41" t="s">
        <v>6814</v>
      </c>
      <c r="R8" s="1118" t="s">
        <v>7087</v>
      </c>
    </row>
    <row r="9" spans="1:18">
      <c r="A9" s="1119"/>
      <c r="B9" s="1118"/>
      <c r="C9" s="1140"/>
      <c r="D9" s="1141"/>
      <c r="E9" s="1141"/>
      <c r="F9" s="1141"/>
      <c r="G9" s="1141"/>
      <c r="H9" s="1141"/>
      <c r="I9" s="1141"/>
      <c r="J9" s="1142"/>
      <c r="K9" s="1118"/>
      <c r="L9" s="1118"/>
      <c r="M9" s="35"/>
      <c r="N9" s="41" t="s">
        <v>6675</v>
      </c>
      <c r="O9" s="42" t="s">
        <v>6674</v>
      </c>
      <c r="P9" s="42" t="s">
        <v>6673</v>
      </c>
      <c r="R9" s="1118"/>
    </row>
    <row r="10" spans="1:18">
      <c r="A10" s="1120" t="s">
        <v>6816</v>
      </c>
      <c r="B10" s="1121"/>
      <c r="C10" s="1121"/>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c r="R10" s="114" t="str">
        <f>IF(COUNT($P$11:$P$109)=0,"",(ROUNDDOWN(SUMIF($A$11:$A$109,"移",$P$11:$P$109),0)))</f>
        <v/>
      </c>
    </row>
    <row r="11" spans="1:18">
      <c r="A11" s="115"/>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1:18">
      <c r="A12" s="115"/>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1:18">
      <c r="A13" s="115"/>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1:18">
      <c r="A14" s="115"/>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1:18">
      <c r="A15" s="115"/>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1:18">
      <c r="A16" s="115"/>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1:18">
      <c r="A17" s="115"/>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1:18">
      <c r="A18" s="115"/>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1:18">
      <c r="A19" s="115"/>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1:18">
      <c r="A20" s="115"/>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1:18">
      <c r="A21" s="115"/>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1:18">
      <c r="A22" s="115"/>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1:18">
      <c r="A23" s="115"/>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1:18">
      <c r="A24" s="115"/>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1:18">
      <c r="A25" s="115"/>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1:18">
      <c r="A26" s="115"/>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1:18">
      <c r="A27" s="115"/>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1:18">
      <c r="A28" s="115"/>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1:18">
      <c r="A29" s="115"/>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1:18">
      <c r="A30" s="115"/>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1:18">
      <c r="A31" s="115"/>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1:18">
      <c r="A32" s="115"/>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1:18">
      <c r="A33" s="115"/>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1:18">
      <c r="A34" s="115"/>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1:18">
      <c r="A35" s="115"/>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1:18">
      <c r="A36" s="115"/>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1:18">
      <c r="A37" s="115"/>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1:18">
      <c r="A38" s="115"/>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1:18">
      <c r="A39" s="115"/>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1:18">
      <c r="A40" s="115"/>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1:18">
      <c r="A41" s="115"/>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1:18">
      <c r="A42" s="115"/>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1:18">
      <c r="A43" s="115"/>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1:18">
      <c r="A44" s="115"/>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1:18">
      <c r="A45" s="115"/>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1:18">
      <c r="A46" s="115"/>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1:18">
      <c r="A47" s="115"/>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1:18">
      <c r="A48" s="115"/>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1:18">
      <c r="A49" s="115"/>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1:18">
      <c r="A50" s="115"/>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1:18">
      <c r="A51" s="115"/>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1:18">
      <c r="A52" s="115"/>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1:18">
      <c r="A53" s="115"/>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1:18">
      <c r="A54" s="115"/>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1:18">
      <c r="A55" s="115"/>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1:18">
      <c r="A56" s="115"/>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1:18">
      <c r="A57" s="115"/>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1:18">
      <c r="A58" s="115"/>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1:18">
      <c r="A59" s="115"/>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1:18">
      <c r="A60" s="115"/>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1:18">
      <c r="A61" s="115"/>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1:18">
      <c r="A62" s="115"/>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1:18">
      <c r="A63" s="115"/>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1:18">
      <c r="A64" s="115"/>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1:18">
      <c r="A65" s="115"/>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1:18">
      <c r="A66" s="115"/>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1:18">
      <c r="A67" s="115"/>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1:18">
      <c r="A68" s="115"/>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1:18">
      <c r="A69" s="115"/>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1:18">
      <c r="A70" s="115"/>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1:18">
      <c r="A71" s="115"/>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1:18">
      <c r="A72" s="115"/>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1:18">
      <c r="A73" s="115"/>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1:18">
      <c r="A74" s="115"/>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1:18">
      <c r="A75" s="115"/>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1:18">
      <c r="A76" s="115"/>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1:18">
      <c r="A77" s="115"/>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1:18">
      <c r="A78" s="115"/>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1:18">
      <c r="A79" s="115"/>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1:18">
      <c r="A80" s="115"/>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1:18">
      <c r="A81" s="115"/>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1:18">
      <c r="A82" s="115"/>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1:18">
      <c r="A83" s="115"/>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1:18">
      <c r="A84" s="115"/>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1:18">
      <c r="A85" s="115"/>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1:18">
      <c r="A86" s="115"/>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1:18">
      <c r="A87" s="115"/>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1:18">
      <c r="A88" s="115"/>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1:18">
      <c r="A89" s="115"/>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1:18">
      <c r="A90" s="115"/>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1:18">
      <c r="A91" s="115"/>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1:18">
      <c r="A92" s="115"/>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1:18">
      <c r="A93" s="115"/>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1:18">
      <c r="A94" s="115"/>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1:18">
      <c r="A95" s="115"/>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1:18">
      <c r="A96" s="115"/>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1:18">
      <c r="A97" s="115"/>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1:18">
      <c r="A98" s="115"/>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1:18">
      <c r="A99" s="115"/>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1:18">
      <c r="A100" s="115"/>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1:18">
      <c r="A101" s="115"/>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1:18">
      <c r="A102" s="115"/>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1:18">
      <c r="A103" s="115"/>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1:18">
      <c r="A104" s="115"/>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1:18">
      <c r="A105" s="115"/>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1:18">
      <c r="A106" s="115"/>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1:18">
      <c r="A107" s="115"/>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1:18">
      <c r="A108" s="115"/>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1:18">
      <c r="A109" s="115"/>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2pQR3PLsBJjIjMTTJhO3sjTK40sDjcD+s87ncG5iLaVTzoeIlJgJ3Pbv6KnJ/VIEv+XNUjCGQBK76o1mNHyyNw==" saltValue="2BQN1SV/UQr6UXh0xtS59g==" spinCount="100000" sheet="1" objects="1" scenarios="1"/>
  <mergeCells count="115">
    <mergeCell ref="C109:J109"/>
    <mergeCell ref="C100:J100"/>
    <mergeCell ref="C101:J101"/>
    <mergeCell ref="C102:J102"/>
    <mergeCell ref="C103:J103"/>
    <mergeCell ref="C104:J104"/>
    <mergeCell ref="C105:J105"/>
    <mergeCell ref="C106:J106"/>
    <mergeCell ref="C107:J107"/>
    <mergeCell ref="C108:J108"/>
    <mergeCell ref="C91:J91"/>
    <mergeCell ref="C92:J92"/>
    <mergeCell ref="C93:J93"/>
    <mergeCell ref="C94:J94"/>
    <mergeCell ref="C95:J95"/>
    <mergeCell ref="C96:J96"/>
    <mergeCell ref="C97:J97"/>
    <mergeCell ref="C98:J98"/>
    <mergeCell ref="C99:J99"/>
    <mergeCell ref="C82:J82"/>
    <mergeCell ref="C83:J83"/>
    <mergeCell ref="C84:J84"/>
    <mergeCell ref="C85:J85"/>
    <mergeCell ref="C86:J86"/>
    <mergeCell ref="C87:J87"/>
    <mergeCell ref="C88:J88"/>
    <mergeCell ref="C89:J89"/>
    <mergeCell ref="C90:J90"/>
    <mergeCell ref="C73:J73"/>
    <mergeCell ref="C74:J74"/>
    <mergeCell ref="C75:J75"/>
    <mergeCell ref="C76:J76"/>
    <mergeCell ref="C77:J77"/>
    <mergeCell ref="C78:J78"/>
    <mergeCell ref="C79:J79"/>
    <mergeCell ref="C80:J80"/>
    <mergeCell ref="C81:J81"/>
    <mergeCell ref="C64:J64"/>
    <mergeCell ref="C65:J65"/>
    <mergeCell ref="C66:J66"/>
    <mergeCell ref="C67:J67"/>
    <mergeCell ref="C68:J68"/>
    <mergeCell ref="C69:J69"/>
    <mergeCell ref="C70:J70"/>
    <mergeCell ref="C71:J71"/>
    <mergeCell ref="C72:J72"/>
    <mergeCell ref="C55:J55"/>
    <mergeCell ref="C56:J56"/>
    <mergeCell ref="C57:J57"/>
    <mergeCell ref="C58:J58"/>
    <mergeCell ref="C59:J59"/>
    <mergeCell ref="C60:J60"/>
    <mergeCell ref="C61:J61"/>
    <mergeCell ref="C62:J62"/>
    <mergeCell ref="C63:J63"/>
    <mergeCell ref="C46:J46"/>
    <mergeCell ref="C47:J47"/>
    <mergeCell ref="C48:J48"/>
    <mergeCell ref="C49:J49"/>
    <mergeCell ref="C50:J50"/>
    <mergeCell ref="C51:J51"/>
    <mergeCell ref="C52:J52"/>
    <mergeCell ref="C53:J53"/>
    <mergeCell ref="C54:J54"/>
    <mergeCell ref="C37:J37"/>
    <mergeCell ref="C38:J38"/>
    <mergeCell ref="C39:J39"/>
    <mergeCell ref="C40:J40"/>
    <mergeCell ref="C41:J41"/>
    <mergeCell ref="C42:J42"/>
    <mergeCell ref="C43:J43"/>
    <mergeCell ref="C44:J44"/>
    <mergeCell ref="C45:J45"/>
    <mergeCell ref="C28:J28"/>
    <mergeCell ref="C29:J29"/>
    <mergeCell ref="C30:J30"/>
    <mergeCell ref="C31:J31"/>
    <mergeCell ref="C32:J32"/>
    <mergeCell ref="C33:J33"/>
    <mergeCell ref="C34:J34"/>
    <mergeCell ref="C35:J35"/>
    <mergeCell ref="C36:J36"/>
    <mergeCell ref="C19:J19"/>
    <mergeCell ref="C20:J20"/>
    <mergeCell ref="C21:J21"/>
    <mergeCell ref="C22:J22"/>
    <mergeCell ref="C23:J23"/>
    <mergeCell ref="C24:J24"/>
    <mergeCell ref="C25:J25"/>
    <mergeCell ref="C26:J26"/>
    <mergeCell ref="C27:J27"/>
    <mergeCell ref="C11:J11"/>
    <mergeCell ref="C8:J9"/>
    <mergeCell ref="C12:J12"/>
    <mergeCell ref="C13:J13"/>
    <mergeCell ref="C14:J14"/>
    <mergeCell ref="C15:J15"/>
    <mergeCell ref="C16:J16"/>
    <mergeCell ref="C17:J17"/>
    <mergeCell ref="C18:J18"/>
    <mergeCell ref="R8:R9"/>
    <mergeCell ref="A8:A9"/>
    <mergeCell ref="A10:N10"/>
    <mergeCell ref="K8:K9"/>
    <mergeCell ref="L8:L9"/>
    <mergeCell ref="M8:N8"/>
    <mergeCell ref="B2:D2"/>
    <mergeCell ref="E2:G2"/>
    <mergeCell ref="B3:D3"/>
    <mergeCell ref="E3:J3"/>
    <mergeCell ref="B6:C6"/>
    <mergeCell ref="D6:F6"/>
    <mergeCell ref="B8:B9"/>
    <mergeCell ref="I2:J2"/>
    <mergeCell ref="O7:P7"/>
  </mergeCells>
  <phoneticPr fontId="1"/>
  <conditionalFormatting sqref="C11:C109">
    <cfRule type="expression" dxfId="102" priority="13">
      <formula>AND(P11&lt;&gt;"",P11&lt;&gt;0,C11="")</formula>
    </cfRule>
  </conditionalFormatting>
  <conditionalFormatting sqref="K11:K109">
    <cfRule type="expression" dxfId="101" priority="5">
      <formula>AND(P11&lt;&gt;"",P11&lt;&gt;0,OR(K11="",K11=0))</formula>
    </cfRule>
  </conditionalFormatting>
  <conditionalFormatting sqref="L11:L109">
    <cfRule type="expression" dxfId="100" priority="4">
      <formula>AND(P11&lt;&gt;"",P11&lt;&gt;0,L11="")</formula>
    </cfRule>
  </conditionalFormatting>
  <conditionalFormatting sqref="M11:M109">
    <cfRule type="expression" dxfId="99" priority="7">
      <formula>AND(P11&lt;&gt;"",P11&lt;&gt;0,OR(M11="",M11=0))</formula>
    </cfRule>
  </conditionalFormatting>
  <conditionalFormatting sqref="N11:N109">
    <cfRule type="expression" dxfId="98" priority="10">
      <formula>AND(P11&lt;&gt;"",P11&lt;&gt;0,N11="")</formula>
    </cfRule>
    <cfRule type="expression" dxfId="97" priority="11">
      <formula>AND(NOT(M11=""),N11="")</formula>
    </cfRule>
  </conditionalFormatting>
  <conditionalFormatting sqref="O11:O109">
    <cfRule type="expression" dxfId="96" priority="3">
      <formula>AND(P11&lt;&gt;"",P11&lt;&gt;0,OR(O11="",O11=0))</formula>
    </cfRule>
  </conditionalFormatting>
  <conditionalFormatting sqref="P11:P109">
    <cfRule type="expression" dxfId="95" priority="2">
      <formula>AND($O11&lt;&gt;"",$P11="")</formula>
    </cfRule>
  </conditionalFormatting>
  <conditionalFormatting sqref="R11:R109">
    <cfRule type="expression" dxfId="94" priority="1">
      <formula>AND($O11&lt;&gt;"",$P11="")</formula>
    </cfRule>
  </conditionalFormatting>
  <dataValidations count="3">
    <dataValidation type="list" allowBlank="1" showInputMessage="1" showErrorMessage="1" sqref="N11:N109" xr:uid="{00000000-0002-0000-1300-000000000000}">
      <formula1>"税込み,税抜き"</formula1>
    </dataValidation>
    <dataValidation type="custom" allowBlank="1" showInputMessage="1" showErrorMessage="1" sqref="M11:M109 O11:P109" xr:uid="{00000000-0002-0000-1300-000001000000}">
      <formula1>AND(_xlfn.NUMBERVALUE(M11)&gt;=-999999999999,_xlfn.NUMBERVALUE(M11)&lt;=999999999999,M11*1000=INT(M11*1000))</formula1>
    </dataValidation>
    <dataValidation type="custom" allowBlank="1" showInputMessage="1" showErrorMessage="1" sqref="K11:K109" xr:uid="{00000000-0002-0000-1300-000002000000}">
      <formula1>AND(_xlfn.NUMBERVALUE(K11)&gt;=-99999999,_xlfn.NUMBERVALUE(K11)&lt;=99999999,K11*1000=INT(K11*1000))</formula1>
    </dataValidation>
  </dataValidations>
  <hyperlinks>
    <hyperlink ref="P7" location="'６．経費明細表'!A1" display="'６．経費明細表'!A1" xr:uid="{00000000-0004-0000-1300-000000000000}"/>
  </hyperlinks>
  <pageMargins left="0.7" right="0.7" top="0.75" bottom="0.75" header="0.3" footer="0.3"/>
  <pageSetup paperSize="9"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B1E39E3-57CF-4D1B-9908-4A5C4D50681E}">
          <x14:formula1>
            <xm:f>プルダウンデータ!$C$1174:$C$1175</xm:f>
          </x14:formula1>
          <xm:sqref>A11:A109</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T109"/>
  <sheetViews>
    <sheetView showGridLines="0" zoomScale="85" zoomScaleNormal="85" workbookViewId="0">
      <selection activeCell="O12" sqref="O12"/>
    </sheetView>
  </sheetViews>
  <sheetFormatPr defaultColWidth="8" defaultRowHeight="18.75"/>
  <cols>
    <col min="1"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7" width="8" customWidth="1"/>
    <col min="18" max="18" width="20.625" customWidth="1"/>
    <col min="19" max="19" width="16.375" customWidth="1"/>
  </cols>
  <sheetData>
    <row r="1" spans="1:20" s="37" customFormat="1" ht="18.75" customHeight="1">
      <c r="B1" s="39"/>
      <c r="P1" s="38"/>
    </row>
    <row r="2" spans="1:20"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1:20"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1:20" s="37" customFormat="1" ht="18.75" customHeight="1">
      <c r="B4"/>
      <c r="C4"/>
      <c r="D4"/>
      <c r="E4"/>
      <c r="F4"/>
      <c r="G4"/>
      <c r="H4"/>
      <c r="I4"/>
      <c r="J4"/>
      <c r="N4" s="37" t="s">
        <v>6683</v>
      </c>
      <c r="P4" s="38"/>
    </row>
    <row r="5" spans="1:20">
      <c r="I5" s="191" t="s">
        <v>7254</v>
      </c>
      <c r="J5" s="192" t="e">
        <f>VLOOKUP(TRUE,計算用シート!$A$71:$B$73,2,FALSE)</f>
        <v>#N/A</v>
      </c>
    </row>
    <row r="6" spans="1:20">
      <c r="B6" s="563" t="s">
        <v>6682</v>
      </c>
      <c r="C6" s="563"/>
      <c r="D6" s="1131" t="s">
        <v>6687</v>
      </c>
      <c r="E6" s="1131"/>
      <c r="F6" s="1131"/>
      <c r="G6" s="37"/>
      <c r="H6" s="37"/>
      <c r="I6" s="37"/>
      <c r="J6" s="37"/>
      <c r="K6" s="37"/>
      <c r="O6" s="1143" t="s">
        <v>7113</v>
      </c>
      <c r="P6" s="1143"/>
    </row>
    <row r="7" spans="1:20">
      <c r="B7" s="37"/>
      <c r="C7" s="37"/>
      <c r="D7" s="37"/>
      <c r="E7" s="37"/>
      <c r="F7" s="37"/>
      <c r="G7" s="37"/>
      <c r="H7" s="37"/>
      <c r="I7" s="37"/>
      <c r="J7" s="37"/>
      <c r="O7" s="1133" t="s">
        <v>6680</v>
      </c>
      <c r="P7" s="1133"/>
    </row>
    <row r="8" spans="1:20" ht="27" customHeight="1">
      <c r="A8" s="1119" t="s">
        <v>7083</v>
      </c>
      <c r="B8" s="1118" t="s">
        <v>6679</v>
      </c>
      <c r="C8" s="1137" t="s">
        <v>6732</v>
      </c>
      <c r="D8" s="1138"/>
      <c r="E8" s="1138"/>
      <c r="F8" s="1138"/>
      <c r="G8" s="1138"/>
      <c r="H8" s="1138"/>
      <c r="I8" s="1138"/>
      <c r="J8" s="1139"/>
      <c r="K8" s="1118" t="s">
        <v>6678</v>
      </c>
      <c r="L8" s="1118" t="s">
        <v>6677</v>
      </c>
      <c r="M8" s="1123" t="s">
        <v>6676</v>
      </c>
      <c r="N8" s="1118"/>
      <c r="O8" s="41" t="s">
        <v>6815</v>
      </c>
      <c r="P8" s="41" t="s">
        <v>6814</v>
      </c>
      <c r="R8" s="1146" t="s">
        <v>7084</v>
      </c>
      <c r="S8" s="1146" t="s">
        <v>7085</v>
      </c>
    </row>
    <row r="9" spans="1:20">
      <c r="A9" s="1119"/>
      <c r="B9" s="1118"/>
      <c r="C9" s="1140"/>
      <c r="D9" s="1141"/>
      <c r="E9" s="1141"/>
      <c r="F9" s="1141"/>
      <c r="G9" s="1141"/>
      <c r="H9" s="1141"/>
      <c r="I9" s="1141"/>
      <c r="J9" s="1142"/>
      <c r="K9" s="1118"/>
      <c r="L9" s="1118"/>
      <c r="M9" s="35"/>
      <c r="N9" s="41" t="s">
        <v>6675</v>
      </c>
      <c r="O9" s="42" t="s">
        <v>6674</v>
      </c>
      <c r="P9" s="42" t="s">
        <v>6673</v>
      </c>
      <c r="R9" s="1147"/>
      <c r="S9" s="1147"/>
      <c r="T9" s="40"/>
    </row>
    <row r="10" spans="1:20">
      <c r="A10" s="1144" t="s">
        <v>6816</v>
      </c>
      <c r="B10" s="1144"/>
      <c r="C10" s="1144"/>
      <c r="D10" s="1144"/>
      <c r="E10" s="1144"/>
      <c r="F10" s="1144"/>
      <c r="G10" s="1144"/>
      <c r="H10" s="1144"/>
      <c r="I10" s="1144"/>
      <c r="J10" s="1144"/>
      <c r="K10" s="1144"/>
      <c r="L10" s="1144"/>
      <c r="M10" s="1144"/>
      <c r="N10" s="1145"/>
      <c r="O10" s="109">
        <f>IF(COUNT($O$11:$O$109)=0,"",(ROUNDDOWN(SUM($O$11:$O$109),0)))</f>
        <v>156249500</v>
      </c>
      <c r="P10" s="109">
        <f>IF(COUNT($P$11:$P$109)=0,"",(ROUNDDOWN(SUM($P$11:$P$109),0)))</f>
        <v>142045000</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xml:space="preserve">システム開発　@\156,249,500.000.－×1式（税込み）
</v>
      </c>
      <c r="R10" s="137">
        <f>IF(COUNT($P$11:$P$109)=0,"",(ROUNDDOWN(SUMIF($A$11:$A$109,"リ",$O$11:$O$109),0)))</f>
        <v>0</v>
      </c>
      <c r="S10" s="137">
        <f>IF(COUNT($P$11:$P$109)=0,"",(ROUNDDOWN(SUMIF($A$11:$A$109,"リ",$P$11:$P$109),0)))</f>
        <v>0</v>
      </c>
      <c r="T10" s="40" t="str">
        <f>$T$11 &amp; $T$12 &amp; $T$13 &amp; $T$14 &amp; $T$15 &amp; $T$16 &amp; $T$17 &amp; $T$18 &amp; $T$19 &amp; $T$20 &amp; $T$21 &amp; $T$22 &amp; $T$23 &amp; $T$24 &amp; $T$25 &amp; $T$26 &amp; $T$27 &amp; $T$28 &amp; $T$29 &amp; $T$30 &amp; $T$31 &amp; $T$32 &amp; $T$33 &amp; $T$34 &amp; $T$35 &amp; $T$36 &amp; $T$37 &amp; $T$38 &amp; $T$39 &amp; $T$40 &amp; $T$41 &amp; $T$42 &amp; $T$43 &amp; $T$44 &amp; $T$45 &amp; $T$46 &amp; $T$47 &amp; $T$48 &amp; $T$49 &amp; $T$50 &amp; $T$51 &amp; $T$52 &amp; $T$53 &amp; $T$54 &amp; $T$55 &amp; $T$56 &amp; $T$57 &amp; $T$58 &amp; $T$59 &amp; $T$60 &amp; $T$61 &amp; $T$62 &amp; $T$63 &amp; $T$64 &amp; $T$65 &amp; $T$66 &amp; $T$67 &amp; $T$68 &amp; $T$69 &amp; $T$70 &amp; $T$71 &amp; $T$72 &amp; $T$73 &amp; $T$74 &amp; $T$75 &amp; $T$76 &amp; $T$77 &amp; $T$78 &amp; $T$79 &amp; $T$80 &amp; $T$81 &amp; $T$82 &amp; $T$83 &amp; $T$84 &amp; $T$85 &amp; $T$86 &amp; $T$87 &amp; $T$88 &amp; $T$89 &amp; $T$90 &amp; $T$91 &amp; $T$92 &amp; $T$93 &amp; $T$94 &amp; $T$95 &amp; $T$96 &amp; $T$97 &amp; $T$98 &amp; $T$99 &amp; $T$100 &amp; $T$101 &amp; $T$102 &amp; $T$103 &amp; $T$104 &amp; $T$105 &amp; $T$106 &amp; $T$107 &amp; $T$108 &amp; $T$109</f>
        <v/>
      </c>
    </row>
    <row r="11" spans="1:20">
      <c r="A11" s="115" t="s">
        <v>7086</v>
      </c>
      <c r="B11" s="33">
        <v>1</v>
      </c>
      <c r="C11" s="1134" t="s">
        <v>7585</v>
      </c>
      <c r="D11" s="1135"/>
      <c r="E11" s="1135"/>
      <c r="F11" s="1135"/>
      <c r="G11" s="1135"/>
      <c r="H11" s="1135"/>
      <c r="I11" s="1135"/>
      <c r="J11" s="1136"/>
      <c r="K11" s="110">
        <v>1</v>
      </c>
      <c r="L11" s="32" t="s">
        <v>7586</v>
      </c>
      <c r="M11" s="107">
        <v>156249500</v>
      </c>
      <c r="N11" s="31" t="s">
        <v>7587</v>
      </c>
      <c r="O11" s="108">
        <v>156249500</v>
      </c>
      <c r="P11" s="107">
        <v>142045000</v>
      </c>
      <c r="Q11" s="40" t="str">
        <f>IF($O$11&lt;&gt;"",(CONCATENATE($C$11,"　@\",TEXT($M$11,"#,###.000"),".－×",$K$11,$L$11,"（",$N$11,"）",(CHAR(10)))),"")</f>
        <v xml:space="preserve">システム開発　@\156,249,500.000.－×1式（税込み）
</v>
      </c>
      <c r="R11" s="40" t="s">
        <v>6865</v>
      </c>
      <c r="T11" s="40" t="str">
        <f>IF($A11="リ",$Q11,"")</f>
        <v/>
      </c>
    </row>
    <row r="12" spans="1:20">
      <c r="A12" s="115" t="s">
        <v>7086</v>
      </c>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c r="T12" s="40" t="str">
        <f t="shared" ref="T12:T75" si="0">IF($A12="リ",$Q12,"")</f>
        <v/>
      </c>
    </row>
    <row r="13" spans="1:20">
      <c r="A13" s="115" t="s">
        <v>7086</v>
      </c>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c r="T13" s="40" t="str">
        <f t="shared" si="0"/>
        <v/>
      </c>
    </row>
    <row r="14" spans="1:20">
      <c r="A14" s="115"/>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c r="T14" s="40" t="str">
        <f t="shared" si="0"/>
        <v/>
      </c>
    </row>
    <row r="15" spans="1:20">
      <c r="A15" s="115" t="s">
        <v>7086</v>
      </c>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c r="T15" s="40" t="str">
        <f t="shared" si="0"/>
        <v/>
      </c>
    </row>
    <row r="16" spans="1:20">
      <c r="A16" s="115" t="s">
        <v>7086</v>
      </c>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c r="T16" s="40" t="str">
        <f t="shared" si="0"/>
        <v/>
      </c>
    </row>
    <row r="17" spans="1:20">
      <c r="A17" s="115" t="s">
        <v>7086</v>
      </c>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c r="T17" s="40" t="str">
        <f t="shared" si="0"/>
        <v/>
      </c>
    </row>
    <row r="18" spans="1:20">
      <c r="A18" s="115" t="s">
        <v>7086</v>
      </c>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c r="T18" s="40" t="str">
        <f t="shared" si="0"/>
        <v/>
      </c>
    </row>
    <row r="19" spans="1:20">
      <c r="A19" s="115"/>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c r="T19" s="40" t="str">
        <f t="shared" si="0"/>
        <v/>
      </c>
    </row>
    <row r="20" spans="1:20">
      <c r="A20" s="115" t="s">
        <v>7086</v>
      </c>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c r="T20" s="40" t="str">
        <f t="shared" si="0"/>
        <v/>
      </c>
    </row>
    <row r="21" spans="1:20">
      <c r="A21" s="115" t="s">
        <v>7086</v>
      </c>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c r="T21" s="40" t="str">
        <f t="shared" si="0"/>
        <v/>
      </c>
    </row>
    <row r="22" spans="1:20">
      <c r="A22" s="115" t="s">
        <v>7086</v>
      </c>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c r="T22" s="40" t="str">
        <f t="shared" si="0"/>
        <v/>
      </c>
    </row>
    <row r="23" spans="1:20">
      <c r="A23" s="115" t="s">
        <v>7086</v>
      </c>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c r="T23" s="40" t="str">
        <f t="shared" si="0"/>
        <v/>
      </c>
    </row>
    <row r="24" spans="1:20">
      <c r="A24" s="115" t="s">
        <v>7086</v>
      </c>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c r="T24" s="40" t="str">
        <f t="shared" si="0"/>
        <v/>
      </c>
    </row>
    <row r="25" spans="1:20">
      <c r="A25" s="115" t="s">
        <v>7086</v>
      </c>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c r="T25" s="40" t="str">
        <f t="shared" si="0"/>
        <v/>
      </c>
    </row>
    <row r="26" spans="1:20">
      <c r="A26" s="115" t="s">
        <v>7086</v>
      </c>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c r="T26" s="40" t="str">
        <f t="shared" si="0"/>
        <v/>
      </c>
    </row>
    <row r="27" spans="1:20">
      <c r="A27" s="115" t="s">
        <v>7086</v>
      </c>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c r="T27" s="40" t="str">
        <f t="shared" si="0"/>
        <v/>
      </c>
    </row>
    <row r="28" spans="1:20">
      <c r="A28" s="115" t="s">
        <v>7086</v>
      </c>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c r="T28" s="40" t="str">
        <f t="shared" si="0"/>
        <v/>
      </c>
    </row>
    <row r="29" spans="1:20">
      <c r="A29" s="115" t="s">
        <v>7086</v>
      </c>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c r="T29" s="40" t="str">
        <f t="shared" si="0"/>
        <v/>
      </c>
    </row>
    <row r="30" spans="1:20">
      <c r="A30" s="115" t="s">
        <v>7086</v>
      </c>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c r="T30" s="40" t="str">
        <f t="shared" si="0"/>
        <v/>
      </c>
    </row>
    <row r="31" spans="1:20">
      <c r="A31" s="115" t="s">
        <v>7086</v>
      </c>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c r="T31" s="40" t="str">
        <f t="shared" si="0"/>
        <v/>
      </c>
    </row>
    <row r="32" spans="1:20">
      <c r="A32" s="115" t="s">
        <v>7086</v>
      </c>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c r="T32" s="40" t="str">
        <f t="shared" si="0"/>
        <v/>
      </c>
    </row>
    <row r="33" spans="1:20">
      <c r="A33" s="115" t="s">
        <v>7086</v>
      </c>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c r="T33" s="40" t="str">
        <f t="shared" si="0"/>
        <v/>
      </c>
    </row>
    <row r="34" spans="1:20">
      <c r="A34" s="115" t="s">
        <v>7086</v>
      </c>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c r="T34" s="40" t="str">
        <f t="shared" si="0"/>
        <v/>
      </c>
    </row>
    <row r="35" spans="1:20">
      <c r="A35" s="115" t="s">
        <v>7086</v>
      </c>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c r="T35" s="40" t="str">
        <f t="shared" si="0"/>
        <v/>
      </c>
    </row>
    <row r="36" spans="1:20">
      <c r="A36" s="115" t="s">
        <v>7086</v>
      </c>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c r="T36" s="40" t="str">
        <f t="shared" si="0"/>
        <v/>
      </c>
    </row>
    <row r="37" spans="1:20">
      <c r="A37" s="115" t="s">
        <v>7086</v>
      </c>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c r="T37" s="40" t="str">
        <f t="shared" si="0"/>
        <v/>
      </c>
    </row>
    <row r="38" spans="1:20">
      <c r="A38" s="115" t="s">
        <v>7086</v>
      </c>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c r="T38" s="40" t="str">
        <f t="shared" si="0"/>
        <v/>
      </c>
    </row>
    <row r="39" spans="1:20">
      <c r="A39" s="115" t="s">
        <v>7086</v>
      </c>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c r="T39" s="40" t="str">
        <f t="shared" si="0"/>
        <v/>
      </c>
    </row>
    <row r="40" spans="1:20">
      <c r="A40" s="115" t="s">
        <v>7086</v>
      </c>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c r="T40" s="40" t="str">
        <f t="shared" si="0"/>
        <v/>
      </c>
    </row>
    <row r="41" spans="1:20">
      <c r="A41" s="115" t="s">
        <v>7086</v>
      </c>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c r="T41" s="40" t="str">
        <f t="shared" si="0"/>
        <v/>
      </c>
    </row>
    <row r="42" spans="1:20">
      <c r="A42" s="115" t="s">
        <v>7086</v>
      </c>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c r="T42" s="40" t="str">
        <f t="shared" si="0"/>
        <v/>
      </c>
    </row>
    <row r="43" spans="1:20">
      <c r="A43" s="115" t="s">
        <v>7086</v>
      </c>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c r="T43" s="40" t="str">
        <f t="shared" si="0"/>
        <v/>
      </c>
    </row>
    <row r="44" spans="1:20">
      <c r="A44" s="115" t="s">
        <v>7086</v>
      </c>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c r="T44" s="40" t="str">
        <f t="shared" si="0"/>
        <v/>
      </c>
    </row>
    <row r="45" spans="1:20">
      <c r="A45" s="115" t="s">
        <v>7086</v>
      </c>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c r="T45" s="40" t="str">
        <f t="shared" si="0"/>
        <v/>
      </c>
    </row>
    <row r="46" spans="1:20">
      <c r="A46" s="115" t="s">
        <v>7086</v>
      </c>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c r="T46" s="40" t="str">
        <f t="shared" si="0"/>
        <v/>
      </c>
    </row>
    <row r="47" spans="1:20">
      <c r="A47" s="115" t="s">
        <v>7086</v>
      </c>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c r="T47" s="40" t="str">
        <f t="shared" si="0"/>
        <v/>
      </c>
    </row>
    <row r="48" spans="1:20">
      <c r="A48" s="115" t="s">
        <v>7086</v>
      </c>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c r="T48" s="40" t="str">
        <f t="shared" si="0"/>
        <v/>
      </c>
    </row>
    <row r="49" spans="1:20">
      <c r="A49" s="115" t="s">
        <v>7086</v>
      </c>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c r="T49" s="40" t="str">
        <f t="shared" si="0"/>
        <v/>
      </c>
    </row>
    <row r="50" spans="1:20">
      <c r="A50" s="115" t="s">
        <v>7086</v>
      </c>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c r="T50" s="40" t="str">
        <f t="shared" si="0"/>
        <v/>
      </c>
    </row>
    <row r="51" spans="1:20">
      <c r="A51" s="115" t="s">
        <v>7086</v>
      </c>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c r="T51" s="40" t="str">
        <f t="shared" si="0"/>
        <v/>
      </c>
    </row>
    <row r="52" spans="1:20">
      <c r="A52" s="115" t="s">
        <v>7086</v>
      </c>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c r="T52" s="40" t="str">
        <f t="shared" si="0"/>
        <v/>
      </c>
    </row>
    <row r="53" spans="1:20">
      <c r="A53" s="115" t="s">
        <v>7086</v>
      </c>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c r="T53" s="40" t="str">
        <f t="shared" si="0"/>
        <v/>
      </c>
    </row>
    <row r="54" spans="1:20">
      <c r="A54" s="115" t="s">
        <v>7086</v>
      </c>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c r="T54" s="40" t="str">
        <f t="shared" si="0"/>
        <v/>
      </c>
    </row>
    <row r="55" spans="1:20">
      <c r="A55" s="115" t="s">
        <v>7086</v>
      </c>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c r="T55" s="40" t="str">
        <f t="shared" si="0"/>
        <v/>
      </c>
    </row>
    <row r="56" spans="1:20">
      <c r="A56" s="115" t="s">
        <v>7086</v>
      </c>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c r="T56" s="40" t="str">
        <f t="shared" si="0"/>
        <v/>
      </c>
    </row>
    <row r="57" spans="1:20">
      <c r="A57" s="115" t="s">
        <v>7086</v>
      </c>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c r="T57" s="40" t="str">
        <f t="shared" si="0"/>
        <v/>
      </c>
    </row>
    <row r="58" spans="1:20">
      <c r="A58" s="115" t="s">
        <v>7086</v>
      </c>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c r="T58" s="40" t="str">
        <f t="shared" si="0"/>
        <v/>
      </c>
    </row>
    <row r="59" spans="1:20">
      <c r="A59" s="115" t="s">
        <v>7086</v>
      </c>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c r="T59" s="40" t="str">
        <f t="shared" si="0"/>
        <v/>
      </c>
    </row>
    <row r="60" spans="1:20">
      <c r="A60" s="115" t="s">
        <v>7086</v>
      </c>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c r="T60" s="40" t="str">
        <f t="shared" si="0"/>
        <v/>
      </c>
    </row>
    <row r="61" spans="1:20">
      <c r="A61" s="115" t="s">
        <v>7086</v>
      </c>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c r="T61" s="40" t="str">
        <f t="shared" si="0"/>
        <v/>
      </c>
    </row>
    <row r="62" spans="1:20">
      <c r="A62" s="115" t="s">
        <v>7086</v>
      </c>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c r="T62" s="40" t="str">
        <f t="shared" si="0"/>
        <v/>
      </c>
    </row>
    <row r="63" spans="1:20">
      <c r="A63" s="115" t="s">
        <v>7086</v>
      </c>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c r="T63" s="40" t="str">
        <f t="shared" si="0"/>
        <v/>
      </c>
    </row>
    <row r="64" spans="1:20">
      <c r="A64" s="115" t="s">
        <v>7086</v>
      </c>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c r="T64" s="40" t="str">
        <f t="shared" si="0"/>
        <v/>
      </c>
    </row>
    <row r="65" spans="1:20">
      <c r="A65" s="115" t="s">
        <v>7086</v>
      </c>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c r="T65" s="40" t="str">
        <f t="shared" si="0"/>
        <v/>
      </c>
    </row>
    <row r="66" spans="1:20">
      <c r="A66" s="115" t="s">
        <v>7086</v>
      </c>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c r="T66" s="40" t="str">
        <f t="shared" si="0"/>
        <v/>
      </c>
    </row>
    <row r="67" spans="1:20">
      <c r="A67" s="115" t="s">
        <v>7086</v>
      </c>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c r="T67" s="40" t="str">
        <f t="shared" si="0"/>
        <v/>
      </c>
    </row>
    <row r="68" spans="1:20">
      <c r="A68" s="115" t="s">
        <v>7086</v>
      </c>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c r="T68" s="40" t="str">
        <f t="shared" si="0"/>
        <v/>
      </c>
    </row>
    <row r="69" spans="1:20">
      <c r="A69" s="115" t="s">
        <v>7086</v>
      </c>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c r="T69" s="40" t="str">
        <f t="shared" si="0"/>
        <v/>
      </c>
    </row>
    <row r="70" spans="1:20">
      <c r="A70" s="115" t="s">
        <v>7086</v>
      </c>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c r="T70" s="40" t="str">
        <f t="shared" si="0"/>
        <v/>
      </c>
    </row>
    <row r="71" spans="1:20">
      <c r="A71" s="115" t="s">
        <v>7086</v>
      </c>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c r="T71" s="40" t="str">
        <f t="shared" si="0"/>
        <v/>
      </c>
    </row>
    <row r="72" spans="1:20">
      <c r="A72" s="115" t="s">
        <v>7086</v>
      </c>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c r="T72" s="40" t="str">
        <f t="shared" si="0"/>
        <v/>
      </c>
    </row>
    <row r="73" spans="1:20">
      <c r="A73" s="115" t="s">
        <v>7086</v>
      </c>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c r="T73" s="40" t="str">
        <f t="shared" si="0"/>
        <v/>
      </c>
    </row>
    <row r="74" spans="1:20">
      <c r="A74" s="115" t="s">
        <v>7086</v>
      </c>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c r="T74" s="40" t="str">
        <f t="shared" si="0"/>
        <v/>
      </c>
    </row>
    <row r="75" spans="1:20">
      <c r="A75" s="115" t="s">
        <v>7086</v>
      </c>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c r="T75" s="40" t="str">
        <f t="shared" si="0"/>
        <v/>
      </c>
    </row>
    <row r="76" spans="1:20">
      <c r="A76" s="115" t="s">
        <v>7086</v>
      </c>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c r="T76" s="40" t="str">
        <f t="shared" ref="T76:T109" si="1">IF($A76="リ",$Q76,"")</f>
        <v/>
      </c>
    </row>
    <row r="77" spans="1:20">
      <c r="A77" s="115" t="s">
        <v>7086</v>
      </c>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c r="T77" s="40" t="str">
        <f t="shared" si="1"/>
        <v/>
      </c>
    </row>
    <row r="78" spans="1:20">
      <c r="A78" s="115" t="s">
        <v>7086</v>
      </c>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c r="T78" s="40" t="str">
        <f t="shared" si="1"/>
        <v/>
      </c>
    </row>
    <row r="79" spans="1:20">
      <c r="A79" s="115" t="s">
        <v>7086</v>
      </c>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c r="T79" s="40" t="str">
        <f t="shared" si="1"/>
        <v/>
      </c>
    </row>
    <row r="80" spans="1:20">
      <c r="A80" s="115" t="s">
        <v>7086</v>
      </c>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c r="T80" s="40" t="str">
        <f t="shared" si="1"/>
        <v/>
      </c>
    </row>
    <row r="81" spans="1:20">
      <c r="A81" s="115" t="s">
        <v>7086</v>
      </c>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c r="T81" s="40" t="str">
        <f t="shared" si="1"/>
        <v/>
      </c>
    </row>
    <row r="82" spans="1:20">
      <c r="A82" s="115" t="s">
        <v>7086</v>
      </c>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c r="T82" s="40" t="str">
        <f t="shared" si="1"/>
        <v/>
      </c>
    </row>
    <row r="83" spans="1:20">
      <c r="A83" s="115" t="s">
        <v>7086</v>
      </c>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c r="T83" s="40" t="str">
        <f t="shared" si="1"/>
        <v/>
      </c>
    </row>
    <row r="84" spans="1:20">
      <c r="A84" s="115" t="s">
        <v>7086</v>
      </c>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c r="T84" s="40" t="str">
        <f t="shared" si="1"/>
        <v/>
      </c>
    </row>
    <row r="85" spans="1:20">
      <c r="A85" s="115" t="s">
        <v>7086</v>
      </c>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c r="T85" s="40" t="str">
        <f t="shared" si="1"/>
        <v/>
      </c>
    </row>
    <row r="86" spans="1:20">
      <c r="A86" s="115" t="s">
        <v>7086</v>
      </c>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c r="T86" s="40" t="str">
        <f t="shared" si="1"/>
        <v/>
      </c>
    </row>
    <row r="87" spans="1:20">
      <c r="A87" s="115" t="s">
        <v>7086</v>
      </c>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c r="T87" s="40" t="str">
        <f t="shared" si="1"/>
        <v/>
      </c>
    </row>
    <row r="88" spans="1:20">
      <c r="A88" s="115" t="s">
        <v>7086</v>
      </c>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c r="T88" s="40" t="str">
        <f t="shared" si="1"/>
        <v/>
      </c>
    </row>
    <row r="89" spans="1:20">
      <c r="A89" s="115" t="s">
        <v>7086</v>
      </c>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c r="T89" s="40" t="str">
        <f t="shared" si="1"/>
        <v/>
      </c>
    </row>
    <row r="90" spans="1:20">
      <c r="A90" s="115" t="s">
        <v>7086</v>
      </c>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c r="T90" s="40" t="str">
        <f t="shared" si="1"/>
        <v/>
      </c>
    </row>
    <row r="91" spans="1:20">
      <c r="A91" s="115" t="s">
        <v>7086</v>
      </c>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c r="T91" s="40" t="str">
        <f t="shared" si="1"/>
        <v/>
      </c>
    </row>
    <row r="92" spans="1:20">
      <c r="A92" s="115" t="s">
        <v>7086</v>
      </c>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c r="T92" s="40" t="str">
        <f t="shared" si="1"/>
        <v/>
      </c>
    </row>
    <row r="93" spans="1:20">
      <c r="A93" s="115" t="s">
        <v>7086</v>
      </c>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c r="T93" s="40" t="str">
        <f t="shared" si="1"/>
        <v/>
      </c>
    </row>
    <row r="94" spans="1:20">
      <c r="A94" s="115" t="s">
        <v>7086</v>
      </c>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c r="T94" s="40" t="str">
        <f t="shared" si="1"/>
        <v/>
      </c>
    </row>
    <row r="95" spans="1:20">
      <c r="A95" s="115" t="s">
        <v>7086</v>
      </c>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c r="T95" s="40" t="str">
        <f t="shared" si="1"/>
        <v/>
      </c>
    </row>
    <row r="96" spans="1:20">
      <c r="A96" s="115" t="s">
        <v>7086</v>
      </c>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c r="T96" s="40" t="str">
        <f t="shared" si="1"/>
        <v/>
      </c>
    </row>
    <row r="97" spans="1:20">
      <c r="A97" s="115" t="s">
        <v>7086</v>
      </c>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c r="T97" s="40" t="str">
        <f t="shared" si="1"/>
        <v/>
      </c>
    </row>
    <row r="98" spans="1:20">
      <c r="A98" s="115" t="s">
        <v>7086</v>
      </c>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c r="T98" s="40" t="str">
        <f t="shared" si="1"/>
        <v/>
      </c>
    </row>
    <row r="99" spans="1:20">
      <c r="A99" s="115" t="s">
        <v>7086</v>
      </c>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c r="T99" s="40" t="str">
        <f t="shared" si="1"/>
        <v/>
      </c>
    </row>
    <row r="100" spans="1:20">
      <c r="A100" s="115" t="s">
        <v>7086</v>
      </c>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c r="T100" s="40" t="str">
        <f t="shared" si="1"/>
        <v/>
      </c>
    </row>
    <row r="101" spans="1:20">
      <c r="A101" s="115" t="s">
        <v>7086</v>
      </c>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c r="T101" s="40" t="str">
        <f t="shared" si="1"/>
        <v/>
      </c>
    </row>
    <row r="102" spans="1:20">
      <c r="A102" s="115" t="s">
        <v>7086</v>
      </c>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c r="T102" s="40" t="str">
        <f t="shared" si="1"/>
        <v/>
      </c>
    </row>
    <row r="103" spans="1:20">
      <c r="A103" s="115" t="s">
        <v>7086</v>
      </c>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c r="T103" s="40" t="str">
        <f t="shared" si="1"/>
        <v/>
      </c>
    </row>
    <row r="104" spans="1:20">
      <c r="A104" s="115" t="s">
        <v>7086</v>
      </c>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c r="T104" s="40" t="str">
        <f t="shared" si="1"/>
        <v/>
      </c>
    </row>
    <row r="105" spans="1:20">
      <c r="A105" s="115" t="s">
        <v>7086</v>
      </c>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c r="T105" s="40" t="str">
        <f t="shared" si="1"/>
        <v/>
      </c>
    </row>
    <row r="106" spans="1:20">
      <c r="A106" s="115" t="s">
        <v>7086</v>
      </c>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c r="T106" s="40" t="str">
        <f t="shared" si="1"/>
        <v/>
      </c>
    </row>
    <row r="107" spans="1:20">
      <c r="A107" s="115" t="s">
        <v>7086</v>
      </c>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c r="T107" s="40" t="str">
        <f t="shared" si="1"/>
        <v/>
      </c>
    </row>
    <row r="108" spans="1:20">
      <c r="A108" s="115" t="s">
        <v>7086</v>
      </c>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c r="T108" s="40" t="str">
        <f t="shared" si="1"/>
        <v/>
      </c>
    </row>
    <row r="109" spans="1:20">
      <c r="A109" s="115" t="s">
        <v>7086</v>
      </c>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c r="T109" s="40" t="str">
        <f t="shared" si="1"/>
        <v/>
      </c>
    </row>
  </sheetData>
  <sheetProtection algorithmName="SHA-512" hashValue="/s3WPTGzR8ycxl1eh0ebIRxtJfRXxFqWm4r8HmyitvCYDy7BYQ2yBwDfO6zNwzMFV857lxDD68zw2pBBEbZJLQ==" saltValue="DZvMHnBvJDNJB0hv9qXfhw==" spinCount="100000" sheet="1" objects="1" scenarios="1"/>
  <mergeCells count="117">
    <mergeCell ref="O6:P6"/>
    <mergeCell ref="O7:P7"/>
    <mergeCell ref="A8:A9"/>
    <mergeCell ref="A10:N10"/>
    <mergeCell ref="R8:R9"/>
    <mergeCell ref="S8:S9"/>
    <mergeCell ref="I2:J2"/>
    <mergeCell ref="C98:J98"/>
    <mergeCell ref="C99:J99"/>
    <mergeCell ref="C71:J71"/>
    <mergeCell ref="C72:J72"/>
    <mergeCell ref="C73:J73"/>
    <mergeCell ref="C74:J74"/>
    <mergeCell ref="C75:J75"/>
    <mergeCell ref="C76:J76"/>
    <mergeCell ref="C60:J60"/>
    <mergeCell ref="C61:J61"/>
    <mergeCell ref="C77:J77"/>
    <mergeCell ref="C78:J78"/>
    <mergeCell ref="C79:J79"/>
    <mergeCell ref="C62:J62"/>
    <mergeCell ref="C63:J63"/>
    <mergeCell ref="C64:J64"/>
    <mergeCell ref="C65:J65"/>
    <mergeCell ref="C80:J80"/>
    <mergeCell ref="C81:J81"/>
    <mergeCell ref="C82:J82"/>
    <mergeCell ref="C83:J83"/>
    <mergeCell ref="C84:J84"/>
    <mergeCell ref="C85:J85"/>
    <mergeCell ref="C86:J86"/>
    <mergeCell ref="C87:J87"/>
    <mergeCell ref="C88:J88"/>
    <mergeCell ref="C102:J102"/>
    <mergeCell ref="C103:J103"/>
    <mergeCell ref="C89:J89"/>
    <mergeCell ref="C90:J90"/>
    <mergeCell ref="C91:J91"/>
    <mergeCell ref="C92:J92"/>
    <mergeCell ref="C93:J93"/>
    <mergeCell ref="C94:J94"/>
    <mergeCell ref="C95:J95"/>
    <mergeCell ref="C96:J96"/>
    <mergeCell ref="C97:J97"/>
    <mergeCell ref="C100:J100"/>
    <mergeCell ref="C101:J101"/>
    <mergeCell ref="C66:J66"/>
    <mergeCell ref="C67:J67"/>
    <mergeCell ref="C68:J68"/>
    <mergeCell ref="C69:J69"/>
    <mergeCell ref="C70:J70"/>
    <mergeCell ref="C51:J51"/>
    <mergeCell ref="C52:J52"/>
    <mergeCell ref="C53:J53"/>
    <mergeCell ref="C54:J54"/>
    <mergeCell ref="C55:J55"/>
    <mergeCell ref="C56:J56"/>
    <mergeCell ref="C57:J57"/>
    <mergeCell ref="C58:J58"/>
    <mergeCell ref="C59:J59"/>
    <mergeCell ref="C42:J42"/>
    <mergeCell ref="C43:J43"/>
    <mergeCell ref="C44:J44"/>
    <mergeCell ref="C45:J45"/>
    <mergeCell ref="C46:J46"/>
    <mergeCell ref="C47:J47"/>
    <mergeCell ref="C48:J48"/>
    <mergeCell ref="C49:J49"/>
    <mergeCell ref="C50:J50"/>
    <mergeCell ref="L8:L9"/>
    <mergeCell ref="M8:N8"/>
    <mergeCell ref="K8:K9"/>
    <mergeCell ref="C11:J11"/>
    <mergeCell ref="C12:J12"/>
    <mergeCell ref="C13:J13"/>
    <mergeCell ref="C14:J14"/>
    <mergeCell ref="C15:J15"/>
    <mergeCell ref="C104:J104"/>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C41:J41"/>
  </mergeCells>
  <phoneticPr fontId="1"/>
  <conditionalFormatting sqref="C11:C109">
    <cfRule type="expression" dxfId="92" priority="17">
      <formula>AND(P11&lt;&gt;"",P11&lt;&gt;0,C11="")</formula>
    </cfRule>
  </conditionalFormatting>
  <conditionalFormatting sqref="K11:K109">
    <cfRule type="expression" dxfId="88" priority="9">
      <formula>AND(P11&lt;&gt;"",P11&lt;&gt;0,OR(K11="",K11=0))</formula>
    </cfRule>
  </conditionalFormatting>
  <conditionalFormatting sqref="L11:L109">
    <cfRule type="expression" dxfId="87" priority="8">
      <formula>AND(P11&lt;&gt;"",P11&lt;&gt;0,L11="")</formula>
    </cfRule>
  </conditionalFormatting>
  <conditionalFormatting sqref="M11:M109">
    <cfRule type="expression" dxfId="86" priority="11">
      <formula>AND(P11&lt;&gt;"",P11&lt;&gt;0,OR(M11="",M11=0))</formula>
    </cfRule>
  </conditionalFormatting>
  <conditionalFormatting sqref="N11:N109">
    <cfRule type="expression" dxfId="85" priority="14">
      <formula>AND(P11&lt;&gt;"",P11&lt;&gt;0,N11="")</formula>
    </cfRule>
    <cfRule type="expression" dxfId="84" priority="15">
      <formula>AND(NOT(M11=""),N11="")</formula>
    </cfRule>
  </conditionalFormatting>
  <conditionalFormatting sqref="O11:O109">
    <cfRule type="expression" dxfId="83" priority="7">
      <formula>AND(P11&lt;&gt;"",P11&lt;&gt;0,OR(O11="",O11=0))</formula>
    </cfRule>
  </conditionalFormatting>
  <conditionalFormatting sqref="P11:P109">
    <cfRule type="expression" dxfId="82" priority="6">
      <formula>AND($O11&lt;&gt;"",$P11="")</formula>
    </cfRule>
  </conditionalFormatting>
  <conditionalFormatting sqref="R11:R109">
    <cfRule type="expression" dxfId="81" priority="5">
      <formula>AND($O11&lt;&gt;"",$P11="")</formula>
    </cfRule>
  </conditionalFormatting>
  <dataValidations count="4">
    <dataValidation type="list" allowBlank="1" showInputMessage="1" showErrorMessage="1" sqref="N11:N109" xr:uid="{00000000-0002-0000-1400-000000000000}">
      <formula1>"税込み,税抜き"</formula1>
    </dataValidation>
    <dataValidation type="custom" allowBlank="1" showInputMessage="1" showErrorMessage="1" sqref="M11:M109 O11:P109" xr:uid="{00000000-0002-0000-1400-000001000000}">
      <formula1>AND(_xlfn.NUMBERVALUE(M11)&gt;=-999999999999,_xlfn.NUMBERVALUE(M11)&lt;=999999999999,M11*1000=INT(M11*1000))</formula1>
    </dataValidation>
    <dataValidation type="custom" allowBlank="1" showInputMessage="1" showErrorMessage="1" sqref="K11:K109" xr:uid="{00000000-0002-0000-1400-000002000000}">
      <formula1>AND(_xlfn.NUMBERVALUE(K11)&gt;=-99999999,_xlfn.NUMBERVALUE(K11)&lt;=99999999,K11*1000=INT(K11*1000))</formula1>
    </dataValidation>
    <dataValidation type="list" allowBlank="1" showInputMessage="1" showErrorMessage="1" sqref="A11:A109" xr:uid="{00000000-0002-0000-1400-000003000000}">
      <formula1>"　,リ"</formula1>
    </dataValidation>
  </dataValidations>
  <hyperlinks>
    <hyperlink ref="O6" location="'６．経費明細表（リース）'!A1" display="シート：経費明細表（リース）へ戻る" xr:uid="{00000000-0004-0000-1400-000000000000}"/>
    <hyperlink ref="P7" location="'６．経費明細表'!A1" display="'６．経費明細表'!A1" xr:uid="{00000000-0004-0000-1400-000001000000}"/>
  </hyperlinks>
  <pageMargins left="0.7" right="0.7" top="0.75" bottom="0.75" header="0.3" footer="0.3"/>
  <pageSetup paperSize="9"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4" id="{44E029D1-5979-4AE2-89CD-04B026A3DB68}">
            <xm:f>AND($A11="リ",'６．経費明細表（リース）'!$H$6="□")</xm:f>
            <x14:dxf>
              <fill>
                <patternFill>
                  <bgColor rgb="FFFF5B5B"/>
                </patternFill>
              </fill>
            </x14:dxf>
          </x14:cfRule>
          <xm:sqref>A11:A109</xm:sqref>
        </x14:conditionalFormatting>
        <x14:conditionalFormatting xmlns:xm="http://schemas.microsoft.com/office/excel/2006/main">
          <x14:cfRule type="expression" priority="1" id="{3E08033B-766D-4F4D-8AD9-FD48709EC085}">
            <xm:f>AND('６．経費明細表（リース）'!$H$6="□",OR('６．経費明細表（リース）'!$H$18&lt;&gt;0,'６．経費明細表（リース）'!$H$18&lt;&gt;""))</xm:f>
            <x14:dxf>
              <font>
                <color rgb="FFFF0000"/>
              </font>
            </x14:dxf>
          </x14:cfRule>
          <x14:cfRule type="expression" priority="2" id="{D777E660-B137-49E2-AD87-6DAA46AF3C2D}">
            <xm:f>AND('６．経費明細表（リース）'!$H$6="☑",OR('６．経費明細表（リース）'!$H$18=0,'６．経費明細表（リース）'!$H$18=""))</xm:f>
            <x14:dxf>
              <font>
                <color rgb="FFFF0000"/>
              </font>
            </x14:dxf>
          </x14:cfRule>
          <x14:cfRule type="expression" priority="3" id="{5EBE5766-C6C3-4EAD-B501-EE94F3AE5AEC}">
            <xm:f>AND('６．経費明細表（リース）'!$H$6="□",IF(COUNTIF($A$11:$A$109,"リ")&gt;0,TRUE,FALSE))</xm:f>
            <x14:dxf>
              <font>
                <color rgb="FFFF0000"/>
              </font>
            </x14:dxf>
          </x14:cfRule>
          <xm:sqref>I5:J5</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8"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c r="B6" s="563" t="s">
        <v>6682</v>
      </c>
      <c r="C6" s="563"/>
      <c r="D6" s="1131" t="s">
        <v>6688</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Y4+YkIThmkl45klKZUNO3vd9h27ykGWHNvtrhYlpDpP/FK0YTbSOnlX6eYBAm5FXlDQrLxaPfSrspCvHtRRM+g==" saltValue="4iWhp/sgDwbznpO5ZP8nNQ=="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80" priority="13">
      <formula>AND(P11&lt;&gt;"",P11&lt;&gt;0,C11="")</formula>
    </cfRule>
  </conditionalFormatting>
  <conditionalFormatting sqref="K11:K109">
    <cfRule type="expression" dxfId="79" priority="5">
      <formula>AND(P11&lt;&gt;"",P11&lt;&gt;0,OR(K11="",K11=0))</formula>
    </cfRule>
  </conditionalFormatting>
  <conditionalFormatting sqref="L11:L109">
    <cfRule type="expression" dxfId="78" priority="4">
      <formula>AND(P11&lt;&gt;"",P11&lt;&gt;0,L11="")</formula>
    </cfRule>
  </conditionalFormatting>
  <conditionalFormatting sqref="M11:M109">
    <cfRule type="expression" dxfId="77" priority="7">
      <formula>AND(P11&lt;&gt;"",P11&lt;&gt;0,OR(M11="",M11=0))</formula>
    </cfRule>
  </conditionalFormatting>
  <conditionalFormatting sqref="N11:N109">
    <cfRule type="expression" dxfId="76" priority="10">
      <formula>AND(P11&lt;&gt;"",P11&lt;&gt;0,N11="")</formula>
    </cfRule>
    <cfRule type="expression" dxfId="75" priority="11">
      <formula>AND(NOT(M11=""),N11="")</formula>
    </cfRule>
  </conditionalFormatting>
  <conditionalFormatting sqref="O11:O109">
    <cfRule type="expression" dxfId="74" priority="3">
      <formula>AND(P11&lt;&gt;"",P11&lt;&gt;0,OR(O11="",O11=0))</formula>
    </cfRule>
  </conditionalFormatting>
  <conditionalFormatting sqref="P11:P109">
    <cfRule type="expression" dxfId="73" priority="2">
      <formula>AND($O11&lt;&gt;"",$P11="")</formula>
    </cfRule>
  </conditionalFormatting>
  <conditionalFormatting sqref="R11:R109">
    <cfRule type="expression" dxfId="72" priority="1">
      <formula>AND($O11&lt;&gt;"",$P11="")</formula>
    </cfRule>
  </conditionalFormatting>
  <dataValidations count="3">
    <dataValidation type="list" allowBlank="1" showInputMessage="1" showErrorMessage="1" sqref="N11:N109" xr:uid="{00000000-0002-0000-1500-000000000000}">
      <formula1>"税込み,税抜き"</formula1>
    </dataValidation>
    <dataValidation type="custom" allowBlank="1" showInputMessage="1" showErrorMessage="1" sqref="M11:M109 O11:P109" xr:uid="{00000000-0002-0000-1500-000001000000}">
      <formula1>AND(_xlfn.NUMBERVALUE(M11)&gt;=-999999999999,_xlfn.NUMBERVALUE(M11)&lt;=999999999999,M11*1000=INT(M11*1000))</formula1>
    </dataValidation>
    <dataValidation type="custom" allowBlank="1" showInputMessage="1" showErrorMessage="1" sqref="K11:K109" xr:uid="{00000000-0002-0000-1500-000002000000}">
      <formula1>AND(_xlfn.NUMBERVALUE(K11)&gt;=-99999999,_xlfn.NUMBERVALUE(K11)&lt;=99999999,K11*1000=INT(K11*1000))</formula1>
    </dataValidation>
  </dataValidations>
  <hyperlinks>
    <hyperlink ref="P7" location="'６．経費明細表'!A1" display="'６．経費明細表'!A1" xr:uid="{00000000-0004-0000-1500-000000000000}"/>
  </hyperlink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8"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ht="18.75" customHeight="1">
      <c r="B6" s="563" t="s">
        <v>6682</v>
      </c>
      <c r="C6" s="563"/>
      <c r="D6" s="1131" t="s">
        <v>6689</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29MbIMMpNEJKJRVvTDu8+GqkccuS6f6ksgkZj4vMgUCOaBP59ttq9jXK0J6rldeTfRHG3wPsV7q4J+lAkKerRg==" saltValue="EGTwDxRwWmhfIkJVtEmOkw=="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71" priority="13">
      <formula>AND(P11&lt;&gt;"",P11&lt;&gt;0,C11="")</formula>
    </cfRule>
  </conditionalFormatting>
  <conditionalFormatting sqref="K11:K109">
    <cfRule type="expression" dxfId="70" priority="5">
      <formula>AND(P11&lt;&gt;"",P11&lt;&gt;0,OR(K11="",K11=0))</formula>
    </cfRule>
  </conditionalFormatting>
  <conditionalFormatting sqref="L11:L109">
    <cfRule type="expression" dxfId="69" priority="4">
      <formula>AND(P11&lt;&gt;"",P11&lt;&gt;0,L11="")</formula>
    </cfRule>
  </conditionalFormatting>
  <conditionalFormatting sqref="M11:M109">
    <cfRule type="expression" dxfId="68" priority="7">
      <formula>AND(P11&lt;&gt;"",P11&lt;&gt;0,OR(M11="",M11=0))</formula>
    </cfRule>
  </conditionalFormatting>
  <conditionalFormatting sqref="N11:N109">
    <cfRule type="expression" dxfId="67" priority="10">
      <formula>AND(P11&lt;&gt;"",P11&lt;&gt;0,N11="")</formula>
    </cfRule>
    <cfRule type="expression" dxfId="66" priority="11">
      <formula>AND(NOT(M11=""),N11="")</formula>
    </cfRule>
  </conditionalFormatting>
  <conditionalFormatting sqref="O11:O109">
    <cfRule type="expression" dxfId="65" priority="3">
      <formula>AND(P11&lt;&gt;"",P11&lt;&gt;0,OR(O11="",O11=0))</formula>
    </cfRule>
  </conditionalFormatting>
  <conditionalFormatting sqref="P11:P109">
    <cfRule type="expression" dxfId="64" priority="2">
      <formula>AND($O11&lt;&gt;"",$P11="")</formula>
    </cfRule>
  </conditionalFormatting>
  <conditionalFormatting sqref="R11:R109">
    <cfRule type="expression" dxfId="63" priority="1">
      <formula>AND($O11&lt;&gt;"",$P11="")</formula>
    </cfRule>
  </conditionalFormatting>
  <dataValidations count="3">
    <dataValidation type="list" allowBlank="1" showInputMessage="1" showErrorMessage="1" sqref="N11:N109" xr:uid="{00000000-0002-0000-1600-000000000000}">
      <formula1>"税込み,税抜き"</formula1>
    </dataValidation>
    <dataValidation type="custom" allowBlank="1" showInputMessage="1" showErrorMessage="1" sqref="M11:M109 O11:P109" xr:uid="{00000000-0002-0000-1600-000001000000}">
      <formula1>AND(_xlfn.NUMBERVALUE(M11)&gt;=-999999999999,_xlfn.NUMBERVALUE(M11)&lt;=999999999999,M11*1000=INT(M11*1000))</formula1>
    </dataValidation>
    <dataValidation type="custom" allowBlank="1" showInputMessage="1" showErrorMessage="1" sqref="K11:K109" xr:uid="{00000000-0002-0000-1600-000002000000}">
      <formula1>AND(_xlfn.NUMBERVALUE(K11)&gt;=-99999999,_xlfn.NUMBERVALUE(K11)&lt;=99999999,K11*1000=INT(K11*1000))</formula1>
    </dataValidation>
  </dataValidations>
  <hyperlinks>
    <hyperlink ref="P7" location="'６．経費明細表'!A1" display="'６．経費明細表'!A1" xr:uid="{00000000-0004-0000-1600-000000000000}"/>
  </hyperlinks>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8"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ht="18.75" customHeight="1">
      <c r="B6" s="563" t="s">
        <v>6682</v>
      </c>
      <c r="C6" s="563"/>
      <c r="D6" s="1131" t="s">
        <v>6690</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dbyxS94LA5vc6F4y0aHBvaNLajbqL6qMMm4EVVXa7UpLa8SigRDhfZDSOl4D4Sg2Dl6TXF5qHSqlJ37aN8Ariw==" saltValue="o4MzWFlMOw02QcxguI75ww=="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62" priority="13">
      <formula>AND(P11&lt;&gt;"",P11&lt;&gt;0,C11="")</formula>
    </cfRule>
  </conditionalFormatting>
  <conditionalFormatting sqref="K11:K109">
    <cfRule type="expression" dxfId="61" priority="5">
      <formula>AND(P11&lt;&gt;"",P11&lt;&gt;0,OR(K11="",K11=0))</formula>
    </cfRule>
  </conditionalFormatting>
  <conditionalFormatting sqref="L11:L109">
    <cfRule type="expression" dxfId="60" priority="4">
      <formula>AND(P11&lt;&gt;"",P11&lt;&gt;0,L11="")</formula>
    </cfRule>
  </conditionalFormatting>
  <conditionalFormatting sqref="M11:M109">
    <cfRule type="expression" dxfId="59" priority="7">
      <formula>AND(P11&lt;&gt;"",P11&lt;&gt;0,OR(M11="",M11=0))</formula>
    </cfRule>
  </conditionalFormatting>
  <conditionalFormatting sqref="N11:N109">
    <cfRule type="expression" dxfId="58" priority="10">
      <formula>AND(P11&lt;&gt;"",P11&lt;&gt;0,N11="")</formula>
    </cfRule>
    <cfRule type="expression" dxfId="57" priority="11">
      <formula>AND(NOT(M11=""),N11="")</formula>
    </cfRule>
  </conditionalFormatting>
  <conditionalFormatting sqref="O11:O109">
    <cfRule type="expression" dxfId="56" priority="3">
      <formula>AND(P11&lt;&gt;"",P11&lt;&gt;0,OR(O11="",O11=0))</formula>
    </cfRule>
  </conditionalFormatting>
  <conditionalFormatting sqref="P11:P109">
    <cfRule type="expression" dxfId="55" priority="2">
      <formula>AND($O11&lt;&gt;"",$P11="")</formula>
    </cfRule>
  </conditionalFormatting>
  <conditionalFormatting sqref="R11:R109">
    <cfRule type="expression" dxfId="54" priority="1">
      <formula>AND($O11&lt;&gt;"",$P11="")</formula>
    </cfRule>
  </conditionalFormatting>
  <dataValidations count="3">
    <dataValidation type="list" allowBlank="1" showInputMessage="1" showErrorMessage="1" sqref="N11:N109" xr:uid="{00000000-0002-0000-1700-000000000000}">
      <formula1>"税込み,税抜き"</formula1>
    </dataValidation>
    <dataValidation type="custom" allowBlank="1" showInputMessage="1" showErrorMessage="1" sqref="M11:M109 O11:P109" xr:uid="{00000000-0002-0000-1700-000001000000}">
      <formula1>AND(_xlfn.NUMBERVALUE(M11)&gt;=-999999999999,_xlfn.NUMBERVALUE(M11)&lt;=999999999999,M11*1000=INT(M11*1000))</formula1>
    </dataValidation>
    <dataValidation type="custom" allowBlank="1" showInputMessage="1" showErrorMessage="1" sqref="K11:K109" xr:uid="{00000000-0002-0000-1700-000002000000}">
      <formula1>AND(_xlfn.NUMBERVALUE(K11)&gt;=-99999999,_xlfn.NUMBERVALUE(K11)&lt;=99999999,K11*1000=INT(K11*1000))</formula1>
    </dataValidation>
  </dataValidations>
  <hyperlinks>
    <hyperlink ref="P7" location="'６．経費明細表'!A1" display="'６．経費明細表'!A1" xr:uid="{00000000-0004-0000-1700-000000000000}"/>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8"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c r="B6" s="563" t="s">
        <v>6682</v>
      </c>
      <c r="C6" s="563"/>
      <c r="D6" s="1131" t="s">
        <v>6691</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qVbM50rm++EaYr3DgFI6B1B7PNnbnE6WDlcJqZbzXsJwwK73aQgHCTnbvLMq30T3vuMSPblEWBVMGU8MA9KnNA==" saltValue="0Z544/oYCaQajVJKg8s5jA=="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53" priority="13">
      <formula>AND(P11&lt;&gt;"",P11&lt;&gt;0,C11="")</formula>
    </cfRule>
  </conditionalFormatting>
  <conditionalFormatting sqref="K11:K109">
    <cfRule type="expression" dxfId="52" priority="5">
      <formula>AND(P11&lt;&gt;"",P11&lt;&gt;0,OR(K11="",K11=0))</formula>
    </cfRule>
  </conditionalFormatting>
  <conditionalFormatting sqref="L11:L109">
    <cfRule type="expression" dxfId="51" priority="4">
      <formula>AND(P11&lt;&gt;"",P11&lt;&gt;0,L11="")</formula>
    </cfRule>
  </conditionalFormatting>
  <conditionalFormatting sqref="M11:M109">
    <cfRule type="expression" dxfId="50" priority="7">
      <formula>AND(P11&lt;&gt;"",P11&lt;&gt;0,OR(M11="",M11=0))</formula>
    </cfRule>
  </conditionalFormatting>
  <conditionalFormatting sqref="N11:N109">
    <cfRule type="expression" dxfId="49" priority="10">
      <formula>AND(P11&lt;&gt;"",P11&lt;&gt;0,N11="")</formula>
    </cfRule>
    <cfRule type="expression" dxfId="48" priority="11">
      <formula>AND(NOT(M11=""),N11="")</formula>
    </cfRule>
  </conditionalFormatting>
  <conditionalFormatting sqref="O11:O109">
    <cfRule type="expression" dxfId="47" priority="3">
      <formula>AND(P11&lt;&gt;"",P11&lt;&gt;0,OR(O11="",O11=0))</formula>
    </cfRule>
  </conditionalFormatting>
  <conditionalFormatting sqref="P11:P109">
    <cfRule type="expression" dxfId="46" priority="2">
      <formula>AND($O11&lt;&gt;"",$P11="")</formula>
    </cfRule>
  </conditionalFormatting>
  <conditionalFormatting sqref="R11:R109">
    <cfRule type="expression" dxfId="45" priority="1">
      <formula>AND($O11&lt;&gt;"",$P11="")</formula>
    </cfRule>
  </conditionalFormatting>
  <dataValidations count="3">
    <dataValidation type="list" allowBlank="1" showInputMessage="1" showErrorMessage="1" sqref="N11:N109" xr:uid="{00000000-0002-0000-1800-000000000000}">
      <formula1>"税込み,税抜き"</formula1>
    </dataValidation>
    <dataValidation type="custom" allowBlank="1" showInputMessage="1" showErrorMessage="1" sqref="M11:M109 O11:P109" xr:uid="{00000000-0002-0000-1800-000001000000}">
      <formula1>AND(_xlfn.NUMBERVALUE(M11)&gt;=-999999999999,_xlfn.NUMBERVALUE(M11)&lt;=999999999999,M11*1000=INT(M11*1000))</formula1>
    </dataValidation>
    <dataValidation type="custom" allowBlank="1" showInputMessage="1" showErrorMessage="1" sqref="K11:K109" xr:uid="{00000000-0002-0000-1800-000002000000}">
      <formula1>AND(_xlfn.NUMBERVALUE(K11)&gt;=-99999999,_xlfn.NUMBERVALUE(K11)&lt;=99999999,K11*1000=INT(K11*1000))</formula1>
    </dataValidation>
  </dataValidations>
  <hyperlinks>
    <hyperlink ref="P7" location="'６．経費明細表'!A1" display="'６．経費明細表'!A1" xr:uid="{00000000-0004-0000-1800-000000000000}"/>
  </hyperlinks>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8"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ht="18.75" customHeight="1">
      <c r="B6" s="563" t="s">
        <v>6682</v>
      </c>
      <c r="C6" s="563"/>
      <c r="D6" s="1131" t="s">
        <v>6692</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d40lqHZy5K1zSthq+6pDEPkA/9CLELlXnua/2Tr0pkptPJsK/8ig62ykix/wILW/S3hPtYyyGIDBtN6xSuDUGQ==" saltValue="1103narcjUoq1AwWys3IBA=="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44" priority="13">
      <formula>AND(P11&lt;&gt;"",P11&lt;&gt;0,C11="")</formula>
    </cfRule>
  </conditionalFormatting>
  <conditionalFormatting sqref="K11:K109">
    <cfRule type="expression" dxfId="43" priority="5">
      <formula>AND(P11&lt;&gt;"",P11&lt;&gt;0,OR(K11="",K11=0))</formula>
    </cfRule>
  </conditionalFormatting>
  <conditionalFormatting sqref="L11:L109">
    <cfRule type="expression" dxfId="42" priority="4">
      <formula>AND(P11&lt;&gt;"",P11&lt;&gt;0,L11="")</formula>
    </cfRule>
  </conditionalFormatting>
  <conditionalFormatting sqref="M11:M109">
    <cfRule type="expression" dxfId="41" priority="7">
      <formula>AND(P11&lt;&gt;"",P11&lt;&gt;0,OR(M11="",M11=0))</formula>
    </cfRule>
  </conditionalFormatting>
  <conditionalFormatting sqref="N11:N109">
    <cfRule type="expression" dxfId="40" priority="10">
      <formula>AND(P11&lt;&gt;"",P11&lt;&gt;0,N11="")</formula>
    </cfRule>
    <cfRule type="expression" dxfId="39" priority="11">
      <formula>AND(NOT(M11=""),N11="")</formula>
    </cfRule>
  </conditionalFormatting>
  <conditionalFormatting sqref="O11:O109">
    <cfRule type="expression" dxfId="38" priority="3">
      <formula>AND(P11&lt;&gt;"",P11&lt;&gt;0,OR(O11="",O11=0))</formula>
    </cfRule>
  </conditionalFormatting>
  <conditionalFormatting sqref="P11:P109">
    <cfRule type="expression" dxfId="37" priority="2">
      <formula>AND($O11&lt;&gt;"",$P11="")</formula>
    </cfRule>
  </conditionalFormatting>
  <conditionalFormatting sqref="R11:R109">
    <cfRule type="expression" dxfId="36" priority="1">
      <formula>AND($O11&lt;&gt;"",$P11="")</formula>
    </cfRule>
  </conditionalFormatting>
  <dataValidations count="3">
    <dataValidation type="list" allowBlank="1" showInputMessage="1" showErrorMessage="1" sqref="N11:N109" xr:uid="{00000000-0002-0000-1900-000000000000}">
      <formula1>"税込み,税抜き"</formula1>
    </dataValidation>
    <dataValidation type="custom" allowBlank="1" showInputMessage="1" showErrorMessage="1" sqref="M11:M109 O11:P109" xr:uid="{00000000-0002-0000-1900-000001000000}">
      <formula1>AND(_xlfn.NUMBERVALUE(M11)&gt;=-999999999999,_xlfn.NUMBERVALUE(M11)&lt;=999999999999,M11*1000=INT(M11*1000))</formula1>
    </dataValidation>
    <dataValidation type="custom" allowBlank="1" showInputMessage="1" showErrorMessage="1" sqref="K11:K109" xr:uid="{00000000-0002-0000-1900-000002000000}">
      <formula1>AND(_xlfn.NUMBERVALUE(K11)&gt;=-99999999,_xlfn.NUMBERVALUE(K11)&lt;=99999999,K11*1000=INT(K11*1000))</formula1>
    </dataValidation>
  </dataValidations>
  <hyperlinks>
    <hyperlink ref="P7" location="'６．経費明細表'!A1" display="'６．経費明細表'!A1" xr:uid="{00000000-0004-0000-1900-000000000000}"/>
  </hyperlinks>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8"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ht="18.75" customHeight="1">
      <c r="B6" s="563" t="s">
        <v>6682</v>
      </c>
      <c r="C6" s="563"/>
      <c r="D6" s="1131" t="s">
        <v>6693</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K2ISWYy8qdO+RxFIp7dYs6n0f4+AfhsyIAkIYwrCQmTjJrzusy2vyPUMQSMyIa01Qhe3VWNytPvYp1GOmiDxWg==" saltValue="OuXqsycQXS0jYn/ys62clQ=="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35" priority="13">
      <formula>AND(P11&lt;&gt;"",P11&lt;&gt;0,C11="")</formula>
    </cfRule>
  </conditionalFormatting>
  <conditionalFormatting sqref="K11:K109">
    <cfRule type="expression" dxfId="34" priority="5">
      <formula>AND(P11&lt;&gt;"",P11&lt;&gt;0,OR(K11="",K11=0))</formula>
    </cfRule>
  </conditionalFormatting>
  <conditionalFormatting sqref="L11:L109">
    <cfRule type="expression" dxfId="33" priority="4">
      <formula>AND(P11&lt;&gt;"",P11&lt;&gt;0,L11="")</formula>
    </cfRule>
  </conditionalFormatting>
  <conditionalFormatting sqref="M11:M109">
    <cfRule type="expression" dxfId="32" priority="7">
      <formula>AND(P11&lt;&gt;"",P11&lt;&gt;0,OR(M11="",M11=0))</formula>
    </cfRule>
  </conditionalFormatting>
  <conditionalFormatting sqref="N11:N109">
    <cfRule type="expression" dxfId="31" priority="10">
      <formula>AND(P11&lt;&gt;"",P11&lt;&gt;0,N11="")</formula>
    </cfRule>
    <cfRule type="expression" dxfId="30" priority="11">
      <formula>AND(NOT(M11=""),N11="")</formula>
    </cfRule>
  </conditionalFormatting>
  <conditionalFormatting sqref="O11:O109">
    <cfRule type="expression" dxfId="29" priority="3">
      <formula>AND(P11&lt;&gt;"",P11&lt;&gt;0,OR(O11="",O11=0))</formula>
    </cfRule>
  </conditionalFormatting>
  <conditionalFormatting sqref="P11:P109">
    <cfRule type="expression" dxfId="28" priority="2">
      <formula>AND($O11&lt;&gt;"",$P11="")</formula>
    </cfRule>
  </conditionalFormatting>
  <conditionalFormatting sqref="R11:R109">
    <cfRule type="expression" dxfId="27" priority="1">
      <formula>AND($O11&lt;&gt;"",$P11="")</formula>
    </cfRule>
  </conditionalFormatting>
  <dataValidations count="3">
    <dataValidation type="list" allowBlank="1" showInputMessage="1" showErrorMessage="1" sqref="N11:N109" xr:uid="{00000000-0002-0000-1A00-000000000000}">
      <formula1>"税込み,税抜き"</formula1>
    </dataValidation>
    <dataValidation type="custom" allowBlank="1" showInputMessage="1" showErrorMessage="1" sqref="M11:M109 O11:P109" xr:uid="{00000000-0002-0000-1A00-000001000000}">
      <formula1>AND(_xlfn.NUMBERVALUE(M11)&gt;=-999999999999,_xlfn.NUMBERVALUE(M11)&lt;=999999999999,M11*1000=INT(M11*1000))</formula1>
    </dataValidation>
    <dataValidation type="custom" allowBlank="1" showInputMessage="1" showErrorMessage="1" sqref="K11:K109" xr:uid="{00000000-0002-0000-1A00-000002000000}">
      <formula1>AND(_xlfn.NUMBERVALUE(K11)&gt;=-99999999,_xlfn.NUMBERVALUE(K11)&lt;=99999999,K11*1000=INT(K11*1000))</formula1>
    </dataValidation>
  </dataValidations>
  <hyperlinks>
    <hyperlink ref="P7" location="'６．経費明細表'!A1" display="'６．経費明細表'!A1" xr:uid="{00000000-0004-0000-1A00-000000000000}"/>
  </hyperlinks>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18"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ht="18.75" customHeight="1">
      <c r="B6" s="563" t="s">
        <v>6682</v>
      </c>
      <c r="C6" s="563"/>
      <c r="D6" s="1131" t="s">
        <v>6694</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tJe0j+612nW0WWvUCePbSajiB+r1L4l5GBSk3i9O/Rh/GmpXJuPuN91bZF6to9SSBnzJ7DUvXczHcJbNzA6aPw==" saltValue="y76YWm4YzGkWwOsKldozPA=="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26" priority="13">
      <formula>AND(P11&lt;&gt;"",P11&lt;&gt;0,C11="")</formula>
    </cfRule>
  </conditionalFormatting>
  <conditionalFormatting sqref="K11:K109">
    <cfRule type="expression" dxfId="25" priority="5">
      <formula>AND(P11&lt;&gt;"",P11&lt;&gt;0,OR(K11="",K11=0))</formula>
    </cfRule>
  </conditionalFormatting>
  <conditionalFormatting sqref="L11:L109">
    <cfRule type="expression" dxfId="24" priority="4">
      <formula>AND(P11&lt;&gt;"",P11&lt;&gt;0,L11="")</formula>
    </cfRule>
  </conditionalFormatting>
  <conditionalFormatting sqref="M11:M109">
    <cfRule type="expression" dxfId="23" priority="7">
      <formula>AND(P11&lt;&gt;"",P11&lt;&gt;0,OR(M11="",M11=0))</formula>
    </cfRule>
  </conditionalFormatting>
  <conditionalFormatting sqref="N11:N109">
    <cfRule type="expression" dxfId="22" priority="10">
      <formula>AND(P11&lt;&gt;"",P11&lt;&gt;0,N11="")</formula>
    </cfRule>
    <cfRule type="expression" dxfId="21" priority="11">
      <formula>AND(NOT(M11=""),N11="")</formula>
    </cfRule>
  </conditionalFormatting>
  <conditionalFormatting sqref="O11:O109">
    <cfRule type="expression" dxfId="20" priority="3">
      <formula>AND(P11&lt;&gt;"",P11&lt;&gt;0,OR(O11="",O11=0))</formula>
    </cfRule>
  </conditionalFormatting>
  <conditionalFormatting sqref="P11:P109">
    <cfRule type="expression" dxfId="19" priority="2">
      <formula>AND($O11&lt;&gt;"",$P11="")</formula>
    </cfRule>
  </conditionalFormatting>
  <conditionalFormatting sqref="R11:R109">
    <cfRule type="expression" dxfId="18" priority="1">
      <formula>AND($O11&lt;&gt;"",$P11="")</formula>
    </cfRule>
  </conditionalFormatting>
  <dataValidations count="3">
    <dataValidation type="list" allowBlank="1" showInputMessage="1" showErrorMessage="1" sqref="N11:N109" xr:uid="{00000000-0002-0000-1B00-000000000000}">
      <formula1>"税込み,税抜き"</formula1>
    </dataValidation>
    <dataValidation type="custom" allowBlank="1" showInputMessage="1" showErrorMessage="1" sqref="M11:M109 O11:P109" xr:uid="{00000000-0002-0000-1B00-000001000000}">
      <formula1>AND(_xlfn.NUMBERVALUE(M11)&gt;=-999999999999,_xlfn.NUMBERVALUE(M11)&lt;=999999999999,M11*1000=INT(M11*1000))</formula1>
    </dataValidation>
    <dataValidation type="custom" allowBlank="1" showInputMessage="1" showErrorMessage="1" sqref="K11:K109" xr:uid="{00000000-0002-0000-1B00-000002000000}">
      <formula1>AND(_xlfn.NUMBERVALUE(K11)&gt;=-99999999,_xlfn.NUMBERVALUE(K11)&lt;=99999999,K11*1000=INT(K11*1000))</formula1>
    </dataValidation>
  </dataValidations>
  <hyperlinks>
    <hyperlink ref="P7" location="'６．経費明細表'!A1" display="'６．経費明細表'!A1" xr:uid="{00000000-0004-0000-1B00-000000000000}"/>
  </hyperlinks>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20"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ht="18.75" customHeight="1">
      <c r="B6" s="563" t="s">
        <v>6682</v>
      </c>
      <c r="C6" s="563"/>
      <c r="D6" s="1131" t="s">
        <v>6695</v>
      </c>
      <c r="E6" s="1131"/>
      <c r="F6" s="1131"/>
      <c r="G6" s="37"/>
      <c r="H6" s="37"/>
      <c r="I6" s="37"/>
      <c r="J6" s="37"/>
      <c r="K6" s="37"/>
    </row>
    <row r="7" spans="2:18">
      <c r="B7" s="37"/>
      <c r="C7" s="37"/>
      <c r="D7" s="37"/>
      <c r="E7" s="37"/>
      <c r="F7" s="37"/>
      <c r="G7" s="37"/>
      <c r="H7" s="37"/>
      <c r="I7" s="37"/>
      <c r="J7" s="37"/>
      <c r="O7" s="1133" t="s">
        <v>6680</v>
      </c>
      <c r="P7" s="1133"/>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sheetProtection algorithmName="SHA-512" hashValue="mhosBLaWXfxqsWH9A32ADuuIEzRoApR4/jhv+NRhd1VUyiIavzRkivJLb+p3RWQsMP2bt7Kz2kkyIzxsmFdB0w==" saltValue="YEvjk1hGFAzqq/LhaTqYvQ==" spinCount="100000" sheet="1" objects="1" scenarios="1"/>
  <mergeCells count="113">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25:J25"/>
    <mergeCell ref="L8:L9"/>
    <mergeCell ref="M8:N8"/>
    <mergeCell ref="K8:K9"/>
    <mergeCell ref="C10:N10"/>
    <mergeCell ref="C11:J11"/>
    <mergeCell ref="C12:J12"/>
    <mergeCell ref="C13:J13"/>
    <mergeCell ref="C14:J14"/>
    <mergeCell ref="C15:J15"/>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s>
  <phoneticPr fontId="1"/>
  <conditionalFormatting sqref="C11:C109">
    <cfRule type="expression" dxfId="17" priority="13">
      <formula>AND(P11&lt;&gt;"",P11&lt;&gt;0,C11="")</formula>
    </cfRule>
  </conditionalFormatting>
  <conditionalFormatting sqref="K11:K109">
    <cfRule type="expression" dxfId="16" priority="5">
      <formula>AND(P11&lt;&gt;"",P11&lt;&gt;0,OR(K11="",K11=0))</formula>
    </cfRule>
  </conditionalFormatting>
  <conditionalFormatting sqref="L11:L109">
    <cfRule type="expression" dxfId="15" priority="4">
      <formula>AND(P11&lt;&gt;"",P11&lt;&gt;0,L11="")</formula>
    </cfRule>
  </conditionalFormatting>
  <conditionalFormatting sqref="M11:M109">
    <cfRule type="expression" dxfId="14" priority="7">
      <formula>AND(P11&lt;&gt;"",P11&lt;&gt;0,OR(M11="",M11=0))</formula>
    </cfRule>
  </conditionalFormatting>
  <conditionalFormatting sqref="N11:N109">
    <cfRule type="expression" dxfId="13" priority="10">
      <formula>AND(P11&lt;&gt;"",P11&lt;&gt;0,N11="")</formula>
    </cfRule>
    <cfRule type="expression" dxfId="12" priority="11">
      <formula>AND(NOT(M11=""),N11="")</formula>
    </cfRule>
  </conditionalFormatting>
  <conditionalFormatting sqref="O11:O109">
    <cfRule type="expression" dxfId="11" priority="3">
      <formula>AND(P11&lt;&gt;"",P11&lt;&gt;0,OR(O11="",O11=0))</formula>
    </cfRule>
  </conditionalFormatting>
  <conditionalFormatting sqref="P11:P109">
    <cfRule type="expression" dxfId="10" priority="2">
      <formula>AND($O11&lt;&gt;"",$P11="")</formula>
    </cfRule>
  </conditionalFormatting>
  <conditionalFormatting sqref="R11:R109">
    <cfRule type="expression" dxfId="9" priority="1">
      <formula>AND($O11&lt;&gt;"",$P11="")</formula>
    </cfRule>
  </conditionalFormatting>
  <dataValidations count="3">
    <dataValidation type="list" allowBlank="1" showInputMessage="1" showErrorMessage="1" sqref="N11:N109" xr:uid="{00000000-0002-0000-1C00-000000000000}">
      <formula1>"税込み,税抜き"</formula1>
    </dataValidation>
    <dataValidation type="custom" allowBlank="1" showInputMessage="1" showErrorMessage="1" sqref="M11:M109 O11:P109" xr:uid="{00000000-0002-0000-1C00-000001000000}">
      <formula1>AND(_xlfn.NUMBERVALUE(M11)&gt;=-999999999999,_xlfn.NUMBERVALUE(M11)&lt;=999999999999,M11*1000=INT(M11*1000))</formula1>
    </dataValidation>
    <dataValidation type="custom" allowBlank="1" showInputMessage="1" showErrorMessage="1" sqref="K11:K109" xr:uid="{00000000-0002-0000-1C00-000002000000}">
      <formula1>AND(_xlfn.NUMBERVALUE(K11)&gt;=-99999999,_xlfn.NUMBERVALUE(K11)&lt;=99999999,K11*1000=INT(K11*1000))</formula1>
    </dataValidation>
  </dataValidations>
  <hyperlinks>
    <hyperlink ref="P7" location="'６．経費明細表'!A1" display="'６．経費明細表'!A1" xr:uid="{00000000-0004-0000-1C00-000000000000}"/>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U40"/>
  <sheetViews>
    <sheetView zoomScaleNormal="100" workbookViewId="0"/>
  </sheetViews>
  <sheetFormatPr defaultColWidth="9" defaultRowHeight="20.100000000000001" customHeight="1"/>
  <cols>
    <col min="1" max="25" width="5.625" style="16" customWidth="1"/>
    <col min="26" max="47" width="5.625" style="16" hidden="1" customWidth="1"/>
    <col min="48" max="16384" width="9" style="16"/>
  </cols>
  <sheetData>
    <row r="1" spans="1:26" ht="20.100000000000001" customHeight="1">
      <c r="A1" s="25" t="s">
        <v>7463</v>
      </c>
      <c r="B1" s="29">
        <v>108</v>
      </c>
    </row>
    <row r="2" spans="1:26" ht="20.100000000000001" customHeight="1">
      <c r="B2" s="548" t="s">
        <v>7060</v>
      </c>
      <c r="C2" s="548"/>
      <c r="D2" s="548"/>
      <c r="E2" s="548"/>
      <c r="F2" s="548"/>
      <c r="T2" s="547" t="s">
        <v>0</v>
      </c>
      <c r="U2" s="547"/>
      <c r="V2" s="548" t="s">
        <v>7464</v>
      </c>
      <c r="W2" s="548"/>
      <c r="X2" s="548"/>
    </row>
    <row r="3" spans="1:26" ht="20.100000000000001" customHeight="1">
      <c r="T3" s="563" t="s">
        <v>6971</v>
      </c>
      <c r="U3" s="563"/>
      <c r="V3" s="564" t="s">
        <v>7465</v>
      </c>
      <c r="W3" s="564"/>
      <c r="X3" s="564"/>
    </row>
    <row r="4" spans="1:26" ht="20.100000000000001" customHeight="1">
      <c r="B4" s="16" t="s">
        <v>1</v>
      </c>
    </row>
    <row r="5" spans="1:26" ht="20.100000000000001" customHeight="1">
      <c r="B5" s="16" t="s">
        <v>2</v>
      </c>
    </row>
    <row r="6" spans="1:26" ht="20.100000000000001" hidden="1" customHeight="1">
      <c r="A6" s="111" t="s">
        <v>7443</v>
      </c>
      <c r="C6" s="549" t="s">
        <v>3</v>
      </c>
      <c r="D6" s="550"/>
      <c r="E6" s="550"/>
      <c r="F6" s="550"/>
      <c r="G6" s="551"/>
      <c r="H6" s="522" t="s">
        <v>4531</v>
      </c>
      <c r="I6" s="523"/>
      <c r="J6" s="523"/>
      <c r="K6" s="523"/>
      <c r="L6" s="523"/>
      <c r="M6" s="523"/>
      <c r="N6" s="523"/>
      <c r="O6" s="523"/>
      <c r="P6" s="523"/>
      <c r="Q6" s="523"/>
      <c r="R6" s="523"/>
      <c r="S6" s="523"/>
      <c r="T6" s="523"/>
      <c r="U6" s="523"/>
      <c r="V6" s="523"/>
      <c r="W6" s="523"/>
      <c r="X6" s="524"/>
    </row>
    <row r="7" spans="1:26" ht="20.100000000000001" hidden="1" customHeight="1">
      <c r="A7" s="111" t="s">
        <v>7443</v>
      </c>
      <c r="C7" s="552"/>
      <c r="D7" s="553"/>
      <c r="E7" s="553"/>
      <c r="F7" s="553"/>
      <c r="G7" s="554"/>
      <c r="H7" s="501" t="s">
        <v>4409</v>
      </c>
      <c r="I7" s="502"/>
      <c r="J7" s="502"/>
      <c r="K7" s="502"/>
      <c r="L7" s="502"/>
      <c r="M7" s="502"/>
      <c r="N7" s="502"/>
      <c r="O7" s="502"/>
      <c r="P7" s="502"/>
      <c r="Q7" s="502"/>
      <c r="R7" s="502"/>
      <c r="S7" s="502"/>
      <c r="T7" s="502"/>
      <c r="U7" s="502"/>
      <c r="V7" s="502"/>
      <c r="W7" s="502"/>
      <c r="X7" s="503"/>
    </row>
    <row r="8" spans="1:26" ht="20.100000000000001" hidden="1" customHeight="1">
      <c r="C8" s="536" t="s">
        <v>6969</v>
      </c>
      <c r="D8" s="555"/>
      <c r="E8" s="555"/>
      <c r="F8" s="555"/>
      <c r="G8" s="556"/>
      <c r="H8" s="565" t="str">
        <f>IFERROR(VLOOKUP(事業形態,プルダウンデータ!$B$1259:$C$1270,2,0),"")</f>
        <v/>
      </c>
      <c r="I8" s="566"/>
      <c r="J8" s="566"/>
      <c r="K8" s="566"/>
      <c r="L8" s="566"/>
      <c r="M8" s="566"/>
      <c r="N8" s="566"/>
      <c r="O8" s="566"/>
      <c r="P8" s="566"/>
      <c r="Q8" s="566"/>
      <c r="R8" s="566"/>
      <c r="S8" s="566"/>
      <c r="T8" s="566"/>
      <c r="U8" s="566"/>
      <c r="V8" s="566"/>
      <c r="W8" s="566"/>
      <c r="X8" s="567"/>
    </row>
    <row r="9" spans="1:26" ht="20.100000000000001" hidden="1" customHeight="1">
      <c r="C9" s="557"/>
      <c r="D9" s="558"/>
      <c r="E9" s="558"/>
      <c r="F9" s="558"/>
      <c r="G9" s="559"/>
      <c r="H9" s="565"/>
      <c r="I9" s="566"/>
      <c r="J9" s="566"/>
      <c r="K9" s="566"/>
      <c r="L9" s="566"/>
      <c r="M9" s="566"/>
      <c r="N9" s="566"/>
      <c r="O9" s="566"/>
      <c r="P9" s="566"/>
      <c r="Q9" s="566"/>
      <c r="R9" s="566"/>
      <c r="S9" s="566"/>
      <c r="T9" s="566"/>
      <c r="U9" s="566"/>
      <c r="V9" s="566"/>
      <c r="W9" s="566"/>
      <c r="X9" s="567"/>
    </row>
    <row r="10" spans="1:26" ht="20.100000000000001" hidden="1" customHeight="1">
      <c r="A10" s="111" t="s">
        <v>7443</v>
      </c>
      <c r="C10" s="560"/>
      <c r="D10" s="561"/>
      <c r="E10" s="561"/>
      <c r="F10" s="561"/>
      <c r="G10" s="562"/>
      <c r="H10" s="319" t="s">
        <v>4568</v>
      </c>
      <c r="I10" s="320" t="s">
        <v>6970</v>
      </c>
      <c r="J10" s="320"/>
      <c r="K10" s="320"/>
      <c r="L10" s="320"/>
      <c r="M10" s="320"/>
      <c r="N10" s="320"/>
      <c r="O10" s="320"/>
      <c r="P10" s="320"/>
      <c r="Q10" s="320"/>
      <c r="R10" s="320"/>
      <c r="S10" s="320"/>
      <c r="T10" s="320"/>
      <c r="U10" s="320"/>
      <c r="V10" s="320"/>
      <c r="W10" s="320"/>
      <c r="X10" s="321"/>
    </row>
    <row r="11" spans="1:26" ht="20.100000000000001" hidden="1" customHeight="1">
      <c r="A11" s="111" t="s">
        <v>7443</v>
      </c>
      <c r="C11" s="499" t="s">
        <v>4</v>
      </c>
      <c r="D11" s="500"/>
      <c r="E11" s="500"/>
      <c r="F11" s="500"/>
      <c r="G11" s="500"/>
      <c r="H11" s="504" t="s">
        <v>7466</v>
      </c>
      <c r="I11" s="505"/>
      <c r="J11" s="505"/>
      <c r="K11" s="505"/>
      <c r="L11" s="505"/>
      <c r="M11" s="505"/>
      <c r="N11" s="505"/>
      <c r="O11" s="505"/>
      <c r="P11" s="505"/>
      <c r="Q11" s="505"/>
      <c r="R11" s="505"/>
      <c r="S11" s="505"/>
      <c r="T11" s="505"/>
      <c r="U11" s="505"/>
      <c r="V11" s="505"/>
      <c r="W11" s="505"/>
      <c r="X11" s="506"/>
      <c r="Z11" s="322"/>
    </row>
    <row r="12" spans="1:26" ht="20.100000000000001" hidden="1" customHeight="1">
      <c r="A12" s="111" t="s">
        <v>7443</v>
      </c>
      <c r="C12" s="499" t="s">
        <v>5</v>
      </c>
      <c r="D12" s="500"/>
      <c r="E12" s="500"/>
      <c r="F12" s="500"/>
      <c r="G12" s="500"/>
      <c r="H12" s="504" t="s">
        <v>7467</v>
      </c>
      <c r="I12" s="505"/>
      <c r="J12" s="505"/>
      <c r="K12" s="505"/>
      <c r="L12" s="505"/>
      <c r="M12" s="505"/>
      <c r="N12" s="505"/>
      <c r="O12" s="505"/>
      <c r="P12" s="505"/>
      <c r="Q12" s="505"/>
      <c r="R12" s="505"/>
      <c r="S12" s="505"/>
      <c r="T12" s="505"/>
      <c r="U12" s="505"/>
      <c r="V12" s="505"/>
      <c r="W12" s="505"/>
      <c r="X12" s="506"/>
    </row>
    <row r="13" spans="1:26" ht="20.100000000000001" hidden="1" customHeight="1">
      <c r="A13" s="111" t="s">
        <v>7443</v>
      </c>
      <c r="C13" s="499" t="s">
        <v>6</v>
      </c>
      <c r="D13" s="500"/>
      <c r="E13" s="500"/>
      <c r="F13" s="500"/>
      <c r="G13" s="500"/>
      <c r="H13" s="501" t="s">
        <v>7468</v>
      </c>
      <c r="I13" s="502"/>
      <c r="J13" s="502"/>
      <c r="K13" s="502"/>
      <c r="L13" s="502"/>
      <c r="M13" s="502"/>
      <c r="N13" s="502"/>
      <c r="O13" s="502"/>
      <c r="P13" s="502"/>
      <c r="Q13" s="502"/>
      <c r="R13" s="502"/>
      <c r="S13" s="502"/>
      <c r="T13" s="502"/>
      <c r="U13" s="502"/>
      <c r="V13" s="502"/>
      <c r="W13" s="502"/>
      <c r="X13" s="503"/>
    </row>
    <row r="14" spans="1:26" ht="20.100000000000001" hidden="1" customHeight="1">
      <c r="A14" s="111" t="s">
        <v>7443</v>
      </c>
      <c r="C14" s="499" t="s">
        <v>7</v>
      </c>
      <c r="D14" s="500"/>
      <c r="E14" s="500"/>
      <c r="F14" s="500"/>
      <c r="G14" s="500"/>
      <c r="H14" s="501" t="s">
        <v>7469</v>
      </c>
      <c r="I14" s="502"/>
      <c r="J14" s="502"/>
      <c r="K14" s="502"/>
      <c r="L14" s="502"/>
      <c r="M14" s="502"/>
      <c r="N14" s="502"/>
      <c r="O14" s="502"/>
      <c r="P14" s="502"/>
      <c r="Q14" s="502"/>
      <c r="R14" s="502"/>
      <c r="S14" s="502"/>
      <c r="T14" s="502"/>
      <c r="U14" s="502"/>
      <c r="V14" s="502"/>
      <c r="W14" s="502"/>
      <c r="X14" s="503"/>
      <c r="Z14" s="25" t="s">
        <v>4557</v>
      </c>
    </row>
    <row r="15" spans="1:26" ht="20.100000000000001" hidden="1" customHeight="1">
      <c r="A15" s="111" t="s">
        <v>7443</v>
      </c>
      <c r="C15" s="499" t="s">
        <v>8</v>
      </c>
      <c r="D15" s="500"/>
      <c r="E15" s="500"/>
      <c r="F15" s="500"/>
      <c r="G15" s="500"/>
      <c r="H15" s="504" t="s">
        <v>7470</v>
      </c>
      <c r="I15" s="505"/>
      <c r="J15" s="505"/>
      <c r="K15" s="505"/>
      <c r="L15" s="505"/>
      <c r="M15" s="505"/>
      <c r="N15" s="505"/>
      <c r="O15" s="505"/>
      <c r="P15" s="505"/>
      <c r="Q15" s="505"/>
      <c r="R15" s="505"/>
      <c r="S15" s="505"/>
      <c r="T15" s="505"/>
      <c r="U15" s="505"/>
      <c r="V15" s="505"/>
      <c r="W15" s="505"/>
      <c r="X15" s="506"/>
    </row>
    <row r="16" spans="1:26" ht="20.100000000000001" hidden="1" customHeight="1">
      <c r="A16" s="111" t="s">
        <v>7443</v>
      </c>
      <c r="C16" s="499" t="s">
        <v>14</v>
      </c>
      <c r="D16" s="500"/>
      <c r="E16" s="500"/>
      <c r="F16" s="500"/>
      <c r="G16" s="500"/>
      <c r="H16" s="501" t="s">
        <v>7471</v>
      </c>
      <c r="I16" s="502"/>
      <c r="J16" s="502"/>
      <c r="K16" s="502"/>
      <c r="L16" s="502"/>
      <c r="M16" s="502"/>
      <c r="N16" s="502"/>
      <c r="O16" s="502"/>
      <c r="P16" s="502"/>
      <c r="Q16" s="502"/>
      <c r="R16" s="502"/>
      <c r="S16" s="502"/>
      <c r="T16" s="502"/>
      <c r="U16" s="502"/>
      <c r="V16" s="502"/>
      <c r="W16" s="502"/>
      <c r="X16" s="503"/>
    </row>
    <row r="17" spans="1:47" ht="20.100000000000001" hidden="1" customHeight="1">
      <c r="A17" s="111" t="s">
        <v>7443</v>
      </c>
      <c r="C17" s="499" t="s">
        <v>9</v>
      </c>
      <c r="D17" s="500"/>
      <c r="E17" s="500"/>
      <c r="F17" s="500"/>
      <c r="G17" s="500"/>
      <c r="H17" s="504" t="s">
        <v>7472</v>
      </c>
      <c r="I17" s="505"/>
      <c r="J17" s="505"/>
      <c r="K17" s="505"/>
      <c r="L17" s="505"/>
      <c r="M17" s="505"/>
      <c r="N17" s="505"/>
      <c r="O17" s="505"/>
      <c r="P17" s="505"/>
      <c r="Q17" s="505"/>
      <c r="R17" s="505"/>
      <c r="S17" s="505"/>
      <c r="T17" s="505"/>
      <c r="U17" s="505"/>
      <c r="V17" s="505"/>
      <c r="W17" s="505"/>
      <c r="X17" s="506"/>
    </row>
    <row r="18" spans="1:47" ht="20.100000000000001" hidden="1" customHeight="1">
      <c r="A18" s="111" t="s">
        <v>7443</v>
      </c>
      <c r="H18" s="194" t="s">
        <v>67</v>
      </c>
      <c r="I18" s="488" t="s">
        <v>7326</v>
      </c>
      <c r="J18" s="488"/>
      <c r="K18" s="488"/>
      <c r="L18" s="488"/>
      <c r="M18" s="488"/>
      <c r="N18" s="488"/>
      <c r="O18" s="488"/>
      <c r="P18" s="488"/>
      <c r="Q18" s="488"/>
      <c r="R18" s="488"/>
      <c r="S18" s="488"/>
      <c r="T18" s="488"/>
      <c r="U18" s="488"/>
      <c r="V18" s="488"/>
      <c r="W18" s="488"/>
      <c r="X18" s="489"/>
    </row>
    <row r="19" spans="1:47" ht="20.100000000000001" hidden="1" customHeight="1">
      <c r="A19" s="111" t="s">
        <v>7443</v>
      </c>
      <c r="H19" s="194" t="s">
        <v>67</v>
      </c>
      <c r="I19" s="488" t="s">
        <v>7327</v>
      </c>
      <c r="J19" s="488"/>
      <c r="K19" s="488"/>
      <c r="L19" s="488"/>
      <c r="M19" s="488"/>
      <c r="N19" s="488"/>
      <c r="O19" s="488"/>
      <c r="P19" s="488"/>
      <c r="Q19" s="488"/>
      <c r="R19" s="488"/>
      <c r="S19" s="488"/>
      <c r="T19" s="488"/>
      <c r="U19" s="488"/>
      <c r="V19" s="488"/>
      <c r="W19" s="488"/>
      <c r="X19" s="489"/>
    </row>
    <row r="20" spans="1:47" ht="20.100000000000001" hidden="1" customHeight="1">
      <c r="A20" s="111" t="s">
        <v>7443</v>
      </c>
      <c r="H20" s="194" t="s">
        <v>67</v>
      </c>
      <c r="I20" s="488" t="s">
        <v>7328</v>
      </c>
      <c r="J20" s="488"/>
      <c r="K20" s="488"/>
      <c r="L20" s="488"/>
      <c r="M20" s="488"/>
      <c r="N20" s="488"/>
      <c r="O20" s="488"/>
      <c r="P20" s="488"/>
      <c r="Q20" s="488"/>
      <c r="R20" s="488"/>
      <c r="S20" s="488"/>
      <c r="T20" s="488"/>
      <c r="U20" s="488"/>
      <c r="V20" s="488"/>
      <c r="W20" s="488"/>
      <c r="X20" s="489"/>
    </row>
    <row r="21" spans="1:47" ht="20.100000000000001" customHeight="1">
      <c r="C21" s="490" t="s">
        <v>4564</v>
      </c>
      <c r="D21" s="491"/>
      <c r="E21" s="491"/>
      <c r="F21" s="491"/>
      <c r="G21" s="492"/>
      <c r="H21" s="194" t="s">
        <v>4568</v>
      </c>
      <c r="I21" s="488" t="s">
        <v>7329</v>
      </c>
      <c r="J21" s="488"/>
      <c r="K21" s="488"/>
      <c r="L21" s="488"/>
      <c r="M21" s="488"/>
      <c r="N21" s="488"/>
      <c r="O21" s="488"/>
      <c r="P21" s="488"/>
      <c r="Q21" s="488"/>
      <c r="R21" s="488"/>
      <c r="S21" s="488"/>
      <c r="T21" s="488"/>
      <c r="U21" s="488"/>
      <c r="V21" s="488"/>
      <c r="W21" s="488"/>
      <c r="X21" s="489"/>
      <c r="Y21" s="25"/>
      <c r="Z21" s="25" t="s">
        <v>7385</v>
      </c>
    </row>
    <row r="22" spans="1:47" ht="24" customHeight="1">
      <c r="C22" s="493"/>
      <c r="D22" s="494"/>
      <c r="E22" s="494"/>
      <c r="F22" s="494"/>
      <c r="G22" s="495"/>
      <c r="H22" s="513">
        <v>17100000</v>
      </c>
      <c r="I22" s="514"/>
      <c r="J22" s="514"/>
      <c r="K22" s="514"/>
      <c r="L22" s="514"/>
      <c r="M22" s="514"/>
      <c r="N22" s="514"/>
      <c r="O22" s="514"/>
      <c r="P22" s="514"/>
      <c r="Q22" s="514"/>
      <c r="R22" s="514"/>
      <c r="S22" s="514"/>
      <c r="T22" s="514"/>
      <c r="U22" s="514"/>
      <c r="V22" s="514"/>
      <c r="W22" s="514"/>
      <c r="X22" s="515"/>
      <c r="Z22" s="29" t="str">
        <f>IF(法人区分="個人事業主","個人事業主の場合は、0を入力してください。",IF(AND(法人区分="法人",$H$22=0),事業形態&amp;"の場合は、1以上を入力してください。","資本金・出資金が1以上の場合、３．応募申請者の概要 (2)シートにて株主一覧表を入力してください。"))</f>
        <v>資本金・出資金が1以上の場合、３．応募申請者の概要 (2)シートにて株主一覧表を入力してください。</v>
      </c>
    </row>
    <row r="23" spans="1:47" ht="24" customHeight="1">
      <c r="C23" s="496"/>
      <c r="D23" s="497"/>
      <c r="E23" s="497"/>
      <c r="F23" s="497"/>
      <c r="G23" s="498"/>
      <c r="H23" s="195" t="s">
        <v>4568</v>
      </c>
      <c r="I23" s="488" t="s">
        <v>7330</v>
      </c>
      <c r="J23" s="488"/>
      <c r="K23" s="488"/>
      <c r="L23" s="488"/>
      <c r="M23" s="488"/>
      <c r="N23" s="488"/>
      <c r="O23" s="488"/>
      <c r="P23" s="488"/>
      <c r="Q23" s="488"/>
      <c r="R23" s="488"/>
      <c r="S23" s="488"/>
      <c r="T23" s="488"/>
      <c r="U23" s="488"/>
      <c r="V23" s="488"/>
      <c r="W23" s="488"/>
      <c r="X23" s="489"/>
      <c r="Z23" s="29" t="s">
        <v>7386</v>
      </c>
    </row>
    <row r="24" spans="1:47" ht="24" customHeight="1">
      <c r="C24" s="511" t="s">
        <v>4565</v>
      </c>
      <c r="D24" s="500"/>
      <c r="E24" s="500"/>
      <c r="F24" s="500"/>
      <c r="G24" s="500"/>
      <c r="H24" s="516">
        <v>209</v>
      </c>
      <c r="I24" s="517"/>
      <c r="J24" s="517"/>
      <c r="K24" s="517"/>
      <c r="L24" s="517"/>
      <c r="M24" s="517"/>
      <c r="N24" s="517"/>
      <c r="O24" s="517"/>
      <c r="P24" s="517"/>
      <c r="Q24" s="517"/>
      <c r="R24" s="517"/>
      <c r="S24" s="517"/>
      <c r="T24" s="517"/>
      <c r="U24" s="517"/>
      <c r="V24" s="517"/>
      <c r="W24" s="517"/>
      <c r="X24" s="518"/>
    </row>
    <row r="25" spans="1:47" ht="20.100000000000001" hidden="1" customHeight="1">
      <c r="A25" s="111" t="s">
        <v>7443</v>
      </c>
      <c r="C25" s="499" t="s">
        <v>19</v>
      </c>
      <c r="D25" s="500"/>
      <c r="E25" s="500"/>
      <c r="F25" s="500"/>
      <c r="G25" s="500"/>
      <c r="H25" s="519" t="s">
        <v>7473</v>
      </c>
      <c r="I25" s="520"/>
      <c r="J25" s="520"/>
      <c r="K25" s="520"/>
      <c r="L25" s="520"/>
      <c r="M25" s="520"/>
      <c r="N25" s="520"/>
      <c r="O25" s="520"/>
      <c r="P25" s="520"/>
      <c r="Q25" s="520"/>
      <c r="R25" s="520"/>
      <c r="S25" s="520"/>
      <c r="T25" s="520"/>
      <c r="U25" s="520"/>
      <c r="V25" s="520"/>
      <c r="W25" s="520"/>
      <c r="X25" s="521"/>
    </row>
    <row r="26" spans="1:47" ht="35.1" hidden="1" customHeight="1">
      <c r="A26" s="111" t="s">
        <v>7443</v>
      </c>
      <c r="C26" s="511" t="s">
        <v>52</v>
      </c>
      <c r="D26" s="512"/>
      <c r="E26" s="512"/>
      <c r="F26" s="512"/>
      <c r="G26" s="512"/>
      <c r="H26" s="522" t="s">
        <v>6875</v>
      </c>
      <c r="I26" s="523"/>
      <c r="J26" s="523"/>
      <c r="K26" s="523"/>
      <c r="L26" s="523"/>
      <c r="M26" s="523"/>
      <c r="N26" s="523"/>
      <c r="O26" s="523"/>
      <c r="P26" s="523"/>
      <c r="Q26" s="523"/>
      <c r="R26" s="523"/>
      <c r="S26" s="523"/>
      <c r="T26" s="523"/>
      <c r="U26" s="523"/>
      <c r="V26" s="523"/>
      <c r="W26" s="523"/>
      <c r="X26" s="524"/>
    </row>
    <row r="27" spans="1:47" ht="20.100000000000001" hidden="1" customHeight="1">
      <c r="A27" s="111" t="s">
        <v>7443</v>
      </c>
      <c r="C27" s="499" t="s">
        <v>10</v>
      </c>
      <c r="D27" s="500"/>
      <c r="E27" s="500"/>
      <c r="F27" s="500"/>
      <c r="G27" s="500"/>
      <c r="H27" s="509" t="s">
        <v>7474</v>
      </c>
      <c r="I27" s="509"/>
      <c r="J27" s="509"/>
      <c r="K27" s="509"/>
      <c r="L27" s="509"/>
      <c r="M27" s="509"/>
      <c r="N27" s="507" t="s">
        <v>11</v>
      </c>
      <c r="O27" s="507"/>
      <c r="P27" s="507"/>
      <c r="Q27" s="507"/>
      <c r="R27" s="507"/>
      <c r="S27" s="508" t="s">
        <v>7375</v>
      </c>
      <c r="T27" s="508"/>
      <c r="U27" s="508"/>
      <c r="V27" s="508"/>
      <c r="W27" s="508"/>
      <c r="X27" s="508"/>
    </row>
    <row r="28" spans="1:47" ht="20.100000000000001" hidden="1" customHeight="1">
      <c r="A28" s="111" t="s">
        <v>7443</v>
      </c>
      <c r="C28" s="499" t="s">
        <v>12</v>
      </c>
      <c r="D28" s="500"/>
      <c r="E28" s="500"/>
      <c r="F28" s="500"/>
      <c r="G28" s="500"/>
      <c r="H28" s="508" t="s">
        <v>7475</v>
      </c>
      <c r="I28" s="508"/>
      <c r="J28" s="508"/>
      <c r="K28" s="508"/>
      <c r="L28" s="508"/>
      <c r="M28" s="508"/>
      <c r="N28" s="508"/>
      <c r="O28" s="508"/>
      <c r="P28" s="508"/>
      <c r="Q28" s="508"/>
      <c r="R28" s="508"/>
      <c r="S28" s="508"/>
      <c r="T28" s="508"/>
      <c r="U28" s="508"/>
      <c r="V28" s="508"/>
      <c r="W28" s="508"/>
      <c r="X28" s="508"/>
    </row>
    <row r="29" spans="1:47" ht="20.100000000000001" customHeight="1">
      <c r="C29" s="323" t="s">
        <v>7458</v>
      </c>
      <c r="D29" s="324"/>
      <c r="E29" s="324"/>
      <c r="F29" s="324"/>
      <c r="G29" s="324"/>
      <c r="H29" s="324"/>
      <c r="I29" s="324"/>
      <c r="J29" s="324"/>
      <c r="K29" s="324"/>
      <c r="L29" s="324"/>
      <c r="M29" s="324"/>
      <c r="N29" s="324"/>
      <c r="O29" s="324"/>
      <c r="P29" s="325"/>
      <c r="Q29" s="325"/>
      <c r="R29" s="325"/>
      <c r="S29" s="325"/>
      <c r="T29" s="325"/>
      <c r="U29" s="325"/>
      <c r="V29" s="325"/>
      <c r="W29" s="510" t="s">
        <v>7457</v>
      </c>
      <c r="X29" s="510"/>
    </row>
    <row r="30" spans="1:47" ht="20.100000000000001" customHeight="1">
      <c r="C30" s="507" t="s">
        <v>4554</v>
      </c>
      <c r="D30" s="507"/>
      <c r="E30" s="507"/>
      <c r="F30" s="507"/>
      <c r="G30" s="499"/>
      <c r="H30" s="22" t="s">
        <v>67</v>
      </c>
      <c r="I30" s="20" t="s">
        <v>93</v>
      </c>
      <c r="J30" s="20"/>
      <c r="K30" s="20"/>
      <c r="L30" s="23" t="s">
        <v>68</v>
      </c>
      <c r="M30" s="20" t="s">
        <v>94</v>
      </c>
      <c r="N30" s="20"/>
      <c r="O30" s="20"/>
      <c r="P30" s="20"/>
      <c r="Q30" s="20"/>
      <c r="R30" s="20"/>
      <c r="S30" s="20"/>
      <c r="T30" s="20"/>
      <c r="U30" s="20"/>
      <c r="V30" s="20"/>
      <c r="W30" s="20"/>
      <c r="X30" s="21"/>
      <c r="Z30" s="536" t="s">
        <v>4555</v>
      </c>
      <c r="AA30" s="537"/>
      <c r="AB30" s="537"/>
      <c r="AC30" s="537"/>
      <c r="AD30" s="538"/>
      <c r="AE30" s="525" t="str">
        <f>TEXT(誓約書!C15&amp;CHAR(10)&amp;誓約書!C16&amp;CHAR(10)&amp;誓約書!C21&amp;CHAR(10)&amp;誓約書!C22,"文字列")</f>
        <v xml:space="preserve">（１）何故、変更に至ったのか
（２）事業計画が軽微な変更とした根拠
</v>
      </c>
      <c r="AF30" s="526"/>
      <c r="AG30" s="526"/>
      <c r="AH30" s="526"/>
      <c r="AI30" s="526"/>
      <c r="AJ30" s="526"/>
      <c r="AK30" s="526"/>
      <c r="AL30" s="526"/>
      <c r="AM30" s="526"/>
      <c r="AN30" s="526"/>
      <c r="AO30" s="526"/>
      <c r="AP30" s="526"/>
      <c r="AQ30" s="526"/>
      <c r="AR30" s="526"/>
      <c r="AS30" s="526"/>
      <c r="AT30" s="526"/>
      <c r="AU30" s="527"/>
    </row>
    <row r="31" spans="1:47" ht="20.100000000000001" customHeight="1">
      <c r="C31" s="507" t="s">
        <v>95</v>
      </c>
      <c r="D31" s="507"/>
      <c r="E31" s="507"/>
      <c r="F31" s="507"/>
      <c r="G31" s="499"/>
      <c r="H31" s="535"/>
      <c r="I31" s="535"/>
      <c r="J31" s="535"/>
      <c r="K31" s="535"/>
      <c r="L31" s="535"/>
      <c r="M31" s="535"/>
      <c r="N31" s="535"/>
      <c r="O31" s="535"/>
      <c r="P31" s="535"/>
      <c r="Q31" s="535"/>
      <c r="R31" s="535"/>
      <c r="S31" s="535"/>
      <c r="T31" s="535"/>
      <c r="U31" s="535"/>
      <c r="V31" s="535"/>
      <c r="W31" s="535"/>
      <c r="X31" s="535"/>
      <c r="Z31" s="539"/>
      <c r="AA31" s="540"/>
      <c r="AB31" s="540"/>
      <c r="AC31" s="540"/>
      <c r="AD31" s="541"/>
      <c r="AE31" s="528"/>
      <c r="AF31" s="529"/>
      <c r="AG31" s="529"/>
      <c r="AH31" s="529"/>
      <c r="AI31" s="529"/>
      <c r="AJ31" s="529"/>
      <c r="AK31" s="529"/>
      <c r="AL31" s="529"/>
      <c r="AM31" s="529"/>
      <c r="AN31" s="529"/>
      <c r="AO31" s="529"/>
      <c r="AP31" s="529"/>
      <c r="AQ31" s="529"/>
      <c r="AR31" s="529"/>
      <c r="AS31" s="529"/>
      <c r="AT31" s="529"/>
      <c r="AU31" s="530"/>
    </row>
    <row r="32" spans="1:47" ht="20.100000000000001" customHeight="1">
      <c r="C32" s="507" t="s">
        <v>14</v>
      </c>
      <c r="D32" s="507"/>
      <c r="E32" s="507"/>
      <c r="F32" s="507"/>
      <c r="G32" s="499"/>
      <c r="H32" s="535"/>
      <c r="I32" s="535"/>
      <c r="J32" s="535"/>
      <c r="K32" s="535"/>
      <c r="L32" s="535"/>
      <c r="M32" s="535"/>
      <c r="N32" s="535"/>
      <c r="O32" s="535"/>
      <c r="P32" s="535"/>
      <c r="Q32" s="535"/>
      <c r="R32" s="535"/>
      <c r="S32" s="535"/>
      <c r="T32" s="535"/>
      <c r="U32" s="535"/>
      <c r="V32" s="535"/>
      <c r="W32" s="535"/>
      <c r="X32" s="535"/>
      <c r="Z32" s="539"/>
      <c r="AA32" s="540"/>
      <c r="AB32" s="540"/>
      <c r="AC32" s="540"/>
      <c r="AD32" s="541"/>
      <c r="AE32" s="528"/>
      <c r="AF32" s="529"/>
      <c r="AG32" s="529"/>
      <c r="AH32" s="529"/>
      <c r="AI32" s="529"/>
      <c r="AJ32" s="529"/>
      <c r="AK32" s="529"/>
      <c r="AL32" s="529"/>
      <c r="AM32" s="529"/>
      <c r="AN32" s="529"/>
      <c r="AO32" s="529"/>
      <c r="AP32" s="529"/>
      <c r="AQ32" s="529"/>
      <c r="AR32" s="529"/>
      <c r="AS32" s="529"/>
      <c r="AT32" s="529"/>
      <c r="AU32" s="530"/>
    </row>
    <row r="33" spans="3:47" ht="20.100000000000001" customHeight="1">
      <c r="C33" s="507" t="s">
        <v>13</v>
      </c>
      <c r="D33" s="507"/>
      <c r="E33" s="507"/>
      <c r="F33" s="507"/>
      <c r="G33" s="499"/>
      <c r="H33" s="535"/>
      <c r="I33" s="535"/>
      <c r="J33" s="535"/>
      <c r="K33" s="535"/>
      <c r="L33" s="535"/>
      <c r="M33" s="535"/>
      <c r="N33" s="535"/>
      <c r="O33" s="535"/>
      <c r="P33" s="535"/>
      <c r="Q33" s="535"/>
      <c r="R33" s="535"/>
      <c r="S33" s="535"/>
      <c r="T33" s="535"/>
      <c r="U33" s="535"/>
      <c r="V33" s="535"/>
      <c r="W33" s="535"/>
      <c r="X33" s="535"/>
      <c r="Z33" s="539"/>
      <c r="AA33" s="540"/>
      <c r="AB33" s="540"/>
      <c r="AC33" s="540"/>
      <c r="AD33" s="541"/>
      <c r="AE33" s="528"/>
      <c r="AF33" s="529"/>
      <c r="AG33" s="529"/>
      <c r="AH33" s="529"/>
      <c r="AI33" s="529"/>
      <c r="AJ33" s="529"/>
      <c r="AK33" s="529"/>
      <c r="AL33" s="529"/>
      <c r="AM33" s="529"/>
      <c r="AN33" s="529"/>
      <c r="AO33" s="529"/>
      <c r="AP33" s="529"/>
      <c r="AQ33" s="529"/>
      <c r="AR33" s="529"/>
      <c r="AS33" s="529"/>
      <c r="AT33" s="529"/>
      <c r="AU33" s="530"/>
    </row>
    <row r="34" spans="3:47" ht="20.100000000000001" customHeight="1">
      <c r="C34" s="507" t="s">
        <v>15</v>
      </c>
      <c r="D34" s="507"/>
      <c r="E34" s="507"/>
      <c r="F34" s="507"/>
      <c r="G34" s="499"/>
      <c r="H34" s="535"/>
      <c r="I34" s="535"/>
      <c r="J34" s="535"/>
      <c r="K34" s="535"/>
      <c r="L34" s="535"/>
      <c r="M34" s="535"/>
      <c r="N34" s="535"/>
      <c r="O34" s="535"/>
      <c r="P34" s="535"/>
      <c r="Q34" s="535"/>
      <c r="R34" s="535"/>
      <c r="S34" s="535"/>
      <c r="T34" s="535"/>
      <c r="U34" s="535"/>
      <c r="V34" s="535"/>
      <c r="W34" s="535"/>
      <c r="X34" s="535"/>
      <c r="Z34" s="539"/>
      <c r="AA34" s="540"/>
      <c r="AB34" s="540"/>
      <c r="AC34" s="540"/>
      <c r="AD34" s="541"/>
      <c r="AE34" s="528"/>
      <c r="AF34" s="529"/>
      <c r="AG34" s="529"/>
      <c r="AH34" s="529"/>
      <c r="AI34" s="529"/>
      <c r="AJ34" s="529"/>
      <c r="AK34" s="529"/>
      <c r="AL34" s="529"/>
      <c r="AM34" s="529"/>
      <c r="AN34" s="529"/>
      <c r="AO34" s="529"/>
      <c r="AP34" s="529"/>
      <c r="AQ34" s="529"/>
      <c r="AR34" s="529"/>
      <c r="AS34" s="529"/>
      <c r="AT34" s="529"/>
      <c r="AU34" s="530"/>
    </row>
    <row r="35" spans="3:47" ht="20.100000000000001" customHeight="1">
      <c r="C35" s="507" t="s">
        <v>10</v>
      </c>
      <c r="D35" s="507"/>
      <c r="E35" s="507"/>
      <c r="F35" s="507"/>
      <c r="G35" s="499"/>
      <c r="H35" s="534"/>
      <c r="I35" s="534"/>
      <c r="J35" s="534"/>
      <c r="K35" s="534"/>
      <c r="L35" s="534"/>
      <c r="M35" s="534"/>
      <c r="N35" s="507" t="s">
        <v>11</v>
      </c>
      <c r="O35" s="507"/>
      <c r="P35" s="507"/>
      <c r="Q35" s="507"/>
      <c r="R35" s="507"/>
      <c r="S35" s="534"/>
      <c r="T35" s="534"/>
      <c r="U35" s="534"/>
      <c r="V35" s="534"/>
      <c r="W35" s="534"/>
      <c r="X35" s="534"/>
      <c r="Z35" s="542"/>
      <c r="AA35" s="543"/>
      <c r="AB35" s="543"/>
      <c r="AC35" s="543"/>
      <c r="AD35" s="544"/>
      <c r="AE35" s="531"/>
      <c r="AF35" s="532"/>
      <c r="AG35" s="532"/>
      <c r="AH35" s="532"/>
      <c r="AI35" s="532"/>
      <c r="AJ35" s="532"/>
      <c r="AK35" s="532"/>
      <c r="AL35" s="532"/>
      <c r="AM35" s="532"/>
      <c r="AN35" s="532"/>
      <c r="AO35" s="532"/>
      <c r="AP35" s="532"/>
      <c r="AQ35" s="532"/>
      <c r="AR35" s="532"/>
      <c r="AS35" s="532"/>
      <c r="AT35" s="532"/>
      <c r="AU35" s="533"/>
    </row>
    <row r="36" spans="3:47" ht="20.100000000000001" customHeight="1">
      <c r="X36" s="26" t="s">
        <v>6672</v>
      </c>
    </row>
    <row r="37" spans="3:47" ht="20.100000000000001" customHeight="1">
      <c r="C37" s="507" t="s">
        <v>16</v>
      </c>
      <c r="D37" s="507"/>
      <c r="E37" s="507"/>
      <c r="F37" s="507"/>
      <c r="G37" s="499"/>
      <c r="H37" s="534" t="s">
        <v>7476</v>
      </c>
      <c r="I37" s="534"/>
      <c r="J37" s="534"/>
      <c r="K37" s="534"/>
      <c r="L37" s="534"/>
      <c r="M37" s="534"/>
      <c r="N37" s="507" t="s">
        <v>17</v>
      </c>
      <c r="O37" s="507"/>
      <c r="P37" s="507"/>
      <c r="Q37" s="507"/>
      <c r="R37" s="507"/>
      <c r="S37" s="545" t="s">
        <v>7477</v>
      </c>
      <c r="T37" s="545"/>
      <c r="U37" s="545"/>
      <c r="V37" s="545"/>
      <c r="W37" s="545"/>
      <c r="X37" s="545"/>
      <c r="Y37" s="111" t="s">
        <v>6824</v>
      </c>
    </row>
    <row r="38" spans="3:47" ht="20.100000000000001" customHeight="1">
      <c r="C38" s="499" t="s">
        <v>7213</v>
      </c>
      <c r="D38" s="500"/>
      <c r="E38" s="500"/>
      <c r="F38" s="500"/>
      <c r="G38" s="500"/>
      <c r="H38" s="546" t="s">
        <v>7478</v>
      </c>
      <c r="I38" s="545"/>
      <c r="J38" s="545"/>
      <c r="K38" s="545"/>
      <c r="L38" s="545"/>
      <c r="M38" s="545"/>
      <c r="N38" s="545"/>
      <c r="O38" s="545"/>
      <c r="P38" s="545"/>
      <c r="Q38" s="545"/>
      <c r="R38" s="545"/>
      <c r="S38" s="545"/>
      <c r="T38" s="545"/>
      <c r="U38" s="545"/>
      <c r="V38" s="545"/>
      <c r="W38" s="545"/>
      <c r="X38" s="545"/>
    </row>
    <row r="39" spans="3:47" ht="20.100000000000001" customHeight="1">
      <c r="C39" s="499" t="s">
        <v>18</v>
      </c>
      <c r="D39" s="500"/>
      <c r="E39" s="500"/>
      <c r="F39" s="500"/>
      <c r="G39" s="500"/>
      <c r="H39" s="545" t="s">
        <v>7474</v>
      </c>
      <c r="I39" s="545"/>
      <c r="J39" s="545"/>
      <c r="K39" s="545"/>
      <c r="L39" s="545"/>
      <c r="M39" s="545"/>
      <c r="N39" s="507" t="s">
        <v>7214</v>
      </c>
      <c r="O39" s="507"/>
      <c r="P39" s="507"/>
      <c r="Q39" s="507"/>
      <c r="R39" s="507"/>
      <c r="S39" s="545" t="s">
        <v>7375</v>
      </c>
      <c r="T39" s="545"/>
      <c r="U39" s="545"/>
      <c r="V39" s="545"/>
      <c r="W39" s="545"/>
      <c r="X39" s="545"/>
    </row>
    <row r="40" spans="3:47" ht="20.100000000000001" customHeight="1">
      <c r="X40" s="26" t="s">
        <v>4569</v>
      </c>
    </row>
  </sheetData>
  <sheetProtection algorithmName="SHA-512" hashValue="QVufb5uj4S3ZVml6XMqF//KQqQ+P8QdPsEosluOgAAyjgDhzETSx01FQSNxAhO2MivevUospjrHoUXDnNfVCGA==" saltValue="OEVG+JEUkOLAUJDvYZSNDQ==" spinCount="100000" sheet="1"/>
  <mergeCells count="69">
    <mergeCell ref="T2:U2"/>
    <mergeCell ref="H14:X14"/>
    <mergeCell ref="H15:X15"/>
    <mergeCell ref="B2:F2"/>
    <mergeCell ref="C6:G7"/>
    <mergeCell ref="C8:G10"/>
    <mergeCell ref="V2:X2"/>
    <mergeCell ref="H7:X7"/>
    <mergeCell ref="T3:U3"/>
    <mergeCell ref="V3:X3"/>
    <mergeCell ref="H6:X6"/>
    <mergeCell ref="H8:X9"/>
    <mergeCell ref="H13:X13"/>
    <mergeCell ref="H11:X11"/>
    <mergeCell ref="C11:G11"/>
    <mergeCell ref="N37:R37"/>
    <mergeCell ref="C37:G37"/>
    <mergeCell ref="H37:M37"/>
    <mergeCell ref="H35:M35"/>
    <mergeCell ref="S37:X37"/>
    <mergeCell ref="S39:X39"/>
    <mergeCell ref="N39:R39"/>
    <mergeCell ref="C39:G39"/>
    <mergeCell ref="H39:M39"/>
    <mergeCell ref="C38:G38"/>
    <mergeCell ref="H38:X38"/>
    <mergeCell ref="AE30:AU35"/>
    <mergeCell ref="S35:X35"/>
    <mergeCell ref="H34:X34"/>
    <mergeCell ref="H33:X33"/>
    <mergeCell ref="N35:R35"/>
    <mergeCell ref="H31:X31"/>
    <mergeCell ref="H32:X32"/>
    <mergeCell ref="Z30:AD35"/>
    <mergeCell ref="C24:G24"/>
    <mergeCell ref="C25:G25"/>
    <mergeCell ref="C26:G26"/>
    <mergeCell ref="C27:G27"/>
    <mergeCell ref="H22:X22"/>
    <mergeCell ref="H24:X24"/>
    <mergeCell ref="H25:X25"/>
    <mergeCell ref="H26:X26"/>
    <mergeCell ref="S27:X27"/>
    <mergeCell ref="C28:G28"/>
    <mergeCell ref="N27:R27"/>
    <mergeCell ref="H28:X28"/>
    <mergeCell ref="H27:M27"/>
    <mergeCell ref="C32:G32"/>
    <mergeCell ref="W29:X29"/>
    <mergeCell ref="C33:G33"/>
    <mergeCell ref="C34:G34"/>
    <mergeCell ref="C35:G35"/>
    <mergeCell ref="C30:G30"/>
    <mergeCell ref="C31:G31"/>
    <mergeCell ref="C16:G16"/>
    <mergeCell ref="C17:G17"/>
    <mergeCell ref="H16:X16"/>
    <mergeCell ref="H17:X17"/>
    <mergeCell ref="H12:X12"/>
    <mergeCell ref="C15:G15"/>
    <mergeCell ref="C12:G12"/>
    <mergeCell ref="C13:G13"/>
    <mergeCell ref="C14:G14"/>
    <mergeCell ref="I18:X18"/>
    <mergeCell ref="I19:X19"/>
    <mergeCell ref="I20:X20"/>
    <mergeCell ref="C21:G23"/>
    <mergeCell ref="I21:X21"/>
    <mergeCell ref="I23:X23"/>
  </mergeCells>
  <phoneticPr fontId="1"/>
  <conditionalFormatting sqref="H8 H7:X7">
    <cfRule type="expression" dxfId="315" priority="25">
      <formula>IF($H$6="法人",IF($H$7="",TRUE,FALSE),FALSE)</formula>
    </cfRule>
  </conditionalFormatting>
  <conditionalFormatting sqref="H10">
    <cfRule type="expression" dxfId="314" priority="12">
      <formula>AND($H$8="",$H$10="☑")</formula>
    </cfRule>
  </conditionalFormatting>
  <conditionalFormatting sqref="H30">
    <cfRule type="expression" dxfId="313" priority="34">
      <formula>IF($H$30="□",IF($L$30="□",TRUE,FALSE),IF($L$30="☑",TRUE,FALSE))</formula>
    </cfRule>
  </conditionalFormatting>
  <conditionalFormatting sqref="H10:I10">
    <cfRule type="expression" dxfId="312" priority="15">
      <formula>IF($H$6="法人",IF($H$7="",TRUE,FALSE),FALSE)</formula>
    </cfRule>
    <cfRule type="expression" dxfId="311" priority="16">
      <formula>IF($H$6="個人事業主",IF($H$7&lt;&gt;"",TRUE,FALSE),FALSE)</formula>
    </cfRule>
    <cfRule type="expression" dxfId="310" priority="17">
      <formula>$H$6="個人事業主"</formula>
    </cfRule>
  </conditionalFormatting>
  <conditionalFormatting sqref="H35:M35">
    <cfRule type="expression" dxfId="309" priority="19">
      <formula>AND($L$30="☑",H35="")</formula>
    </cfRule>
  </conditionalFormatting>
  <conditionalFormatting sqref="H7:X7 H8">
    <cfRule type="expression" dxfId="308" priority="27">
      <formula>IF($H$6="個人事業主",IF($H$7&lt;&gt;"",TRUE,FALSE),FALSE)</formula>
    </cfRule>
    <cfRule type="expression" dxfId="307" priority="28">
      <formula>$H$6="個人事業主"</formula>
    </cfRule>
  </conditionalFormatting>
  <conditionalFormatting sqref="H8:X10">
    <cfRule type="expression" dxfId="306" priority="14">
      <formula>$H$8=""</formula>
    </cfRule>
  </conditionalFormatting>
  <conditionalFormatting sqref="H24:X24">
    <cfRule type="expression" dxfId="303" priority="29">
      <formula>IF(AND($B$2="大規模賃金引上枠",$H$24&lt;&gt;""),IF($H$24&lt;101,TRUE,FALSE),FALSE)</formula>
    </cfRule>
  </conditionalFormatting>
  <conditionalFormatting sqref="H31:X34">
    <cfRule type="expression" dxfId="302" priority="6">
      <formula>IF($H$30="☑",TRUE,FALSE)</formula>
    </cfRule>
    <cfRule type="expression" dxfId="301" priority="20">
      <formula>AND($L$30="☑",H31="")</formula>
    </cfRule>
  </conditionalFormatting>
  <conditionalFormatting sqref="H38:X38">
    <cfRule type="expression" dxfId="300" priority="18">
      <formula>$H38=""</formula>
    </cfRule>
  </conditionalFormatting>
  <conditionalFormatting sqref="L30">
    <cfRule type="expression" dxfId="299" priority="33">
      <formula>IF($L$30="□",IF($H$30="□",TRUE,FALSE),IF($H$30="☑",TRUE,FALSE))</formula>
    </cfRule>
  </conditionalFormatting>
  <conditionalFormatting sqref="X36">
    <cfRule type="expression" dxfId="298" priority="36">
      <formula>OR(AND(H30="☑",L30="☑"),AND(H30="□",L30="□"))</formula>
    </cfRule>
  </conditionalFormatting>
  <conditionalFormatting sqref="X40">
    <cfRule type="expression" dxfId="297" priority="35">
      <formula>LEN($H$38)-LEN(SUBSTITUTE($H$38,"@",""))&gt;1</formula>
    </cfRule>
  </conditionalFormatting>
  <conditionalFormatting sqref="Z14">
    <cfRule type="expression" dxfId="296" priority="38">
      <formula>AND($H$6="個人事業主",$H$14&lt;&gt;"個人事業主",$H$14&lt;&gt;"")</formula>
    </cfRule>
  </conditionalFormatting>
  <dataValidations count="14">
    <dataValidation type="custom" allowBlank="1" showInputMessage="1" showErrorMessage="1" promptTitle="郵便番号" prompt="半角数字で入力してください。_x000a_（半角数字7桁、ハイフンなし）" sqref="H16:X16" xr:uid="{00000000-0002-0000-0200-000000000000}">
      <formula1>AND(LENB(H16)=7,ISNUMBER(VALUE(H16)))</formula1>
    </dataValidation>
    <dataValidation type="date" allowBlank="1" showInputMessage="1" showErrorMessage="1" promptTitle="創業・設立日" prompt="西暦を半角数字（「/」（スラッシュ）区切り）で入力してください。_x000a_確定時に表示が変わります。　_x000a_例）2000/01/01　→　2000-01-01_x000a_" sqref="H25:X25" xr:uid="{00000000-0002-0000-0200-000001000000}">
      <formula1>1</formula1>
      <formula2>2958465</formula2>
    </dataValidation>
    <dataValidation type="custom" allowBlank="1" showInputMessage="1" showErrorMessage="1" sqref="H13:X13" xr:uid="{00000000-0002-0000-0200-000002000000}">
      <formula1>LEN(H13)&lt;=512</formula1>
    </dataValidation>
    <dataValidation type="custom" allowBlank="1" showInputMessage="1" showErrorMessage="1" sqref="H14:X14 H37:M37 S37:X37" xr:uid="{00000000-0002-0000-0200-000003000000}">
      <formula1>LEN(H14)&lt;=64</formula1>
    </dataValidation>
    <dataValidation type="whole" allowBlank="1" showInputMessage="1" showErrorMessage="1" sqref="H22:X22" xr:uid="{00000000-0002-0000-0200-000004000000}">
      <formula1>0</formula1>
      <formula2>9999999999999</formula2>
    </dataValidation>
    <dataValidation type="whole" allowBlank="1" showInputMessage="1" showErrorMessage="1" sqref="H24:X24" xr:uid="{00000000-0002-0000-0200-000005000000}">
      <formula1>0</formula1>
      <formula2>99999</formula2>
    </dataValidation>
    <dataValidation type="custom" allowBlank="1" showInputMessage="1" showErrorMessage="1" promptTitle="携帯電話" prompt="半角数字で入力してください。　　_x000a_（半角数字15桁、ハイフンなし）" sqref="S39:X39" xr:uid="{00000000-0002-0000-0200-000006000000}">
      <formula1>AND(LENB(S39)&lt;=15,ISNUMBER(VALUE(S39)))</formula1>
    </dataValidation>
    <dataValidation type="custom" allowBlank="1" showInputMessage="1" showErrorMessage="1" sqref="H28:X28" xr:uid="{00000000-0002-0000-0200-000007000000}">
      <formula1>AND(LENB(H28)=LEN(H28),LENB(H28)&lt;=2000)</formula1>
    </dataValidation>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H32:X32" xr:uid="{00000000-0002-0000-0200-000008000000}">
      <formula1>AND(LENB(H32)&lt;=9,OR(ISNUMBER(VALUE(H32)),TRIM(H32)=""))</formula1>
    </dataValidation>
    <dataValidation type="custom" allowBlank="1" showInputMessage="1" showErrorMessage="1" promptTitle="所在地" prompt="※都道府県名から正しく入力してください。" sqref="H33:X33" xr:uid="{00000000-0002-0000-0200-000009000000}">
      <formula1>LEN(H33)&lt;=508</formula1>
    </dataValidation>
    <dataValidation type="custom" allowBlank="1" showInputMessage="1" showErrorMessage="1" sqref="H34:X34" xr:uid="{00000000-0002-0000-0200-00000A000000}">
      <formula1>LEN(H34)&lt;=256</formula1>
    </dataValidation>
    <dataValidation type="custom" allowBlank="1" showInputMessage="1" showErrorMessage="1" sqref="H38:X38" xr:uid="{00000000-0002-0000-0200-00000B000000}">
      <formula1>AND(LENB(H38)=LEN(H38),LEN(H38)&lt;=128)</formula1>
    </dataValidation>
    <dataValidation type="custom" allowBlank="1" showInputMessage="1" showErrorMessage="1" promptTitle="電話番号" prompt="半角数字で入力してください。　　_x000a_（半角数字15桁、ハイフンなし）" sqref="H27:M27 H35:M35 H39:M39" xr:uid="{00000000-0002-0000-0200-00000C000000}">
      <formula1>AND(LENB(H27)&lt;=15,ISNUMBER(VALUE(H27)))</formula1>
    </dataValidation>
    <dataValidation type="custom" allowBlank="1" showInputMessage="1" showErrorMessage="1" promptTitle="FAX番号" prompt="半角数字で入力してください。　　_x000a_（半角数字15桁、ハイフンなし）" sqref="S27:X27 S35:X35" xr:uid="{00000000-0002-0000-0200-00000D000000}">
      <formula1>AND(LENB(S27)&lt;=15,ISNUMBER(VALUE(S27)))</formula1>
    </dataValidation>
  </dataValidations>
  <hyperlinks>
    <hyperlink ref="W29:X29" location="誓約書!A1" display="誓約書" xr:uid="{00000000-0004-0000-0200-000000000000}"/>
  </hyperlinks>
  <pageMargins left="0.70866141732283505" right="0.70866141732283505" top="0.74803149606299202" bottom="0.74803149606299202" header="0.31496062992126" footer="0.31496062992126"/>
  <pageSetup paperSize="9" scale="30" orientation="portrait" verticalDpi="1200" r:id="rId1"/>
  <drawing r:id="rId2"/>
  <extLst>
    <ext xmlns:x14="http://schemas.microsoft.com/office/spreadsheetml/2009/9/main" uri="{78C0D931-6437-407d-A8EE-F0AAD7539E65}">
      <x14:conditionalFormattings>
        <x14:conditionalFormatting xmlns:xm="http://schemas.microsoft.com/office/excel/2006/main">
          <x14:cfRule type="expression" priority="945" id="{18077A13-DD08-489E-B632-68A289FABFA0}">
            <xm:f>IF($H$6="個人事業主",$H$22&lt;&gt;0,IF($H$6="法人",IF($H$22=0,IF($H$7&lt;&gt;"",IF(VLOOKUP($H$7,プルダウンデータ!$C$6:$E$139,3,FALSE)="0",TRUE,FALSE),FALSE),AND($H$22&gt;0,OR(#REF!="",#REF!="",#REF!="",#REF!="")))))</xm:f>
            <x14:dxf>
              <fill>
                <patternFill>
                  <bgColor rgb="FFFF5B5B"/>
                </patternFill>
              </fill>
            </x14:dxf>
          </x14:cfRule>
          <x14:cfRule type="expression" priority="946" id="{D095B8EA-5E6C-46DC-8B76-9770E08CE499}">
            <xm:f>IF($H$6="個人事業主",資本金・出資金&lt;&gt;0,IF(法人区分="法人",IF(資本金・出資金=0,IF(事業形態&lt;&gt;"",IF(VLOOKUP(事業形態,プルダウンデータ!$C$6:$E$139,3,FALSE)=0,TRUE,FALSE),FALSE),FALSE)))</xm:f>
            <x14:dxf>
              <fill>
                <gradientFill degree="90">
                  <stop position="0">
                    <color rgb="FFFF5B5B"/>
                  </stop>
                  <stop position="1">
                    <color rgb="FFFF5B5B"/>
                  </stop>
                </gradientFill>
              </fill>
            </x14:dxf>
          </x14:cfRule>
          <xm:sqref>H22:X22</xm:sqref>
        </x14:conditionalFormatting>
        <x14:conditionalFormatting xmlns:xm="http://schemas.microsoft.com/office/excel/2006/main">
          <x14:cfRule type="expression" priority="2" id="{C04E8405-417C-41BC-95F6-B41F5B4EE98D}">
            <xm:f>AND($H$21="☑",IF(ISERROR(VLOOKUP($H$7,計算用シート!$A$28:$A$32,1,FALSE)),FALSE,TRUE))</xm:f>
            <x14:dxf>
              <font>
                <color rgb="FFFF5B5B"/>
              </font>
            </x14:dxf>
          </x14:cfRule>
          <xm:sqref>Z21</xm:sqref>
        </x14:conditionalFormatting>
        <x14:conditionalFormatting xmlns:xm="http://schemas.microsoft.com/office/excel/2006/main">
          <x14:cfRule type="expression" priority="1" id="{98976FA0-BC5E-4507-8C82-6BB573E79F07}">
            <xm:f>IF($H$6="個人事業主",資本金・出資金&lt;&gt;0,IF(法人区分="法人",IF(資本金・出資金=0,IF(事業形態&lt;&gt;"",IF(VLOOKUP(事業形態,プルダウンデータ!$C$6:$E$139,3,FALSE)=0,TRUE,FALSE),FALSE),AND(資本金・出資金&gt;0,OR('３．応募申請者の概要 (2)'!$D$13="",'３．応募申請者の概要 (2)'!$J$13="",'３．応募申請者の概要 (2)'!$J$16="",'３．応募申請者の概要 (2)'!$Z$16="")))))</xm:f>
            <x14:dxf>
              <font>
                <color rgb="FFFF0000"/>
              </font>
            </x14:dxf>
          </x14:cfRule>
          <xm:sqref>Z22</xm:sqref>
        </x14:conditionalFormatting>
        <x14:conditionalFormatting xmlns:xm="http://schemas.microsoft.com/office/excel/2006/main">
          <x14:cfRule type="expression" priority="10" id="{C6D20847-968E-4E8D-AB1C-2AD3E255F601}">
            <xm:f>AND($H$23="☑",IF(ISERROR(VLOOKUP($H$7,計算用シート!$A$28:$A$32,1,FALSE)),TRUE,FALSE))</xm:f>
            <x14:dxf>
              <font>
                <color rgb="FFFF0000"/>
              </font>
            </x14:dxf>
          </x14:cfRule>
          <xm:sqref>Z23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プルダウンデータ!$C$147:$C$245</xm:f>
          </x14:formula1>
          <xm:sqref>H26:X26</xm:sqref>
        </x14:dataValidation>
        <x14:dataValidation type="list" allowBlank="1" showInputMessage="1" showErrorMessage="1" xr:uid="{00000000-0002-0000-0000-000002000000}">
          <x14:formula1>
            <xm:f>プルダウンデータ!$C$141:$C$142</xm:f>
          </x14:formula1>
          <xm:sqref>H31:X31</xm:sqref>
        </x14:dataValidation>
        <x14:dataValidation type="list" allowBlank="1" showInputMessage="1" showErrorMessage="1" xr:uid="{00000000-0002-0000-0000-000003000000}">
          <x14:formula1>
            <xm:f>プルダウンデータ!$C$3:$C$4</xm:f>
          </x14:formula1>
          <xm:sqref>H6:X6</xm:sqref>
        </x14:dataValidation>
        <x14:dataValidation type="list" allowBlank="1" showInputMessage="1" showErrorMessage="1" xr:uid="{CFD7F407-451D-4473-BF1A-A1AD8C6982C2}">
          <x14:formula1>
            <xm:f>プルダウンデータ!$C$357:$C$358</xm:f>
          </x14:formula1>
          <xm:sqref>H30 H18:H21 L30 H10 H23</xm:sqref>
        </x14:dataValidation>
        <x14:dataValidation type="list" allowBlank="1" showInputMessage="1" showErrorMessage="1" xr:uid="{00000000-0002-0000-0000-000000000000}">
          <x14:formula1>
            <xm:f>プルダウンデータ!$C$6:$C$138</xm:f>
          </x14:formula1>
          <xm:sqref>H7:X7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30" customWidth="1"/>
    <col min="17" max="20" width="8" customWidth="1"/>
  </cols>
  <sheetData>
    <row r="1" spans="2:18" s="37" customFormat="1" ht="18.75" customHeight="1">
      <c r="B1" s="39"/>
      <c r="P1" s="38"/>
    </row>
    <row r="2" spans="2:18" s="37" customFormat="1" ht="18.75" customHeight="1">
      <c r="B2" s="1124" t="s">
        <v>6686</v>
      </c>
      <c r="C2" s="1125"/>
      <c r="D2" s="1126"/>
      <c r="E2" s="1127" t="str">
        <f>IF('１．申請者の概要'!V2="","",'１．申請者の概要'!V2)</f>
        <v>R2138U00509</v>
      </c>
      <c r="F2" s="1128"/>
      <c r="G2" s="1129"/>
      <c r="H2" s="132" t="s">
        <v>6971</v>
      </c>
      <c r="I2" s="1132" t="str">
        <f>IF('１．申請者の概要'!V3="","",'１．申請者の概要'!V3)</f>
        <v>000</v>
      </c>
      <c r="J2" s="1132"/>
      <c r="N2" s="37" t="s">
        <v>6731</v>
      </c>
      <c r="P2" s="38"/>
    </row>
    <row r="3" spans="2:18" s="37" customFormat="1" ht="18.75" customHeight="1">
      <c r="B3" s="1124" t="s">
        <v>6685</v>
      </c>
      <c r="C3" s="1125"/>
      <c r="D3" s="1126"/>
      <c r="E3" s="1130" t="str">
        <f>IF('１．申請者の概要'!H12="","",'１．申請者の概要'!H12)</f>
        <v>株式会社トモノカイ</v>
      </c>
      <c r="F3" s="1130"/>
      <c r="G3" s="1130"/>
      <c r="H3" s="1130"/>
      <c r="I3" s="1130"/>
      <c r="J3" s="1130"/>
      <c r="N3" s="37" t="s">
        <v>6684</v>
      </c>
      <c r="P3" s="38"/>
    </row>
    <row r="4" spans="2:18" s="37" customFormat="1" ht="18.75" customHeight="1">
      <c r="B4"/>
      <c r="C4"/>
      <c r="D4"/>
      <c r="E4"/>
      <c r="F4"/>
      <c r="G4"/>
      <c r="H4"/>
      <c r="I4"/>
      <c r="J4"/>
      <c r="N4" s="37" t="s">
        <v>6683</v>
      </c>
      <c r="P4" s="38"/>
    </row>
    <row r="6" spans="2:18" ht="18.75" customHeight="1">
      <c r="B6" s="563" t="s">
        <v>6682</v>
      </c>
      <c r="C6" s="563"/>
      <c r="D6" s="1131" t="s">
        <v>6696</v>
      </c>
      <c r="E6" s="1131"/>
      <c r="F6" s="1131"/>
      <c r="G6" s="37"/>
      <c r="H6" s="37"/>
      <c r="I6" s="37"/>
      <c r="J6" s="37"/>
      <c r="K6" s="37"/>
    </row>
    <row r="7" spans="2:18">
      <c r="B7" s="37"/>
      <c r="C7" s="37"/>
      <c r="D7" s="37"/>
      <c r="E7" s="37"/>
      <c r="F7" s="37"/>
      <c r="G7" s="37"/>
      <c r="H7" s="37"/>
      <c r="I7" s="37"/>
      <c r="J7" s="37"/>
      <c r="P7" s="36" t="s">
        <v>6680</v>
      </c>
    </row>
    <row r="8" spans="2:18" ht="27" customHeight="1">
      <c r="B8" s="1118" t="s">
        <v>6679</v>
      </c>
      <c r="C8" s="1137" t="s">
        <v>6732</v>
      </c>
      <c r="D8" s="1138"/>
      <c r="E8" s="1138"/>
      <c r="F8" s="1138"/>
      <c r="G8" s="1138"/>
      <c r="H8" s="1138"/>
      <c r="I8" s="1138"/>
      <c r="J8" s="1139"/>
      <c r="K8" s="1118" t="s">
        <v>6678</v>
      </c>
      <c r="L8" s="1118" t="s">
        <v>6677</v>
      </c>
      <c r="M8" s="1123" t="s">
        <v>6676</v>
      </c>
      <c r="N8" s="1118"/>
      <c r="O8" s="41" t="s">
        <v>6815</v>
      </c>
      <c r="P8" s="41" t="s">
        <v>6814</v>
      </c>
    </row>
    <row r="9" spans="2:18">
      <c r="B9" s="1118"/>
      <c r="C9" s="1140"/>
      <c r="D9" s="1141"/>
      <c r="E9" s="1141"/>
      <c r="F9" s="1141"/>
      <c r="G9" s="1141"/>
      <c r="H9" s="1141"/>
      <c r="I9" s="1141"/>
      <c r="J9" s="1142"/>
      <c r="K9" s="1118"/>
      <c r="L9" s="1118"/>
      <c r="M9" s="35"/>
      <c r="N9" s="41" t="s">
        <v>6675</v>
      </c>
      <c r="O9" s="42" t="s">
        <v>6674</v>
      </c>
      <c r="P9" s="42" t="s">
        <v>6673</v>
      </c>
    </row>
    <row r="10" spans="2:18">
      <c r="B10" s="34"/>
      <c r="C10" s="1120" t="s">
        <v>6816</v>
      </c>
      <c r="D10" s="1121"/>
      <c r="E10" s="1121"/>
      <c r="F10" s="1121"/>
      <c r="G10" s="1121"/>
      <c r="H10" s="1121"/>
      <c r="I10" s="1121"/>
      <c r="J10" s="1121"/>
      <c r="K10" s="1121"/>
      <c r="L10" s="1121"/>
      <c r="M10" s="1121"/>
      <c r="N10" s="1122"/>
      <c r="O10" s="109" t="str">
        <f>IF(COUNT($O$11:$O$109)=0,"",(ROUNDDOWN(SUM($O$11:$O$109),0)))</f>
        <v/>
      </c>
      <c r="P10" s="109" t="str">
        <f>IF(COUNT($P$11:$P$109)=0,"",(ROUNDDOWN(SUM($P$11:$P$109),0)))</f>
        <v/>
      </c>
      <c r="Q10" s="40"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33">
        <v>1</v>
      </c>
      <c r="C11" s="1134"/>
      <c r="D11" s="1135"/>
      <c r="E11" s="1135"/>
      <c r="F11" s="1135"/>
      <c r="G11" s="1135"/>
      <c r="H11" s="1135"/>
      <c r="I11" s="1135"/>
      <c r="J11" s="1136"/>
      <c r="K11" s="110"/>
      <c r="L11" s="32"/>
      <c r="M11" s="107"/>
      <c r="N11" s="31"/>
      <c r="O11" s="108"/>
      <c r="P11" s="107"/>
      <c r="Q11" s="40" t="str">
        <f>IF($O$11&lt;&gt;"",(CONCATENATE($C$11,"　@\",TEXT($M$11,"#,###.000"),".－×",$K$11,$L$11,"（",$N$11,"）",(CHAR(10)))),"")</f>
        <v/>
      </c>
      <c r="R11" s="40" t="s">
        <v>6865</v>
      </c>
    </row>
    <row r="12" spans="2:18">
      <c r="B12" s="33">
        <v>2</v>
      </c>
      <c r="C12" s="1134"/>
      <c r="D12" s="1135"/>
      <c r="E12" s="1135"/>
      <c r="F12" s="1135"/>
      <c r="G12" s="1135"/>
      <c r="H12" s="1135"/>
      <c r="I12" s="1135"/>
      <c r="J12" s="1136"/>
      <c r="K12" s="110"/>
      <c r="L12" s="32"/>
      <c r="M12" s="107"/>
      <c r="N12" s="31"/>
      <c r="O12" s="108"/>
      <c r="P12" s="107"/>
      <c r="Q12" s="40" t="str">
        <f>IF($O$12&lt;&gt;"",(CONCATENATE($C$12,"　@\",TEXT($M$12,"#,###.000"),".－×",$K$12,$L$12,"（",$N$12,"）",(CHAR(10)))),"")</f>
        <v/>
      </c>
      <c r="R12" s="40" t="s">
        <v>6865</v>
      </c>
    </row>
    <row r="13" spans="2:18">
      <c r="B13" s="33">
        <v>3</v>
      </c>
      <c r="C13" s="1134"/>
      <c r="D13" s="1135"/>
      <c r="E13" s="1135"/>
      <c r="F13" s="1135"/>
      <c r="G13" s="1135"/>
      <c r="H13" s="1135"/>
      <c r="I13" s="1135"/>
      <c r="J13" s="1136"/>
      <c r="K13" s="110"/>
      <c r="L13" s="32"/>
      <c r="M13" s="107"/>
      <c r="N13" s="31"/>
      <c r="O13" s="108"/>
      <c r="P13" s="107"/>
      <c r="Q13" s="40" t="str">
        <f>IF($O$13&lt;&gt;"",(CONCATENATE($C$13,"　@\",TEXT($M$13,"#,###.000"),".－×",$K$13,$L$13,"（",$N$13,"）",(CHAR(10)))),"")</f>
        <v/>
      </c>
      <c r="R13" s="40" t="s">
        <v>6865</v>
      </c>
    </row>
    <row r="14" spans="2:18">
      <c r="B14" s="33">
        <v>4</v>
      </c>
      <c r="C14" s="1134"/>
      <c r="D14" s="1135"/>
      <c r="E14" s="1135"/>
      <c r="F14" s="1135"/>
      <c r="G14" s="1135"/>
      <c r="H14" s="1135"/>
      <c r="I14" s="1135"/>
      <c r="J14" s="1136"/>
      <c r="K14" s="110"/>
      <c r="L14" s="32"/>
      <c r="M14" s="107"/>
      <c r="N14" s="31"/>
      <c r="O14" s="108"/>
      <c r="P14" s="107"/>
      <c r="Q14" s="40" t="str">
        <f>IF($O$14&lt;&gt;"",(CONCATENATE($C$14,"　@\",TEXT($M$14,"#,###.000"),".－×",$K$14,$L$14,"（",$N$14,"）",(CHAR(10)))),"")</f>
        <v/>
      </c>
      <c r="R14" s="40" t="s">
        <v>6865</v>
      </c>
    </row>
    <row r="15" spans="2:18">
      <c r="B15" s="33">
        <v>5</v>
      </c>
      <c r="C15" s="1134"/>
      <c r="D15" s="1135"/>
      <c r="E15" s="1135"/>
      <c r="F15" s="1135"/>
      <c r="G15" s="1135"/>
      <c r="H15" s="1135"/>
      <c r="I15" s="1135"/>
      <c r="J15" s="1136"/>
      <c r="K15" s="110"/>
      <c r="L15" s="32"/>
      <c r="M15" s="107"/>
      <c r="N15" s="31"/>
      <c r="O15" s="108"/>
      <c r="P15" s="107"/>
      <c r="Q15" s="40" t="str">
        <f>IF($O$15&lt;&gt;"",(CONCATENATE($C$15,"　@\",TEXT($M$15,"#,###.000"),".－×",$K$15,$L$15,"（",$N$15,"）",(CHAR(10)))),"")</f>
        <v/>
      </c>
      <c r="R15" s="40" t="s">
        <v>6865</v>
      </c>
    </row>
    <row r="16" spans="2:18">
      <c r="B16" s="33">
        <v>6</v>
      </c>
      <c r="C16" s="1134"/>
      <c r="D16" s="1135"/>
      <c r="E16" s="1135"/>
      <c r="F16" s="1135"/>
      <c r="G16" s="1135"/>
      <c r="H16" s="1135"/>
      <c r="I16" s="1135"/>
      <c r="J16" s="1136"/>
      <c r="K16" s="110"/>
      <c r="L16" s="32"/>
      <c r="M16" s="107"/>
      <c r="N16" s="31"/>
      <c r="O16" s="108"/>
      <c r="P16" s="107"/>
      <c r="Q16" s="40" t="str">
        <f>IF($O$16&lt;&gt;"",(CONCATENATE($C$16,"　@\",TEXT($M$16,"#,###.000"),".－×",$K$16,$L$16,"（",$N$16,"）",(CHAR(10)))),"")</f>
        <v/>
      </c>
      <c r="R16" s="40" t="s">
        <v>6865</v>
      </c>
    </row>
    <row r="17" spans="2:18">
      <c r="B17" s="33">
        <v>7</v>
      </c>
      <c r="C17" s="1134"/>
      <c r="D17" s="1135"/>
      <c r="E17" s="1135"/>
      <c r="F17" s="1135"/>
      <c r="G17" s="1135"/>
      <c r="H17" s="1135"/>
      <c r="I17" s="1135"/>
      <c r="J17" s="1136"/>
      <c r="K17" s="110"/>
      <c r="L17" s="32"/>
      <c r="M17" s="107"/>
      <c r="N17" s="31"/>
      <c r="O17" s="108"/>
      <c r="P17" s="107"/>
      <c r="Q17" s="40" t="str">
        <f>IF($O$17&lt;&gt;"",(CONCATENATE($C$17,"　@\",TEXT($M$17,"#,###.000"),".－×",$K$17,$L$17,"（",$N$17,"）",(CHAR(10)))),"")</f>
        <v/>
      </c>
      <c r="R17" s="40" t="s">
        <v>6865</v>
      </c>
    </row>
    <row r="18" spans="2:18">
      <c r="B18" s="33">
        <v>8</v>
      </c>
      <c r="C18" s="1134"/>
      <c r="D18" s="1135"/>
      <c r="E18" s="1135"/>
      <c r="F18" s="1135"/>
      <c r="G18" s="1135"/>
      <c r="H18" s="1135"/>
      <c r="I18" s="1135"/>
      <c r="J18" s="1136"/>
      <c r="K18" s="110"/>
      <c r="L18" s="32"/>
      <c r="M18" s="107"/>
      <c r="N18" s="31"/>
      <c r="O18" s="108"/>
      <c r="P18" s="107"/>
      <c r="Q18" s="40" t="str">
        <f>IF($O$18&lt;&gt;"",(CONCATENATE($C$18,"　@\",TEXT($M$18,"#,###.000"),".－×",$K$18,$L$18,"（",$N$18,"）",(CHAR(10)))),"")</f>
        <v/>
      </c>
      <c r="R18" s="40" t="s">
        <v>6865</v>
      </c>
    </row>
    <row r="19" spans="2:18">
      <c r="B19" s="33">
        <v>9</v>
      </c>
      <c r="C19" s="1134"/>
      <c r="D19" s="1135"/>
      <c r="E19" s="1135"/>
      <c r="F19" s="1135"/>
      <c r="G19" s="1135"/>
      <c r="H19" s="1135"/>
      <c r="I19" s="1135"/>
      <c r="J19" s="1136"/>
      <c r="K19" s="110"/>
      <c r="L19" s="32"/>
      <c r="M19" s="107"/>
      <c r="N19" s="31"/>
      <c r="O19" s="108"/>
      <c r="P19" s="107"/>
      <c r="Q19" s="40" t="str">
        <f>IF($O$19&lt;&gt;"",(CONCATENATE($C$19,"　@\",TEXT($M$19,"#,###.000"),".－×",$K$19,$L$19,"（",$N$19,"）",(CHAR(10)))),"")</f>
        <v/>
      </c>
      <c r="R19" s="40" t="s">
        <v>6865</v>
      </c>
    </row>
    <row r="20" spans="2:18">
      <c r="B20" s="33">
        <v>10</v>
      </c>
      <c r="C20" s="1134"/>
      <c r="D20" s="1135"/>
      <c r="E20" s="1135"/>
      <c r="F20" s="1135"/>
      <c r="G20" s="1135"/>
      <c r="H20" s="1135"/>
      <c r="I20" s="1135"/>
      <c r="J20" s="1136"/>
      <c r="K20" s="110"/>
      <c r="L20" s="32"/>
      <c r="M20" s="107"/>
      <c r="N20" s="31"/>
      <c r="O20" s="108"/>
      <c r="P20" s="107"/>
      <c r="Q20" s="40" t="str">
        <f>IF($O$20&lt;&gt;"",(CONCATENATE($C$20,"　@\",TEXT($M$20,"#,###.000"),".－×",$K$20,$L$20,"（",$N$20,"）",(CHAR(10)))),"")</f>
        <v/>
      </c>
      <c r="R20" s="40" t="s">
        <v>6865</v>
      </c>
    </row>
    <row r="21" spans="2:18">
      <c r="B21" s="33">
        <v>11</v>
      </c>
      <c r="C21" s="1134"/>
      <c r="D21" s="1135"/>
      <c r="E21" s="1135"/>
      <c r="F21" s="1135"/>
      <c r="G21" s="1135"/>
      <c r="H21" s="1135"/>
      <c r="I21" s="1135"/>
      <c r="J21" s="1136"/>
      <c r="K21" s="110"/>
      <c r="L21" s="32"/>
      <c r="M21" s="107"/>
      <c r="N21" s="31"/>
      <c r="O21" s="108"/>
      <c r="P21" s="107"/>
      <c r="Q21" s="40" t="str">
        <f>IF($O$21&lt;&gt;"",(CONCATENATE($C$21,"　@\",TEXT($M$21,"#,###.000"),".－×",$K$21,$L$21,"（",$N$21,"）",(CHAR(10)))),"")</f>
        <v/>
      </c>
      <c r="R21" s="40" t="s">
        <v>6865</v>
      </c>
    </row>
    <row r="22" spans="2:18">
      <c r="B22" s="33">
        <v>12</v>
      </c>
      <c r="C22" s="1134"/>
      <c r="D22" s="1135"/>
      <c r="E22" s="1135"/>
      <c r="F22" s="1135"/>
      <c r="G22" s="1135"/>
      <c r="H22" s="1135"/>
      <c r="I22" s="1135"/>
      <c r="J22" s="1136"/>
      <c r="K22" s="110"/>
      <c r="L22" s="32"/>
      <c r="M22" s="107"/>
      <c r="N22" s="31"/>
      <c r="O22" s="108"/>
      <c r="P22" s="107"/>
      <c r="Q22" s="40" t="str">
        <f>IF($O$22&lt;&gt;"",(CONCATENATE($C$22,"　@\",TEXT($M$22,"#,###.000"),".－×",$K$22,$L$22,"（",$N$22,"）",(CHAR(10)))),"")</f>
        <v/>
      </c>
      <c r="R22" s="40" t="s">
        <v>6865</v>
      </c>
    </row>
    <row r="23" spans="2:18">
      <c r="B23" s="33">
        <v>13</v>
      </c>
      <c r="C23" s="1134"/>
      <c r="D23" s="1135"/>
      <c r="E23" s="1135"/>
      <c r="F23" s="1135"/>
      <c r="G23" s="1135"/>
      <c r="H23" s="1135"/>
      <c r="I23" s="1135"/>
      <c r="J23" s="1136"/>
      <c r="K23" s="110"/>
      <c r="L23" s="32"/>
      <c r="M23" s="107"/>
      <c r="N23" s="31"/>
      <c r="O23" s="108"/>
      <c r="P23" s="107"/>
      <c r="Q23" s="40" t="str">
        <f>IF($O$23&lt;&gt;"",(CONCATENATE($C$23,"　@\",TEXT($M$23,"#,###.000"),".－×",$K$23,$L$23,"（",$N$23,"）",(CHAR(10)))),"")</f>
        <v/>
      </c>
      <c r="R23" s="40" t="s">
        <v>6865</v>
      </c>
    </row>
    <row r="24" spans="2:18">
      <c r="B24" s="33">
        <v>14</v>
      </c>
      <c r="C24" s="1134"/>
      <c r="D24" s="1135"/>
      <c r="E24" s="1135"/>
      <c r="F24" s="1135"/>
      <c r="G24" s="1135"/>
      <c r="H24" s="1135"/>
      <c r="I24" s="1135"/>
      <c r="J24" s="1136"/>
      <c r="K24" s="110"/>
      <c r="L24" s="32"/>
      <c r="M24" s="107"/>
      <c r="N24" s="31"/>
      <c r="O24" s="108"/>
      <c r="P24" s="107"/>
      <c r="Q24" s="40" t="str">
        <f>IF($O$24&lt;&gt;"",(CONCATENATE($C$24,"　@\",TEXT($M$24,"#,###.000"),".－×",$K$24,$L$24,"（",$N$24,"）",(CHAR(10)))),"")</f>
        <v/>
      </c>
      <c r="R24" s="40" t="s">
        <v>6865</v>
      </c>
    </row>
    <row r="25" spans="2:18">
      <c r="B25" s="33">
        <v>15</v>
      </c>
      <c r="C25" s="1134"/>
      <c r="D25" s="1135"/>
      <c r="E25" s="1135"/>
      <c r="F25" s="1135"/>
      <c r="G25" s="1135"/>
      <c r="H25" s="1135"/>
      <c r="I25" s="1135"/>
      <c r="J25" s="1136"/>
      <c r="K25" s="110"/>
      <c r="L25" s="32"/>
      <c r="M25" s="107"/>
      <c r="N25" s="31"/>
      <c r="O25" s="108"/>
      <c r="P25" s="107"/>
      <c r="Q25" s="40" t="str">
        <f>IF($O$25&lt;&gt;"",(CONCATENATE($C$25,"　@\",TEXT($M$25,"#,###.000"),".－×",$K$25,$L$25,"（",$N$25,"）",(CHAR(10)))),"")</f>
        <v/>
      </c>
      <c r="R25" s="40" t="s">
        <v>6865</v>
      </c>
    </row>
    <row r="26" spans="2:18">
      <c r="B26" s="33">
        <v>16</v>
      </c>
      <c r="C26" s="1134"/>
      <c r="D26" s="1135"/>
      <c r="E26" s="1135"/>
      <c r="F26" s="1135"/>
      <c r="G26" s="1135"/>
      <c r="H26" s="1135"/>
      <c r="I26" s="1135"/>
      <c r="J26" s="1136"/>
      <c r="K26" s="110"/>
      <c r="L26" s="32"/>
      <c r="M26" s="107"/>
      <c r="N26" s="31"/>
      <c r="O26" s="108"/>
      <c r="P26" s="107"/>
      <c r="Q26" s="40" t="str">
        <f>IF($O$26&lt;&gt;"",(CONCATENATE($C$26,"　@\",TEXT($M$26,"#,###.000"),".－×",$K$26,$L$26,"（",$N$26,"）",(CHAR(10)))),"")</f>
        <v/>
      </c>
      <c r="R26" s="40" t="s">
        <v>6865</v>
      </c>
    </row>
    <row r="27" spans="2:18">
      <c r="B27" s="33">
        <v>17</v>
      </c>
      <c r="C27" s="1134"/>
      <c r="D27" s="1135"/>
      <c r="E27" s="1135"/>
      <c r="F27" s="1135"/>
      <c r="G27" s="1135"/>
      <c r="H27" s="1135"/>
      <c r="I27" s="1135"/>
      <c r="J27" s="1136"/>
      <c r="K27" s="110"/>
      <c r="L27" s="32"/>
      <c r="M27" s="107"/>
      <c r="N27" s="31"/>
      <c r="O27" s="108"/>
      <c r="P27" s="107"/>
      <c r="Q27" s="40" t="str">
        <f>IF($O$27&lt;&gt;"",(CONCATENATE($C$27,"　@\",TEXT($M$27,"#,###.000"),".－×",$K$27,$L$27,"（",$N$27,"）",(CHAR(10)))),"")</f>
        <v/>
      </c>
      <c r="R27" s="40" t="s">
        <v>6865</v>
      </c>
    </row>
    <row r="28" spans="2:18">
      <c r="B28" s="33">
        <v>18</v>
      </c>
      <c r="C28" s="1134"/>
      <c r="D28" s="1135"/>
      <c r="E28" s="1135"/>
      <c r="F28" s="1135"/>
      <c r="G28" s="1135"/>
      <c r="H28" s="1135"/>
      <c r="I28" s="1135"/>
      <c r="J28" s="1136"/>
      <c r="K28" s="110"/>
      <c r="L28" s="32"/>
      <c r="M28" s="107"/>
      <c r="N28" s="31"/>
      <c r="O28" s="108"/>
      <c r="P28" s="107"/>
      <c r="Q28" s="40" t="str">
        <f>IF($O$28&lt;&gt;"",(CONCATENATE($C$28,"　@\",TEXT($M$28,"#,###.000"),".－×",$K$28,$L$28,"（",$N$28,"）",(CHAR(10)))),"")</f>
        <v/>
      </c>
      <c r="R28" s="40" t="s">
        <v>6865</v>
      </c>
    </row>
    <row r="29" spans="2:18">
      <c r="B29" s="33">
        <v>19</v>
      </c>
      <c r="C29" s="1134"/>
      <c r="D29" s="1135"/>
      <c r="E29" s="1135"/>
      <c r="F29" s="1135"/>
      <c r="G29" s="1135"/>
      <c r="H29" s="1135"/>
      <c r="I29" s="1135"/>
      <c r="J29" s="1136"/>
      <c r="K29" s="110"/>
      <c r="L29" s="32"/>
      <c r="M29" s="107"/>
      <c r="N29" s="31"/>
      <c r="O29" s="108"/>
      <c r="P29" s="107"/>
      <c r="Q29" s="40" t="str">
        <f>IF($O$29&lt;&gt;"",(CONCATENATE($C$29,"　@\",TEXT($M$29,"#,###.000"),".－×",$K$29,$L$29,"（",$N$29,"）",(CHAR(10)))),"")</f>
        <v/>
      </c>
      <c r="R29" s="40" t="s">
        <v>6865</v>
      </c>
    </row>
    <row r="30" spans="2:18">
      <c r="B30" s="33">
        <v>20</v>
      </c>
      <c r="C30" s="1134"/>
      <c r="D30" s="1135"/>
      <c r="E30" s="1135"/>
      <c r="F30" s="1135"/>
      <c r="G30" s="1135"/>
      <c r="H30" s="1135"/>
      <c r="I30" s="1135"/>
      <c r="J30" s="1136"/>
      <c r="K30" s="110"/>
      <c r="L30" s="32"/>
      <c r="M30" s="107"/>
      <c r="N30" s="31"/>
      <c r="O30" s="108"/>
      <c r="P30" s="107"/>
      <c r="Q30" s="40" t="str">
        <f>IF($O$30&lt;&gt;"",(CONCATENATE($C$30,"　@\",TEXT($M$30,"#,###.000"),".－×",$K$30,$L$30,"（",$N$30,"）",(CHAR(10)))),"")</f>
        <v/>
      </c>
      <c r="R30" s="40" t="s">
        <v>6865</v>
      </c>
    </row>
    <row r="31" spans="2:18">
      <c r="B31" s="33">
        <v>21</v>
      </c>
      <c r="C31" s="1134"/>
      <c r="D31" s="1135"/>
      <c r="E31" s="1135"/>
      <c r="F31" s="1135"/>
      <c r="G31" s="1135"/>
      <c r="H31" s="1135"/>
      <c r="I31" s="1135"/>
      <c r="J31" s="1136"/>
      <c r="K31" s="110"/>
      <c r="L31" s="32"/>
      <c r="M31" s="107"/>
      <c r="N31" s="31"/>
      <c r="O31" s="108"/>
      <c r="P31" s="107"/>
      <c r="Q31" s="40" t="str">
        <f>IF($O$31&lt;&gt;"",(CONCATENATE($C$31,"　@\",TEXT($M$31,"#,###.000"),".－×",$K$31,$L$31,"（",$N$31,"）",(CHAR(10)))),"")</f>
        <v/>
      </c>
      <c r="R31" s="40" t="s">
        <v>6865</v>
      </c>
    </row>
    <row r="32" spans="2:18">
      <c r="B32" s="33">
        <v>22</v>
      </c>
      <c r="C32" s="1134"/>
      <c r="D32" s="1135"/>
      <c r="E32" s="1135"/>
      <c r="F32" s="1135"/>
      <c r="G32" s="1135"/>
      <c r="H32" s="1135"/>
      <c r="I32" s="1135"/>
      <c r="J32" s="1136"/>
      <c r="K32" s="110"/>
      <c r="L32" s="32"/>
      <c r="M32" s="107"/>
      <c r="N32" s="31"/>
      <c r="O32" s="108"/>
      <c r="P32" s="107"/>
      <c r="Q32" s="40" t="str">
        <f>IF($O$32&lt;&gt;"",(CONCATENATE($C$32,"　@\",TEXT($M$32,"#,###.000"),".－×",$K$32,$L$32,"（",$N$32,"）",(CHAR(10)))),"")</f>
        <v/>
      </c>
      <c r="R32" s="40" t="s">
        <v>6865</v>
      </c>
    </row>
    <row r="33" spans="2:18">
      <c r="B33" s="33">
        <v>23</v>
      </c>
      <c r="C33" s="1134"/>
      <c r="D33" s="1135"/>
      <c r="E33" s="1135"/>
      <c r="F33" s="1135"/>
      <c r="G33" s="1135"/>
      <c r="H33" s="1135"/>
      <c r="I33" s="1135"/>
      <c r="J33" s="1136"/>
      <c r="K33" s="110"/>
      <c r="L33" s="32"/>
      <c r="M33" s="107"/>
      <c r="N33" s="31"/>
      <c r="O33" s="108"/>
      <c r="P33" s="107"/>
      <c r="Q33" s="40" t="str">
        <f>IF($O$33&lt;&gt;"",(CONCATENATE($C$33,"　@\",TEXT($M$33,"#,###.000"),".－×",$K$33,$L$33,"（",$N$33,"）",(CHAR(10)))),"")</f>
        <v/>
      </c>
      <c r="R33" s="40" t="s">
        <v>6865</v>
      </c>
    </row>
    <row r="34" spans="2:18">
      <c r="B34" s="33">
        <v>24</v>
      </c>
      <c r="C34" s="1134"/>
      <c r="D34" s="1135"/>
      <c r="E34" s="1135"/>
      <c r="F34" s="1135"/>
      <c r="G34" s="1135"/>
      <c r="H34" s="1135"/>
      <c r="I34" s="1135"/>
      <c r="J34" s="1136"/>
      <c r="K34" s="110"/>
      <c r="L34" s="32"/>
      <c r="M34" s="107"/>
      <c r="N34" s="31"/>
      <c r="O34" s="108"/>
      <c r="P34" s="107"/>
      <c r="Q34" s="40" t="str">
        <f>IF($O$34&lt;&gt;"",(CONCATENATE($C$34,"　@\",TEXT($M$34,"#,###.000"),".－×",$K$34,$L$34,"（",$N$34,"）",(CHAR(10)))),"")</f>
        <v/>
      </c>
      <c r="R34" s="40" t="s">
        <v>6865</v>
      </c>
    </row>
    <row r="35" spans="2:18">
      <c r="B35" s="33">
        <v>25</v>
      </c>
      <c r="C35" s="1134"/>
      <c r="D35" s="1135"/>
      <c r="E35" s="1135"/>
      <c r="F35" s="1135"/>
      <c r="G35" s="1135"/>
      <c r="H35" s="1135"/>
      <c r="I35" s="1135"/>
      <c r="J35" s="1136"/>
      <c r="K35" s="110"/>
      <c r="L35" s="32"/>
      <c r="M35" s="107"/>
      <c r="N35" s="31"/>
      <c r="O35" s="108"/>
      <c r="P35" s="107"/>
      <c r="Q35" s="40" t="str">
        <f>IF($O$35&lt;&gt;"",(CONCATENATE($C$35,"　@\",TEXT($M$35,"#,###.000"),".－×",$K$35,$L$35,"（",$N$35,"）",(CHAR(10)))),"")</f>
        <v/>
      </c>
      <c r="R35" s="40" t="s">
        <v>6865</v>
      </c>
    </row>
    <row r="36" spans="2:18">
      <c r="B36" s="33">
        <v>26</v>
      </c>
      <c r="C36" s="1134"/>
      <c r="D36" s="1135"/>
      <c r="E36" s="1135"/>
      <c r="F36" s="1135"/>
      <c r="G36" s="1135"/>
      <c r="H36" s="1135"/>
      <c r="I36" s="1135"/>
      <c r="J36" s="1136"/>
      <c r="K36" s="110"/>
      <c r="L36" s="32"/>
      <c r="M36" s="107"/>
      <c r="N36" s="31"/>
      <c r="O36" s="108"/>
      <c r="P36" s="107"/>
      <c r="Q36" s="40" t="str">
        <f>IF($O$36&lt;&gt;"",(CONCATENATE($C$36,"　@\",TEXT($M$36,"#,###.000"),".－×",$K$36,$L$36,"（",$N$36,"）",(CHAR(10)))),"")</f>
        <v/>
      </c>
      <c r="R36" s="40" t="s">
        <v>6865</v>
      </c>
    </row>
    <row r="37" spans="2:18">
      <c r="B37" s="33">
        <v>27</v>
      </c>
      <c r="C37" s="1134"/>
      <c r="D37" s="1135"/>
      <c r="E37" s="1135"/>
      <c r="F37" s="1135"/>
      <c r="G37" s="1135"/>
      <c r="H37" s="1135"/>
      <c r="I37" s="1135"/>
      <c r="J37" s="1136"/>
      <c r="K37" s="110"/>
      <c r="L37" s="32"/>
      <c r="M37" s="107"/>
      <c r="N37" s="31"/>
      <c r="O37" s="108"/>
      <c r="P37" s="107"/>
      <c r="Q37" s="40" t="str">
        <f>IF($O$37&lt;&gt;"",(CONCATENATE($C$37,"　@\",TEXT($M$37,"#,###.000"),".－×",$K$37,$L$37,"（",$N$37,"）",(CHAR(10)))),"")</f>
        <v/>
      </c>
      <c r="R37" s="40" t="s">
        <v>6865</v>
      </c>
    </row>
    <row r="38" spans="2:18">
      <c r="B38" s="33">
        <v>28</v>
      </c>
      <c r="C38" s="1134"/>
      <c r="D38" s="1135"/>
      <c r="E38" s="1135"/>
      <c r="F38" s="1135"/>
      <c r="G38" s="1135"/>
      <c r="H38" s="1135"/>
      <c r="I38" s="1135"/>
      <c r="J38" s="1136"/>
      <c r="K38" s="110"/>
      <c r="L38" s="32"/>
      <c r="M38" s="107"/>
      <c r="N38" s="31"/>
      <c r="O38" s="108"/>
      <c r="P38" s="107"/>
      <c r="Q38" s="40" t="str">
        <f>IF($O$38&lt;&gt;"",(CONCATENATE($C$38,"　@\",TEXT($M$38,"#,###.000"),".－×",$K$38,$L$38,"（",$N$38,"）",(CHAR(10)))),"")</f>
        <v/>
      </c>
      <c r="R38" s="40" t="s">
        <v>6865</v>
      </c>
    </row>
    <row r="39" spans="2:18">
      <c r="B39" s="33">
        <v>29</v>
      </c>
      <c r="C39" s="1134"/>
      <c r="D39" s="1135"/>
      <c r="E39" s="1135"/>
      <c r="F39" s="1135"/>
      <c r="G39" s="1135"/>
      <c r="H39" s="1135"/>
      <c r="I39" s="1135"/>
      <c r="J39" s="1136"/>
      <c r="K39" s="110"/>
      <c r="L39" s="32"/>
      <c r="M39" s="107"/>
      <c r="N39" s="31"/>
      <c r="O39" s="108"/>
      <c r="P39" s="107"/>
      <c r="Q39" s="40" t="str">
        <f>IF($O$39&lt;&gt;"",(CONCATENATE($C$39,"　@\",TEXT($M$39,"#,###.000"),".－×",$K$39,$L$39,"（",$N$39,"）",(CHAR(10)))),"")</f>
        <v/>
      </c>
      <c r="R39" s="40" t="s">
        <v>6865</v>
      </c>
    </row>
    <row r="40" spans="2:18">
      <c r="B40" s="33">
        <v>30</v>
      </c>
      <c r="C40" s="1134"/>
      <c r="D40" s="1135"/>
      <c r="E40" s="1135"/>
      <c r="F40" s="1135"/>
      <c r="G40" s="1135"/>
      <c r="H40" s="1135"/>
      <c r="I40" s="1135"/>
      <c r="J40" s="1136"/>
      <c r="K40" s="110"/>
      <c r="L40" s="32"/>
      <c r="M40" s="107"/>
      <c r="N40" s="31"/>
      <c r="O40" s="108"/>
      <c r="P40" s="107"/>
      <c r="Q40" s="40" t="str">
        <f>IF($O$40&lt;&gt;"",(CONCATENATE($C$40,"　@\",TEXT($M$40,"#,###.000"),".－×",$K$40,$L$40,"（",$N$40,"）",(CHAR(10)))),"")</f>
        <v/>
      </c>
      <c r="R40" s="40" t="s">
        <v>6865</v>
      </c>
    </row>
    <row r="41" spans="2:18">
      <c r="B41" s="33">
        <v>31</v>
      </c>
      <c r="C41" s="1134"/>
      <c r="D41" s="1135"/>
      <c r="E41" s="1135"/>
      <c r="F41" s="1135"/>
      <c r="G41" s="1135"/>
      <c r="H41" s="1135"/>
      <c r="I41" s="1135"/>
      <c r="J41" s="1136"/>
      <c r="K41" s="110"/>
      <c r="L41" s="32"/>
      <c r="M41" s="107"/>
      <c r="N41" s="31"/>
      <c r="O41" s="108"/>
      <c r="P41" s="107"/>
      <c r="Q41" s="40" t="str">
        <f>IF($O$41&lt;&gt;"",(CONCATENATE($C$41,"　@\",TEXT($M$41,"#,###.000"),".－×",$K$41,$L$41,"（",$N$41,"）",(CHAR(10)))),"")</f>
        <v/>
      </c>
      <c r="R41" s="40" t="s">
        <v>6865</v>
      </c>
    </row>
    <row r="42" spans="2:18">
      <c r="B42" s="33">
        <v>32</v>
      </c>
      <c r="C42" s="1134"/>
      <c r="D42" s="1135"/>
      <c r="E42" s="1135"/>
      <c r="F42" s="1135"/>
      <c r="G42" s="1135"/>
      <c r="H42" s="1135"/>
      <c r="I42" s="1135"/>
      <c r="J42" s="1136"/>
      <c r="K42" s="110"/>
      <c r="L42" s="32"/>
      <c r="M42" s="107"/>
      <c r="N42" s="31"/>
      <c r="O42" s="108"/>
      <c r="P42" s="107"/>
      <c r="Q42" s="40" t="str">
        <f>IF($O$42&lt;&gt;"",(CONCATENATE($C$42,"　@\",TEXT($M$42,"#,###.000"),".－×",$K$42,$L$42,"（",$N$42,"）",(CHAR(10)))),"")</f>
        <v/>
      </c>
      <c r="R42" s="40" t="s">
        <v>6865</v>
      </c>
    </row>
    <row r="43" spans="2:18">
      <c r="B43" s="33">
        <v>33</v>
      </c>
      <c r="C43" s="1134"/>
      <c r="D43" s="1135"/>
      <c r="E43" s="1135"/>
      <c r="F43" s="1135"/>
      <c r="G43" s="1135"/>
      <c r="H43" s="1135"/>
      <c r="I43" s="1135"/>
      <c r="J43" s="1136"/>
      <c r="K43" s="110"/>
      <c r="L43" s="32"/>
      <c r="M43" s="107"/>
      <c r="N43" s="31"/>
      <c r="O43" s="108"/>
      <c r="P43" s="107"/>
      <c r="Q43" s="40" t="str">
        <f>IF($O$43&lt;&gt;"",(CONCATENATE($C$43,"　@\",TEXT($M$43,"#,###.000"),".－×",$K$43,$L$43,"（",$N$43,"）",(CHAR(10)))),"")</f>
        <v/>
      </c>
      <c r="R43" s="40" t="s">
        <v>6865</v>
      </c>
    </row>
    <row r="44" spans="2:18">
      <c r="B44" s="33">
        <v>34</v>
      </c>
      <c r="C44" s="1134"/>
      <c r="D44" s="1135"/>
      <c r="E44" s="1135"/>
      <c r="F44" s="1135"/>
      <c r="G44" s="1135"/>
      <c r="H44" s="1135"/>
      <c r="I44" s="1135"/>
      <c r="J44" s="1136"/>
      <c r="K44" s="110"/>
      <c r="L44" s="32"/>
      <c r="M44" s="107"/>
      <c r="N44" s="31"/>
      <c r="O44" s="108"/>
      <c r="P44" s="107"/>
      <c r="Q44" s="40" t="str">
        <f>IF($O$44&lt;&gt;"",(CONCATENATE($C$44,"　@\",TEXT($M$44,"#,###.000"),".－×",$K$44,$L$44,"（",$N$44,"）",(CHAR(10)))),"")</f>
        <v/>
      </c>
      <c r="R44" s="40" t="s">
        <v>6865</v>
      </c>
    </row>
    <row r="45" spans="2:18">
      <c r="B45" s="33">
        <v>35</v>
      </c>
      <c r="C45" s="1134"/>
      <c r="D45" s="1135"/>
      <c r="E45" s="1135"/>
      <c r="F45" s="1135"/>
      <c r="G45" s="1135"/>
      <c r="H45" s="1135"/>
      <c r="I45" s="1135"/>
      <c r="J45" s="1136"/>
      <c r="K45" s="110"/>
      <c r="L45" s="32"/>
      <c r="M45" s="107"/>
      <c r="N45" s="31"/>
      <c r="O45" s="108"/>
      <c r="P45" s="107"/>
      <c r="Q45" s="40" t="str">
        <f>IF($O$45&lt;&gt;"",(CONCATENATE($C$45,"　@\",TEXT($M$45,"#,###.000"),".－×",$K$45,$L$45,"（",$N$45,"）",(CHAR(10)))),"")</f>
        <v/>
      </c>
      <c r="R45" s="40" t="s">
        <v>6865</v>
      </c>
    </row>
    <row r="46" spans="2:18">
      <c r="B46" s="33">
        <v>36</v>
      </c>
      <c r="C46" s="1134"/>
      <c r="D46" s="1135"/>
      <c r="E46" s="1135"/>
      <c r="F46" s="1135"/>
      <c r="G46" s="1135"/>
      <c r="H46" s="1135"/>
      <c r="I46" s="1135"/>
      <c r="J46" s="1136"/>
      <c r="K46" s="110"/>
      <c r="L46" s="32"/>
      <c r="M46" s="107"/>
      <c r="N46" s="31"/>
      <c r="O46" s="108"/>
      <c r="P46" s="107"/>
      <c r="Q46" s="40" t="str">
        <f>IF($O$46&lt;&gt;"",(CONCATENATE($C$46,"　@\",TEXT($M$46,"#,###.000"),".－×",$K$46,$L$46,"（",$N$46,"）",(CHAR(10)))),"")</f>
        <v/>
      </c>
      <c r="R46" s="40" t="s">
        <v>6865</v>
      </c>
    </row>
    <row r="47" spans="2:18">
      <c r="B47" s="33">
        <v>37</v>
      </c>
      <c r="C47" s="1134"/>
      <c r="D47" s="1135"/>
      <c r="E47" s="1135"/>
      <c r="F47" s="1135"/>
      <c r="G47" s="1135"/>
      <c r="H47" s="1135"/>
      <c r="I47" s="1135"/>
      <c r="J47" s="1136"/>
      <c r="K47" s="110"/>
      <c r="L47" s="32"/>
      <c r="M47" s="107"/>
      <c r="N47" s="31"/>
      <c r="O47" s="108"/>
      <c r="P47" s="107"/>
      <c r="Q47" s="40" t="str">
        <f>IF($O$47&lt;&gt;"",(CONCATENATE($C$47,"　@\",TEXT($M$47,"#,###.000"),".－×",$K$47,$L$47,"（",$N$47,"）",(CHAR(10)))),"")</f>
        <v/>
      </c>
      <c r="R47" s="40" t="s">
        <v>6865</v>
      </c>
    </row>
    <row r="48" spans="2:18">
      <c r="B48" s="33">
        <v>38</v>
      </c>
      <c r="C48" s="1134"/>
      <c r="D48" s="1135"/>
      <c r="E48" s="1135"/>
      <c r="F48" s="1135"/>
      <c r="G48" s="1135"/>
      <c r="H48" s="1135"/>
      <c r="I48" s="1135"/>
      <c r="J48" s="1136"/>
      <c r="K48" s="110"/>
      <c r="L48" s="32"/>
      <c r="M48" s="107"/>
      <c r="N48" s="31"/>
      <c r="O48" s="108"/>
      <c r="P48" s="107"/>
      <c r="Q48" s="40" t="str">
        <f>IF($O$48&lt;&gt;"",(CONCATENATE($C$48,"　@\",TEXT($M$48,"#,###.000"),".－×",$K$48,$L$48,"（",$N$48,"）",(CHAR(10)))),"")</f>
        <v/>
      </c>
      <c r="R48" s="40" t="s">
        <v>6865</v>
      </c>
    </row>
    <row r="49" spans="2:18">
      <c r="B49" s="33">
        <v>39</v>
      </c>
      <c r="C49" s="1134"/>
      <c r="D49" s="1135"/>
      <c r="E49" s="1135"/>
      <c r="F49" s="1135"/>
      <c r="G49" s="1135"/>
      <c r="H49" s="1135"/>
      <c r="I49" s="1135"/>
      <c r="J49" s="1136"/>
      <c r="K49" s="110"/>
      <c r="L49" s="32"/>
      <c r="M49" s="107"/>
      <c r="N49" s="31"/>
      <c r="O49" s="108"/>
      <c r="P49" s="107"/>
      <c r="Q49" s="40" t="str">
        <f>IF($O$49&lt;&gt;"",(CONCATENATE($C$49,"　@\",TEXT($M$49,"#,###.000"),".－×",$K$49,$L$49,"（",$N$49,"）",(CHAR(10)))),"")</f>
        <v/>
      </c>
      <c r="R49" s="40" t="s">
        <v>6865</v>
      </c>
    </row>
    <row r="50" spans="2:18">
      <c r="B50" s="33">
        <v>40</v>
      </c>
      <c r="C50" s="1134"/>
      <c r="D50" s="1135"/>
      <c r="E50" s="1135"/>
      <c r="F50" s="1135"/>
      <c r="G50" s="1135"/>
      <c r="H50" s="1135"/>
      <c r="I50" s="1135"/>
      <c r="J50" s="1136"/>
      <c r="K50" s="110"/>
      <c r="L50" s="32"/>
      <c r="M50" s="107"/>
      <c r="N50" s="31"/>
      <c r="O50" s="108"/>
      <c r="P50" s="107"/>
      <c r="Q50" s="40" t="str">
        <f>IF($O$50&lt;&gt;"",(CONCATENATE($C$50,"　@\",TEXT($M$50,"#,###.000"),".－×",$K$50,$L$50,"（",$N$50,"）",(CHAR(10)))),"")</f>
        <v/>
      </c>
      <c r="R50" s="40" t="s">
        <v>6865</v>
      </c>
    </row>
    <row r="51" spans="2:18">
      <c r="B51" s="33">
        <v>41</v>
      </c>
      <c r="C51" s="1134"/>
      <c r="D51" s="1135"/>
      <c r="E51" s="1135"/>
      <c r="F51" s="1135"/>
      <c r="G51" s="1135"/>
      <c r="H51" s="1135"/>
      <c r="I51" s="1135"/>
      <c r="J51" s="1136"/>
      <c r="K51" s="110"/>
      <c r="L51" s="32"/>
      <c r="M51" s="107"/>
      <c r="N51" s="31"/>
      <c r="O51" s="108"/>
      <c r="P51" s="107"/>
      <c r="Q51" s="40" t="str">
        <f>IF($O$51&lt;&gt;"",(CONCATENATE($C$51,"　@\",TEXT($M$51,"#,###.000"),".－×",$K$51,$L$51,"（",$N$51,"）",(CHAR(10)))),"")</f>
        <v/>
      </c>
      <c r="R51" s="40" t="s">
        <v>6865</v>
      </c>
    </row>
    <row r="52" spans="2:18">
      <c r="B52" s="33">
        <v>42</v>
      </c>
      <c r="C52" s="1134"/>
      <c r="D52" s="1135"/>
      <c r="E52" s="1135"/>
      <c r="F52" s="1135"/>
      <c r="G52" s="1135"/>
      <c r="H52" s="1135"/>
      <c r="I52" s="1135"/>
      <c r="J52" s="1136"/>
      <c r="K52" s="110"/>
      <c r="L52" s="32"/>
      <c r="M52" s="107"/>
      <c r="N52" s="31"/>
      <c r="O52" s="108"/>
      <c r="P52" s="107"/>
      <c r="Q52" s="40" t="str">
        <f>IF($O$52&lt;&gt;"",(CONCATENATE($C$52,"　@\",TEXT($M$52,"#,###.000"),".－×",$K$52,$L$52,"（",$N$52,"）",(CHAR(10)))),"")</f>
        <v/>
      </c>
      <c r="R52" s="40" t="s">
        <v>6865</v>
      </c>
    </row>
    <row r="53" spans="2:18">
      <c r="B53" s="33">
        <v>43</v>
      </c>
      <c r="C53" s="1134"/>
      <c r="D53" s="1135"/>
      <c r="E53" s="1135"/>
      <c r="F53" s="1135"/>
      <c r="G53" s="1135"/>
      <c r="H53" s="1135"/>
      <c r="I53" s="1135"/>
      <c r="J53" s="1136"/>
      <c r="K53" s="110"/>
      <c r="L53" s="32"/>
      <c r="M53" s="107"/>
      <c r="N53" s="31"/>
      <c r="O53" s="108"/>
      <c r="P53" s="107"/>
      <c r="Q53" s="40" t="str">
        <f>IF($O$53&lt;&gt;"",(CONCATENATE($C$53,"　@\",TEXT($M$53,"#,###.000"),".－×",$K$53,$L$53,"（",$N$53,"）",(CHAR(10)))),"")</f>
        <v/>
      </c>
      <c r="R53" s="40" t="s">
        <v>6865</v>
      </c>
    </row>
    <row r="54" spans="2:18">
      <c r="B54" s="33">
        <v>44</v>
      </c>
      <c r="C54" s="1134"/>
      <c r="D54" s="1135"/>
      <c r="E54" s="1135"/>
      <c r="F54" s="1135"/>
      <c r="G54" s="1135"/>
      <c r="H54" s="1135"/>
      <c r="I54" s="1135"/>
      <c r="J54" s="1136"/>
      <c r="K54" s="110"/>
      <c r="L54" s="32"/>
      <c r="M54" s="107"/>
      <c r="N54" s="31"/>
      <c r="O54" s="108"/>
      <c r="P54" s="107"/>
      <c r="Q54" s="40" t="str">
        <f>IF($O$54&lt;&gt;"",(CONCATENATE($C$54,"　@\",TEXT($M$54,"#,###.000"),".－×",$K$54,$L$54,"（",$N$54,"）",(CHAR(10)))),"")</f>
        <v/>
      </c>
      <c r="R54" s="40" t="s">
        <v>6865</v>
      </c>
    </row>
    <row r="55" spans="2:18">
      <c r="B55" s="33">
        <v>45</v>
      </c>
      <c r="C55" s="1134"/>
      <c r="D55" s="1135"/>
      <c r="E55" s="1135"/>
      <c r="F55" s="1135"/>
      <c r="G55" s="1135"/>
      <c r="H55" s="1135"/>
      <c r="I55" s="1135"/>
      <c r="J55" s="1136"/>
      <c r="K55" s="110"/>
      <c r="L55" s="32"/>
      <c r="M55" s="107"/>
      <c r="N55" s="31"/>
      <c r="O55" s="108"/>
      <c r="P55" s="107"/>
      <c r="Q55" s="40" t="str">
        <f>IF($O$55&lt;&gt;"",(CONCATENATE($C$55,"　@\",TEXT($M$55,"#,###.000"),".－×",$K$55,$L$55,"（",$N$55,"）",(CHAR(10)))),"")</f>
        <v/>
      </c>
      <c r="R55" s="40" t="s">
        <v>6865</v>
      </c>
    </row>
    <row r="56" spans="2:18">
      <c r="B56" s="33">
        <v>46</v>
      </c>
      <c r="C56" s="1134"/>
      <c r="D56" s="1135"/>
      <c r="E56" s="1135"/>
      <c r="F56" s="1135"/>
      <c r="G56" s="1135"/>
      <c r="H56" s="1135"/>
      <c r="I56" s="1135"/>
      <c r="J56" s="1136"/>
      <c r="K56" s="110"/>
      <c r="L56" s="32"/>
      <c r="M56" s="107"/>
      <c r="N56" s="31"/>
      <c r="O56" s="108"/>
      <c r="P56" s="107"/>
      <c r="Q56" s="40" t="str">
        <f>IF($O$56&lt;&gt;"",(CONCATENATE($C$56,"　@\",TEXT($M$56,"#,###.000"),".－×",$K$56,$L$56,"（",$N$56,"）",(CHAR(10)))),"")</f>
        <v/>
      </c>
      <c r="R56" s="40" t="s">
        <v>6865</v>
      </c>
    </row>
    <row r="57" spans="2:18">
      <c r="B57" s="33">
        <v>47</v>
      </c>
      <c r="C57" s="1134"/>
      <c r="D57" s="1135"/>
      <c r="E57" s="1135"/>
      <c r="F57" s="1135"/>
      <c r="G57" s="1135"/>
      <c r="H57" s="1135"/>
      <c r="I57" s="1135"/>
      <c r="J57" s="1136"/>
      <c r="K57" s="110"/>
      <c r="L57" s="32"/>
      <c r="M57" s="107"/>
      <c r="N57" s="31"/>
      <c r="O57" s="108"/>
      <c r="P57" s="107"/>
      <c r="Q57" s="40" t="str">
        <f>IF($O$57&lt;&gt;"",(CONCATENATE($C$57,"　@\",TEXT($M$57,"#,###.000"),".－×",$K$57,$L$57,"（",$N$57,"）",(CHAR(10)))),"")</f>
        <v/>
      </c>
      <c r="R57" s="40" t="s">
        <v>6865</v>
      </c>
    </row>
    <row r="58" spans="2:18">
      <c r="B58" s="33">
        <v>48</v>
      </c>
      <c r="C58" s="1134"/>
      <c r="D58" s="1135"/>
      <c r="E58" s="1135"/>
      <c r="F58" s="1135"/>
      <c r="G58" s="1135"/>
      <c r="H58" s="1135"/>
      <c r="I58" s="1135"/>
      <c r="J58" s="1136"/>
      <c r="K58" s="110"/>
      <c r="L58" s="32"/>
      <c r="M58" s="107"/>
      <c r="N58" s="31"/>
      <c r="O58" s="108"/>
      <c r="P58" s="107"/>
      <c r="Q58" s="40" t="str">
        <f>IF($O$58&lt;&gt;"",(CONCATENATE($C$58,"　@\",TEXT($M$58,"#,###.000"),".－×",$K$58,$L$58,"（",$N$58,"）",(CHAR(10)))),"")</f>
        <v/>
      </c>
      <c r="R58" s="40" t="s">
        <v>6865</v>
      </c>
    </row>
    <row r="59" spans="2:18">
      <c r="B59" s="33">
        <v>49</v>
      </c>
      <c r="C59" s="1134"/>
      <c r="D59" s="1135"/>
      <c r="E59" s="1135"/>
      <c r="F59" s="1135"/>
      <c r="G59" s="1135"/>
      <c r="H59" s="1135"/>
      <c r="I59" s="1135"/>
      <c r="J59" s="1136"/>
      <c r="K59" s="110"/>
      <c r="L59" s="32"/>
      <c r="M59" s="107"/>
      <c r="N59" s="31"/>
      <c r="O59" s="108"/>
      <c r="P59" s="107"/>
      <c r="Q59" s="40" t="str">
        <f>IF($O$59&lt;&gt;"",(CONCATENATE($C$59,"　@\",TEXT($M$59,"#,###.000"),".－×",$K$59,$L$59,"（",$N$59,"）",(CHAR(10)))),"")</f>
        <v/>
      </c>
      <c r="R59" s="40" t="s">
        <v>6865</v>
      </c>
    </row>
    <row r="60" spans="2:18">
      <c r="B60" s="33">
        <v>50</v>
      </c>
      <c r="C60" s="1134"/>
      <c r="D60" s="1135"/>
      <c r="E60" s="1135"/>
      <c r="F60" s="1135"/>
      <c r="G60" s="1135"/>
      <c r="H60" s="1135"/>
      <c r="I60" s="1135"/>
      <c r="J60" s="1136"/>
      <c r="K60" s="110"/>
      <c r="L60" s="32"/>
      <c r="M60" s="107"/>
      <c r="N60" s="31"/>
      <c r="O60" s="108"/>
      <c r="P60" s="107"/>
      <c r="Q60" s="40" t="str">
        <f>IF($O$60&lt;&gt;"",(CONCATENATE($C$60,"　@\",TEXT($M$60,"#,###.000"),".－×",$K$60,$L$60,"（",$N$60,"）",(CHAR(10)))),"")</f>
        <v/>
      </c>
      <c r="R60" s="40" t="s">
        <v>6865</v>
      </c>
    </row>
    <row r="61" spans="2:18">
      <c r="B61" s="33">
        <v>51</v>
      </c>
      <c r="C61" s="1134"/>
      <c r="D61" s="1135"/>
      <c r="E61" s="1135"/>
      <c r="F61" s="1135"/>
      <c r="G61" s="1135"/>
      <c r="H61" s="1135"/>
      <c r="I61" s="1135"/>
      <c r="J61" s="1136"/>
      <c r="K61" s="110"/>
      <c r="L61" s="32"/>
      <c r="M61" s="107"/>
      <c r="N61" s="31"/>
      <c r="O61" s="108"/>
      <c r="P61" s="107"/>
      <c r="Q61" s="40" t="str">
        <f>IF($O$61&lt;&gt;"",(CONCATENATE($C$61,"　@\",TEXT($M$61,"#,###.000"),".－×",$K$61,$L$61,"（",$N$61,"）",(CHAR(10)))),"")</f>
        <v/>
      </c>
      <c r="R61" s="40" t="s">
        <v>6865</v>
      </c>
    </row>
    <row r="62" spans="2:18">
      <c r="B62" s="33">
        <v>52</v>
      </c>
      <c r="C62" s="1134"/>
      <c r="D62" s="1135"/>
      <c r="E62" s="1135"/>
      <c r="F62" s="1135"/>
      <c r="G62" s="1135"/>
      <c r="H62" s="1135"/>
      <c r="I62" s="1135"/>
      <c r="J62" s="1136"/>
      <c r="K62" s="110"/>
      <c r="L62" s="32"/>
      <c r="M62" s="107"/>
      <c r="N62" s="31"/>
      <c r="O62" s="108"/>
      <c r="P62" s="107"/>
      <c r="Q62" s="40" t="str">
        <f>IF($O$62&lt;&gt;"",(CONCATENATE($C$62,"　@\",TEXT($M$62,"#,###.000"),".－×",$K$62,$L$62,"（",$N$62,"）",(CHAR(10)))),"")</f>
        <v/>
      </c>
      <c r="R62" s="40" t="s">
        <v>6865</v>
      </c>
    </row>
    <row r="63" spans="2:18">
      <c r="B63" s="33">
        <v>53</v>
      </c>
      <c r="C63" s="1134"/>
      <c r="D63" s="1135"/>
      <c r="E63" s="1135"/>
      <c r="F63" s="1135"/>
      <c r="G63" s="1135"/>
      <c r="H63" s="1135"/>
      <c r="I63" s="1135"/>
      <c r="J63" s="1136"/>
      <c r="K63" s="110"/>
      <c r="L63" s="32"/>
      <c r="M63" s="107"/>
      <c r="N63" s="31"/>
      <c r="O63" s="108"/>
      <c r="P63" s="107"/>
      <c r="Q63" s="40" t="str">
        <f>IF($O$63&lt;&gt;"",(CONCATENATE($C$63,"　@\",TEXT($M$63,"#,###.000"),".－×",$K$63,$L$63,"（",$N$63,"）",(CHAR(10)))),"")</f>
        <v/>
      </c>
      <c r="R63" s="40" t="s">
        <v>6865</v>
      </c>
    </row>
    <row r="64" spans="2:18">
      <c r="B64" s="33">
        <v>54</v>
      </c>
      <c r="C64" s="1134"/>
      <c r="D64" s="1135"/>
      <c r="E64" s="1135"/>
      <c r="F64" s="1135"/>
      <c r="G64" s="1135"/>
      <c r="H64" s="1135"/>
      <c r="I64" s="1135"/>
      <c r="J64" s="1136"/>
      <c r="K64" s="110"/>
      <c r="L64" s="32"/>
      <c r="M64" s="107"/>
      <c r="N64" s="31"/>
      <c r="O64" s="108"/>
      <c r="P64" s="107"/>
      <c r="Q64" s="40" t="str">
        <f>IF($O$64&lt;&gt;"",(CONCATENATE($C$64,"　@\",TEXT($M$64,"#,###.000"),".－×",$K$64,$L$64,"（",$N$64,"）",(CHAR(10)))),"")</f>
        <v/>
      </c>
      <c r="R64" s="40" t="s">
        <v>6865</v>
      </c>
    </row>
    <row r="65" spans="2:18">
      <c r="B65" s="33">
        <v>55</v>
      </c>
      <c r="C65" s="1134"/>
      <c r="D65" s="1135"/>
      <c r="E65" s="1135"/>
      <c r="F65" s="1135"/>
      <c r="G65" s="1135"/>
      <c r="H65" s="1135"/>
      <c r="I65" s="1135"/>
      <c r="J65" s="1136"/>
      <c r="K65" s="110"/>
      <c r="L65" s="32"/>
      <c r="M65" s="107"/>
      <c r="N65" s="31"/>
      <c r="O65" s="108"/>
      <c r="P65" s="107"/>
      <c r="Q65" s="40" t="str">
        <f>IF($O$65&lt;&gt;"",(CONCATENATE($C$65,"　@\",TEXT($M$65,"#,###.000"),".－×",$K$65,$L$65,"（",$N$65,"）",(CHAR(10)))),"")</f>
        <v/>
      </c>
      <c r="R65" s="40" t="s">
        <v>6865</v>
      </c>
    </row>
    <row r="66" spans="2:18">
      <c r="B66" s="33">
        <v>56</v>
      </c>
      <c r="C66" s="1134"/>
      <c r="D66" s="1135"/>
      <c r="E66" s="1135"/>
      <c r="F66" s="1135"/>
      <c r="G66" s="1135"/>
      <c r="H66" s="1135"/>
      <c r="I66" s="1135"/>
      <c r="J66" s="1136"/>
      <c r="K66" s="110"/>
      <c r="L66" s="32"/>
      <c r="M66" s="107"/>
      <c r="N66" s="31"/>
      <c r="O66" s="108"/>
      <c r="P66" s="107"/>
      <c r="Q66" s="40" t="str">
        <f>IF($O$66&lt;&gt;"",(CONCATENATE($C$66,"　@\",TEXT($M$66,"#,###.000"),".－×",$K$66,$L$66,"（",$N$66,"）",(CHAR(10)))),"")</f>
        <v/>
      </c>
      <c r="R66" s="40" t="s">
        <v>6865</v>
      </c>
    </row>
    <row r="67" spans="2:18">
      <c r="B67" s="33">
        <v>57</v>
      </c>
      <c r="C67" s="1134"/>
      <c r="D67" s="1135"/>
      <c r="E67" s="1135"/>
      <c r="F67" s="1135"/>
      <c r="G67" s="1135"/>
      <c r="H67" s="1135"/>
      <c r="I67" s="1135"/>
      <c r="J67" s="1136"/>
      <c r="K67" s="110"/>
      <c r="L67" s="32"/>
      <c r="M67" s="107"/>
      <c r="N67" s="31"/>
      <c r="O67" s="108"/>
      <c r="P67" s="107"/>
      <c r="Q67" s="40" t="str">
        <f>IF($O$67&lt;&gt;"",(CONCATENATE($C$67,"　@\",TEXT($M$67,"#,###.000"),".－×",$K$67,$L$67,"（",$N$67,"）",(CHAR(10)))),"")</f>
        <v/>
      </c>
      <c r="R67" s="40" t="s">
        <v>6865</v>
      </c>
    </row>
    <row r="68" spans="2:18">
      <c r="B68" s="33">
        <v>58</v>
      </c>
      <c r="C68" s="1134"/>
      <c r="D68" s="1135"/>
      <c r="E68" s="1135"/>
      <c r="F68" s="1135"/>
      <c r="G68" s="1135"/>
      <c r="H68" s="1135"/>
      <c r="I68" s="1135"/>
      <c r="J68" s="1136"/>
      <c r="K68" s="110"/>
      <c r="L68" s="32"/>
      <c r="M68" s="107"/>
      <c r="N68" s="31"/>
      <c r="O68" s="108"/>
      <c r="P68" s="107"/>
      <c r="Q68" s="40" t="str">
        <f>IF($O$68&lt;&gt;"",(CONCATENATE($C$68,"　@\",TEXT($M$68,"#,###.000"),".－×",$K$68,$L$68,"（",$N$68,"）",(CHAR(10)))),"")</f>
        <v/>
      </c>
      <c r="R68" s="40" t="s">
        <v>6865</v>
      </c>
    </row>
    <row r="69" spans="2:18">
      <c r="B69" s="33">
        <v>59</v>
      </c>
      <c r="C69" s="1134"/>
      <c r="D69" s="1135"/>
      <c r="E69" s="1135"/>
      <c r="F69" s="1135"/>
      <c r="G69" s="1135"/>
      <c r="H69" s="1135"/>
      <c r="I69" s="1135"/>
      <c r="J69" s="1136"/>
      <c r="K69" s="110"/>
      <c r="L69" s="32"/>
      <c r="M69" s="107"/>
      <c r="N69" s="31"/>
      <c r="O69" s="108"/>
      <c r="P69" s="107"/>
      <c r="Q69" s="40" t="str">
        <f>IF($O$69&lt;&gt;"",(CONCATENATE($C$69,"　@\",TEXT($M$69,"#,###.000"),".－×",$K$69,$L$69,"（",$N$69,"）",(CHAR(10)))),"")</f>
        <v/>
      </c>
      <c r="R69" s="40" t="s">
        <v>6865</v>
      </c>
    </row>
    <row r="70" spans="2:18">
      <c r="B70" s="33">
        <v>60</v>
      </c>
      <c r="C70" s="1134"/>
      <c r="D70" s="1135"/>
      <c r="E70" s="1135"/>
      <c r="F70" s="1135"/>
      <c r="G70" s="1135"/>
      <c r="H70" s="1135"/>
      <c r="I70" s="1135"/>
      <c r="J70" s="1136"/>
      <c r="K70" s="110"/>
      <c r="L70" s="32"/>
      <c r="M70" s="107"/>
      <c r="N70" s="31"/>
      <c r="O70" s="108"/>
      <c r="P70" s="107"/>
      <c r="Q70" s="40" t="str">
        <f>IF($O$70&lt;&gt;"",(CONCATENATE($C$70,"　@\",TEXT($M$70,"#,###.000"),".－×",$K$70,$L$70,"（",$N$70,"）",(CHAR(10)))),"")</f>
        <v/>
      </c>
      <c r="R70" s="40" t="s">
        <v>6865</v>
      </c>
    </row>
    <row r="71" spans="2:18">
      <c r="B71" s="33">
        <v>61</v>
      </c>
      <c r="C71" s="1134"/>
      <c r="D71" s="1135"/>
      <c r="E71" s="1135"/>
      <c r="F71" s="1135"/>
      <c r="G71" s="1135"/>
      <c r="H71" s="1135"/>
      <c r="I71" s="1135"/>
      <c r="J71" s="1136"/>
      <c r="K71" s="110"/>
      <c r="L71" s="32"/>
      <c r="M71" s="107"/>
      <c r="N71" s="31"/>
      <c r="O71" s="108"/>
      <c r="P71" s="107"/>
      <c r="Q71" s="40" t="str">
        <f>IF($O$71&lt;&gt;"",(CONCATENATE($C$71,"　@\",TEXT($M$71,"#,###.000"),".－×",$K$71,$L$71,"（",$N$71,"）",(CHAR(10)))),"")</f>
        <v/>
      </c>
      <c r="R71" s="40" t="s">
        <v>6865</v>
      </c>
    </row>
    <row r="72" spans="2:18">
      <c r="B72" s="33">
        <v>62</v>
      </c>
      <c r="C72" s="1134"/>
      <c r="D72" s="1135"/>
      <c r="E72" s="1135"/>
      <c r="F72" s="1135"/>
      <c r="G72" s="1135"/>
      <c r="H72" s="1135"/>
      <c r="I72" s="1135"/>
      <c r="J72" s="1136"/>
      <c r="K72" s="110"/>
      <c r="L72" s="32"/>
      <c r="M72" s="107"/>
      <c r="N72" s="31"/>
      <c r="O72" s="108"/>
      <c r="P72" s="107"/>
      <c r="Q72" s="40" t="str">
        <f>IF($O$72&lt;&gt;"",(CONCATENATE($C$72,"　@\",TEXT($M$72,"#,###.000"),".－×",$K$72,$L$72,"（",$N$72,"）",(CHAR(10)))),"")</f>
        <v/>
      </c>
      <c r="R72" s="40" t="s">
        <v>6865</v>
      </c>
    </row>
    <row r="73" spans="2:18">
      <c r="B73" s="33">
        <v>63</v>
      </c>
      <c r="C73" s="1134"/>
      <c r="D73" s="1135"/>
      <c r="E73" s="1135"/>
      <c r="F73" s="1135"/>
      <c r="G73" s="1135"/>
      <c r="H73" s="1135"/>
      <c r="I73" s="1135"/>
      <c r="J73" s="1136"/>
      <c r="K73" s="110"/>
      <c r="L73" s="32"/>
      <c r="M73" s="107"/>
      <c r="N73" s="31"/>
      <c r="O73" s="108"/>
      <c r="P73" s="107"/>
      <c r="Q73" s="40" t="str">
        <f>IF($O$73&lt;&gt;"",(CONCATENATE($C$73,"　@\",TEXT($M$73,"#,###.000"),".－×",$K$73,$L$73,"（",$N$73,"）",(CHAR(10)))),"")</f>
        <v/>
      </c>
      <c r="R73" s="40" t="s">
        <v>6865</v>
      </c>
    </row>
    <row r="74" spans="2:18">
      <c r="B74" s="33">
        <v>64</v>
      </c>
      <c r="C74" s="1134"/>
      <c r="D74" s="1135"/>
      <c r="E74" s="1135"/>
      <c r="F74" s="1135"/>
      <c r="G74" s="1135"/>
      <c r="H74" s="1135"/>
      <c r="I74" s="1135"/>
      <c r="J74" s="1136"/>
      <c r="K74" s="110"/>
      <c r="L74" s="32"/>
      <c r="M74" s="107"/>
      <c r="N74" s="31"/>
      <c r="O74" s="108"/>
      <c r="P74" s="107"/>
      <c r="Q74" s="40" t="str">
        <f>IF($O$74&lt;&gt;"",(CONCATENATE($C$74,"　@\",TEXT($M$74,"#,###.000"),".－×",$K$74,$L$74,"（",$N$74,"）",(CHAR(10)))),"")</f>
        <v/>
      </c>
      <c r="R74" s="40" t="s">
        <v>6865</v>
      </c>
    </row>
    <row r="75" spans="2:18">
      <c r="B75" s="33">
        <v>65</v>
      </c>
      <c r="C75" s="1134"/>
      <c r="D75" s="1135"/>
      <c r="E75" s="1135"/>
      <c r="F75" s="1135"/>
      <c r="G75" s="1135"/>
      <c r="H75" s="1135"/>
      <c r="I75" s="1135"/>
      <c r="J75" s="1136"/>
      <c r="K75" s="110"/>
      <c r="L75" s="32"/>
      <c r="M75" s="107"/>
      <c r="N75" s="31"/>
      <c r="O75" s="108"/>
      <c r="P75" s="107"/>
      <c r="Q75" s="40" t="str">
        <f>IF($O$75&lt;&gt;"",(CONCATENATE($C$75,"　@\",TEXT($M$75,"#,###.000"),".－×",$K$75,$L$75,"（",$N$75,"）",(CHAR(10)))),"")</f>
        <v/>
      </c>
      <c r="R75" s="40" t="s">
        <v>6865</v>
      </c>
    </row>
    <row r="76" spans="2:18">
      <c r="B76" s="33">
        <v>66</v>
      </c>
      <c r="C76" s="1134"/>
      <c r="D76" s="1135"/>
      <c r="E76" s="1135"/>
      <c r="F76" s="1135"/>
      <c r="G76" s="1135"/>
      <c r="H76" s="1135"/>
      <c r="I76" s="1135"/>
      <c r="J76" s="1136"/>
      <c r="K76" s="110"/>
      <c r="L76" s="32"/>
      <c r="M76" s="107"/>
      <c r="N76" s="31"/>
      <c r="O76" s="108"/>
      <c r="P76" s="107"/>
      <c r="Q76" s="40" t="str">
        <f>IF($O$76&lt;&gt;"",(CONCATENATE($C$76,"　@\",TEXT($M$76,"#,###.000"),".－×",$K$76,$L$76,"（",$N$76,"）",(CHAR(10)))),"")</f>
        <v/>
      </c>
      <c r="R76" s="40" t="s">
        <v>6865</v>
      </c>
    </row>
    <row r="77" spans="2:18">
      <c r="B77" s="33">
        <v>67</v>
      </c>
      <c r="C77" s="1134"/>
      <c r="D77" s="1135"/>
      <c r="E77" s="1135"/>
      <c r="F77" s="1135"/>
      <c r="G77" s="1135"/>
      <c r="H77" s="1135"/>
      <c r="I77" s="1135"/>
      <c r="J77" s="1136"/>
      <c r="K77" s="110"/>
      <c r="L77" s="32"/>
      <c r="M77" s="107"/>
      <c r="N77" s="31"/>
      <c r="O77" s="108"/>
      <c r="P77" s="107"/>
      <c r="Q77" s="40" t="str">
        <f>IF($O$77&lt;&gt;"",(CONCATENATE($C$77,"　@\",TEXT($M$77,"#,###.000"),".－×",$K$77,$L$77,"（",$N$77,"）",(CHAR(10)))),"")</f>
        <v/>
      </c>
      <c r="R77" s="40" t="s">
        <v>6865</v>
      </c>
    </row>
    <row r="78" spans="2:18">
      <c r="B78" s="33">
        <v>68</v>
      </c>
      <c r="C78" s="1134"/>
      <c r="D78" s="1135"/>
      <c r="E78" s="1135"/>
      <c r="F78" s="1135"/>
      <c r="G78" s="1135"/>
      <c r="H78" s="1135"/>
      <c r="I78" s="1135"/>
      <c r="J78" s="1136"/>
      <c r="K78" s="110"/>
      <c r="L78" s="32"/>
      <c r="M78" s="107"/>
      <c r="N78" s="31"/>
      <c r="O78" s="108"/>
      <c r="P78" s="107"/>
      <c r="Q78" s="40" t="str">
        <f>IF($O$78&lt;&gt;"",(CONCATENATE($C$78,"　@\",TEXT($M$78,"#,###.000"),".－×",$K$78,$L$78,"（",$N$78,"）",(CHAR(10)))),"")</f>
        <v/>
      </c>
      <c r="R78" s="40" t="s">
        <v>6865</v>
      </c>
    </row>
    <row r="79" spans="2:18">
      <c r="B79" s="33">
        <v>69</v>
      </c>
      <c r="C79" s="1134"/>
      <c r="D79" s="1135"/>
      <c r="E79" s="1135"/>
      <c r="F79" s="1135"/>
      <c r="G79" s="1135"/>
      <c r="H79" s="1135"/>
      <c r="I79" s="1135"/>
      <c r="J79" s="1136"/>
      <c r="K79" s="110"/>
      <c r="L79" s="32"/>
      <c r="M79" s="107"/>
      <c r="N79" s="31"/>
      <c r="O79" s="108"/>
      <c r="P79" s="107"/>
      <c r="Q79" s="40" t="str">
        <f>IF($O$79&lt;&gt;"",(CONCATENATE($C$79,"　@\",TEXT($M$79,"#,###.000"),".－×",$K$79,$L$79,"（",$N$79,"）",(CHAR(10)))),"")</f>
        <v/>
      </c>
      <c r="R79" s="40" t="s">
        <v>6865</v>
      </c>
    </row>
    <row r="80" spans="2:18">
      <c r="B80" s="33">
        <v>70</v>
      </c>
      <c r="C80" s="1134"/>
      <c r="D80" s="1135"/>
      <c r="E80" s="1135"/>
      <c r="F80" s="1135"/>
      <c r="G80" s="1135"/>
      <c r="H80" s="1135"/>
      <c r="I80" s="1135"/>
      <c r="J80" s="1136"/>
      <c r="K80" s="110"/>
      <c r="L80" s="32"/>
      <c r="M80" s="107"/>
      <c r="N80" s="31"/>
      <c r="O80" s="108"/>
      <c r="P80" s="107"/>
      <c r="Q80" s="40" t="str">
        <f>IF($O$80&lt;&gt;"",(CONCATENATE($C$80,"　@\",TEXT($M$80,"#,###.000"),".－×",$K$80,$L$80,"（",$N$80,"）",(CHAR(10)))),"")</f>
        <v/>
      </c>
      <c r="R80" s="40" t="s">
        <v>6865</v>
      </c>
    </row>
    <row r="81" spans="2:18">
      <c r="B81" s="33">
        <v>71</v>
      </c>
      <c r="C81" s="1134"/>
      <c r="D81" s="1135"/>
      <c r="E81" s="1135"/>
      <c r="F81" s="1135"/>
      <c r="G81" s="1135"/>
      <c r="H81" s="1135"/>
      <c r="I81" s="1135"/>
      <c r="J81" s="1136"/>
      <c r="K81" s="110"/>
      <c r="L81" s="32"/>
      <c r="M81" s="107"/>
      <c r="N81" s="31"/>
      <c r="O81" s="108"/>
      <c r="P81" s="107"/>
      <c r="Q81" s="40" t="str">
        <f>IF($O$81&lt;&gt;"",(CONCATENATE($C$81,"　@\",TEXT($M$81,"#,###.000"),".－×",$K$81,$L$81,"（",$N$81,"）",(CHAR(10)))),"")</f>
        <v/>
      </c>
      <c r="R81" s="40" t="s">
        <v>6865</v>
      </c>
    </row>
    <row r="82" spans="2:18">
      <c r="B82" s="33">
        <v>72</v>
      </c>
      <c r="C82" s="1134"/>
      <c r="D82" s="1135"/>
      <c r="E82" s="1135"/>
      <c r="F82" s="1135"/>
      <c r="G82" s="1135"/>
      <c r="H82" s="1135"/>
      <c r="I82" s="1135"/>
      <c r="J82" s="1136"/>
      <c r="K82" s="110"/>
      <c r="L82" s="32"/>
      <c r="M82" s="107"/>
      <c r="N82" s="31"/>
      <c r="O82" s="108"/>
      <c r="P82" s="107"/>
      <c r="Q82" s="40" t="str">
        <f>IF($O$82&lt;&gt;"",(CONCATENATE($C$82,"　@\",TEXT($M$82,"#,###.000"),".－×",$K$82,$L$82,"（",$N$82,"）",(CHAR(10)))),"")</f>
        <v/>
      </c>
      <c r="R82" s="40" t="s">
        <v>6865</v>
      </c>
    </row>
    <row r="83" spans="2:18">
      <c r="B83" s="33">
        <v>73</v>
      </c>
      <c r="C83" s="1134"/>
      <c r="D83" s="1135"/>
      <c r="E83" s="1135"/>
      <c r="F83" s="1135"/>
      <c r="G83" s="1135"/>
      <c r="H83" s="1135"/>
      <c r="I83" s="1135"/>
      <c r="J83" s="1136"/>
      <c r="K83" s="110"/>
      <c r="L83" s="32"/>
      <c r="M83" s="107"/>
      <c r="N83" s="31"/>
      <c r="O83" s="108"/>
      <c r="P83" s="107"/>
      <c r="Q83" s="40" t="str">
        <f>IF($O$83&lt;&gt;"",(CONCATENATE($C$83,"　@\",TEXT($M$83,"#,###.000"),".－×",$K$83,$L$83,"（",$N$83,"）",(CHAR(10)))),"")</f>
        <v/>
      </c>
      <c r="R83" s="40" t="s">
        <v>6865</v>
      </c>
    </row>
    <row r="84" spans="2:18">
      <c r="B84" s="33">
        <v>74</v>
      </c>
      <c r="C84" s="1134"/>
      <c r="D84" s="1135"/>
      <c r="E84" s="1135"/>
      <c r="F84" s="1135"/>
      <c r="G84" s="1135"/>
      <c r="H84" s="1135"/>
      <c r="I84" s="1135"/>
      <c r="J84" s="1136"/>
      <c r="K84" s="110"/>
      <c r="L84" s="32"/>
      <c r="M84" s="107"/>
      <c r="N84" s="31"/>
      <c r="O84" s="108"/>
      <c r="P84" s="107"/>
      <c r="Q84" s="40" t="str">
        <f>IF($O$84&lt;&gt;"",(CONCATENATE($C$84,"　@\",TEXT($M$84,"#,###.000"),".－×",$K$84,$L$84,"（",$N$84,"）",(CHAR(10)))),"")</f>
        <v/>
      </c>
      <c r="R84" s="40" t="s">
        <v>6865</v>
      </c>
    </row>
    <row r="85" spans="2:18">
      <c r="B85" s="33">
        <v>75</v>
      </c>
      <c r="C85" s="1134"/>
      <c r="D85" s="1135"/>
      <c r="E85" s="1135"/>
      <c r="F85" s="1135"/>
      <c r="G85" s="1135"/>
      <c r="H85" s="1135"/>
      <c r="I85" s="1135"/>
      <c r="J85" s="1136"/>
      <c r="K85" s="110"/>
      <c r="L85" s="32"/>
      <c r="M85" s="107"/>
      <c r="N85" s="31"/>
      <c r="O85" s="108"/>
      <c r="P85" s="107"/>
      <c r="Q85" s="40" t="str">
        <f>IF($O$85&lt;&gt;"",(CONCATENATE($C$85,"　@\",TEXT($M$85,"#,###.000"),".－×",$K$85,$L$85,"（",$N$85,"）",(CHAR(10)))),"")</f>
        <v/>
      </c>
      <c r="R85" s="40" t="s">
        <v>6865</v>
      </c>
    </row>
    <row r="86" spans="2:18">
      <c r="B86" s="33">
        <v>76</v>
      </c>
      <c r="C86" s="1134"/>
      <c r="D86" s="1135"/>
      <c r="E86" s="1135"/>
      <c r="F86" s="1135"/>
      <c r="G86" s="1135"/>
      <c r="H86" s="1135"/>
      <c r="I86" s="1135"/>
      <c r="J86" s="1136"/>
      <c r="K86" s="110"/>
      <c r="L86" s="32"/>
      <c r="M86" s="107"/>
      <c r="N86" s="31"/>
      <c r="O86" s="108"/>
      <c r="P86" s="107"/>
      <c r="Q86" s="40" t="str">
        <f>IF($O$86&lt;&gt;"",(CONCATENATE($C$86,"　@\",TEXT($M$86,"#,###.000"),".－×",$K$86,$L$86,"（",$N$86,"）",(CHAR(10)))),"")</f>
        <v/>
      </c>
      <c r="R86" s="40" t="s">
        <v>6865</v>
      </c>
    </row>
    <row r="87" spans="2:18">
      <c r="B87" s="33">
        <v>77</v>
      </c>
      <c r="C87" s="1134"/>
      <c r="D87" s="1135"/>
      <c r="E87" s="1135"/>
      <c r="F87" s="1135"/>
      <c r="G87" s="1135"/>
      <c r="H87" s="1135"/>
      <c r="I87" s="1135"/>
      <c r="J87" s="1136"/>
      <c r="K87" s="110"/>
      <c r="L87" s="32"/>
      <c r="M87" s="107"/>
      <c r="N87" s="31"/>
      <c r="O87" s="108"/>
      <c r="P87" s="107"/>
      <c r="Q87" s="40" t="str">
        <f>IF($O$87&lt;&gt;"",(CONCATENATE($C$87,"　@\",TEXT($M$87,"#,###.000"),".－×",$K$87,$L$87,"（",$N$87,"）",(CHAR(10)))),"")</f>
        <v/>
      </c>
      <c r="R87" s="40" t="s">
        <v>6865</v>
      </c>
    </row>
    <row r="88" spans="2:18">
      <c r="B88" s="33">
        <v>78</v>
      </c>
      <c r="C88" s="1134"/>
      <c r="D88" s="1135"/>
      <c r="E88" s="1135"/>
      <c r="F88" s="1135"/>
      <c r="G88" s="1135"/>
      <c r="H88" s="1135"/>
      <c r="I88" s="1135"/>
      <c r="J88" s="1136"/>
      <c r="K88" s="110"/>
      <c r="L88" s="32"/>
      <c r="M88" s="107"/>
      <c r="N88" s="31"/>
      <c r="O88" s="108"/>
      <c r="P88" s="107"/>
      <c r="Q88" s="40" t="str">
        <f>IF($O$88&lt;&gt;"",(CONCATENATE($C$88,"　@\",TEXT($M$88,"#,###.000"),".－×",$K$88,$L$88,"（",$N$88,"）",(CHAR(10)))),"")</f>
        <v/>
      </c>
      <c r="R88" s="40" t="s">
        <v>6865</v>
      </c>
    </row>
    <row r="89" spans="2:18">
      <c r="B89" s="33">
        <v>79</v>
      </c>
      <c r="C89" s="1134"/>
      <c r="D89" s="1135"/>
      <c r="E89" s="1135"/>
      <c r="F89" s="1135"/>
      <c r="G89" s="1135"/>
      <c r="H89" s="1135"/>
      <c r="I89" s="1135"/>
      <c r="J89" s="1136"/>
      <c r="K89" s="110"/>
      <c r="L89" s="32"/>
      <c r="M89" s="107"/>
      <c r="N89" s="31"/>
      <c r="O89" s="108"/>
      <c r="P89" s="107"/>
      <c r="Q89" s="40" t="str">
        <f>IF($O$89&lt;&gt;"",(CONCATENATE($C$89,"　@\",TEXT($M$89,"#,###.000"),".－×",$K$89,$L$89,"（",$N$89,"）",(CHAR(10)))),"")</f>
        <v/>
      </c>
      <c r="R89" s="40" t="s">
        <v>6865</v>
      </c>
    </row>
    <row r="90" spans="2:18">
      <c r="B90" s="33">
        <v>80</v>
      </c>
      <c r="C90" s="1134"/>
      <c r="D90" s="1135"/>
      <c r="E90" s="1135"/>
      <c r="F90" s="1135"/>
      <c r="G90" s="1135"/>
      <c r="H90" s="1135"/>
      <c r="I90" s="1135"/>
      <c r="J90" s="1136"/>
      <c r="K90" s="110"/>
      <c r="L90" s="32"/>
      <c r="M90" s="107"/>
      <c r="N90" s="31"/>
      <c r="O90" s="108"/>
      <c r="P90" s="107"/>
      <c r="Q90" s="40" t="str">
        <f>IF($O$90&lt;&gt;"",(CONCATENATE($C$90,"　@\",TEXT($M$90,"#,###.000"),".－×",$K$90,$L$90,"（",$N$90,"）",(CHAR(10)))),"")</f>
        <v/>
      </c>
      <c r="R90" s="40" t="s">
        <v>6865</v>
      </c>
    </row>
    <row r="91" spans="2:18">
      <c r="B91" s="33">
        <v>81</v>
      </c>
      <c r="C91" s="1134"/>
      <c r="D91" s="1135"/>
      <c r="E91" s="1135"/>
      <c r="F91" s="1135"/>
      <c r="G91" s="1135"/>
      <c r="H91" s="1135"/>
      <c r="I91" s="1135"/>
      <c r="J91" s="1136"/>
      <c r="K91" s="110"/>
      <c r="L91" s="32"/>
      <c r="M91" s="107"/>
      <c r="N91" s="31"/>
      <c r="O91" s="108"/>
      <c r="P91" s="107"/>
      <c r="Q91" s="40" t="str">
        <f>IF($O$91&lt;&gt;"",(CONCATENATE($C$91,"　@\",TEXT($M$91,"#,###.000"),".－×",$K$91,$L$91,"（",$N$91,"）",(CHAR(10)))),"")</f>
        <v/>
      </c>
      <c r="R91" s="40" t="s">
        <v>6865</v>
      </c>
    </row>
    <row r="92" spans="2:18">
      <c r="B92" s="33">
        <v>82</v>
      </c>
      <c r="C92" s="1134"/>
      <c r="D92" s="1135"/>
      <c r="E92" s="1135"/>
      <c r="F92" s="1135"/>
      <c r="G92" s="1135"/>
      <c r="H92" s="1135"/>
      <c r="I92" s="1135"/>
      <c r="J92" s="1136"/>
      <c r="K92" s="110"/>
      <c r="L92" s="32"/>
      <c r="M92" s="107"/>
      <c r="N92" s="31"/>
      <c r="O92" s="108"/>
      <c r="P92" s="107"/>
      <c r="Q92" s="40" t="str">
        <f>IF($O$92&lt;&gt;"",(CONCATENATE($C$92,"　@\",TEXT($M$92,"#,###.000"),".－×",$K$92,$L$92,"（",$N$92,"）",(CHAR(10)))),"")</f>
        <v/>
      </c>
      <c r="R92" s="40" t="s">
        <v>6865</v>
      </c>
    </row>
    <row r="93" spans="2:18">
      <c r="B93" s="33">
        <v>83</v>
      </c>
      <c r="C93" s="1134"/>
      <c r="D93" s="1135"/>
      <c r="E93" s="1135"/>
      <c r="F93" s="1135"/>
      <c r="G93" s="1135"/>
      <c r="H93" s="1135"/>
      <c r="I93" s="1135"/>
      <c r="J93" s="1136"/>
      <c r="K93" s="110"/>
      <c r="L93" s="32"/>
      <c r="M93" s="107"/>
      <c r="N93" s="31"/>
      <c r="O93" s="108"/>
      <c r="P93" s="107"/>
      <c r="Q93" s="40" t="str">
        <f>IF($O$93&lt;&gt;"",(CONCATENATE($C$93,"　@\",TEXT($M$93,"#,###.000"),".－×",$K$93,$L$93,"（",$N$93,"）",(CHAR(10)))),"")</f>
        <v/>
      </c>
      <c r="R93" s="40" t="s">
        <v>6865</v>
      </c>
    </row>
    <row r="94" spans="2:18">
      <c r="B94" s="33">
        <v>84</v>
      </c>
      <c r="C94" s="1134"/>
      <c r="D94" s="1135"/>
      <c r="E94" s="1135"/>
      <c r="F94" s="1135"/>
      <c r="G94" s="1135"/>
      <c r="H94" s="1135"/>
      <c r="I94" s="1135"/>
      <c r="J94" s="1136"/>
      <c r="K94" s="110"/>
      <c r="L94" s="32"/>
      <c r="M94" s="107"/>
      <c r="N94" s="31"/>
      <c r="O94" s="108"/>
      <c r="P94" s="107"/>
      <c r="Q94" s="40" t="str">
        <f>IF($O$94&lt;&gt;"",(CONCATENATE($C$94,"　@\",TEXT($M$94,"#,###.000"),".－×",$K$94,$L$94,"（",$N$94,"）",(CHAR(10)))),"")</f>
        <v/>
      </c>
      <c r="R94" s="40" t="s">
        <v>6865</v>
      </c>
    </row>
    <row r="95" spans="2:18">
      <c r="B95" s="33">
        <v>85</v>
      </c>
      <c r="C95" s="1134"/>
      <c r="D95" s="1135"/>
      <c r="E95" s="1135"/>
      <c r="F95" s="1135"/>
      <c r="G95" s="1135"/>
      <c r="H95" s="1135"/>
      <c r="I95" s="1135"/>
      <c r="J95" s="1136"/>
      <c r="K95" s="110"/>
      <c r="L95" s="32"/>
      <c r="M95" s="107"/>
      <c r="N95" s="31"/>
      <c r="O95" s="108"/>
      <c r="P95" s="107"/>
      <c r="Q95" s="40" t="str">
        <f>IF($O$95&lt;&gt;"",(CONCATENATE($C$95,"　@\",TEXT($M$95,"#,###.000"),".－×",$K$95,$L$95,"（",$N$95,"）",(CHAR(10)))),"")</f>
        <v/>
      </c>
      <c r="R95" s="40" t="s">
        <v>6865</v>
      </c>
    </row>
    <row r="96" spans="2:18">
      <c r="B96" s="33">
        <v>86</v>
      </c>
      <c r="C96" s="1134"/>
      <c r="D96" s="1135"/>
      <c r="E96" s="1135"/>
      <c r="F96" s="1135"/>
      <c r="G96" s="1135"/>
      <c r="H96" s="1135"/>
      <c r="I96" s="1135"/>
      <c r="J96" s="1136"/>
      <c r="K96" s="110"/>
      <c r="L96" s="32"/>
      <c r="M96" s="107"/>
      <c r="N96" s="31"/>
      <c r="O96" s="108"/>
      <c r="P96" s="107"/>
      <c r="Q96" s="40" t="str">
        <f>IF($O$96&lt;&gt;"",(CONCATENATE($C$96,"　@\",TEXT($M$96,"#,###.000"),".－×",$K$96,$L$96,"（",$N$96,"）",(CHAR(10)))),"")</f>
        <v/>
      </c>
      <c r="R96" s="40" t="s">
        <v>6865</v>
      </c>
    </row>
    <row r="97" spans="2:18">
      <c r="B97" s="33">
        <v>87</v>
      </c>
      <c r="C97" s="1134"/>
      <c r="D97" s="1135"/>
      <c r="E97" s="1135"/>
      <c r="F97" s="1135"/>
      <c r="G97" s="1135"/>
      <c r="H97" s="1135"/>
      <c r="I97" s="1135"/>
      <c r="J97" s="1136"/>
      <c r="K97" s="110"/>
      <c r="L97" s="32"/>
      <c r="M97" s="107"/>
      <c r="N97" s="31"/>
      <c r="O97" s="108"/>
      <c r="P97" s="107"/>
      <c r="Q97" s="40" t="str">
        <f>IF($O$97&lt;&gt;"",(CONCATENATE($C$97,"　@\",TEXT($M$97,"#,###.000"),".－×",$K$97,$L$97,"（",$N$97,"）",(CHAR(10)))),"")</f>
        <v/>
      </c>
      <c r="R97" s="40" t="s">
        <v>6865</v>
      </c>
    </row>
    <row r="98" spans="2:18">
      <c r="B98" s="33">
        <v>88</v>
      </c>
      <c r="C98" s="1134"/>
      <c r="D98" s="1135"/>
      <c r="E98" s="1135"/>
      <c r="F98" s="1135"/>
      <c r="G98" s="1135"/>
      <c r="H98" s="1135"/>
      <c r="I98" s="1135"/>
      <c r="J98" s="1136"/>
      <c r="K98" s="110"/>
      <c r="L98" s="32"/>
      <c r="M98" s="107"/>
      <c r="N98" s="31"/>
      <c r="O98" s="108"/>
      <c r="P98" s="107"/>
      <c r="Q98" s="40" t="str">
        <f>IF($O$98&lt;&gt;"",(CONCATENATE($C$98,"　@\",TEXT($M$98,"#,###.000"),".－×",$K$98,$L$98,"（",$N$98,"）",(CHAR(10)))),"")</f>
        <v/>
      </c>
      <c r="R98" s="40" t="s">
        <v>6865</v>
      </c>
    </row>
    <row r="99" spans="2:18">
      <c r="B99" s="33">
        <v>89</v>
      </c>
      <c r="C99" s="1134"/>
      <c r="D99" s="1135"/>
      <c r="E99" s="1135"/>
      <c r="F99" s="1135"/>
      <c r="G99" s="1135"/>
      <c r="H99" s="1135"/>
      <c r="I99" s="1135"/>
      <c r="J99" s="1136"/>
      <c r="K99" s="110"/>
      <c r="L99" s="32"/>
      <c r="M99" s="107"/>
      <c r="N99" s="31"/>
      <c r="O99" s="108"/>
      <c r="P99" s="107"/>
      <c r="Q99" s="40" t="str">
        <f>IF($O$99&lt;&gt;"",(CONCATENATE($C$99,"　@\",TEXT($M$99,"#,###.000"),".－×",$K$99,$L$99,"（",$N$99,"）",(CHAR(10)))),"")</f>
        <v/>
      </c>
      <c r="R99" s="40" t="s">
        <v>6865</v>
      </c>
    </row>
    <row r="100" spans="2:18">
      <c r="B100" s="33">
        <v>90</v>
      </c>
      <c r="C100" s="1134"/>
      <c r="D100" s="1135"/>
      <c r="E100" s="1135"/>
      <c r="F100" s="1135"/>
      <c r="G100" s="1135"/>
      <c r="H100" s="1135"/>
      <c r="I100" s="1135"/>
      <c r="J100" s="1136"/>
      <c r="K100" s="110"/>
      <c r="L100" s="32"/>
      <c r="M100" s="107"/>
      <c r="N100" s="31"/>
      <c r="O100" s="108"/>
      <c r="P100" s="107"/>
      <c r="Q100" s="40" t="str">
        <f>IF($O$100&lt;&gt;"",(CONCATENATE($C$100,"　@\",TEXT($M$100,"#,###.000"),".－×",$K$100,$L$100,"（",$N$100,"）",(CHAR(10)))),"")</f>
        <v/>
      </c>
      <c r="R100" s="40" t="s">
        <v>6865</v>
      </c>
    </row>
    <row r="101" spans="2:18">
      <c r="B101" s="33">
        <v>91</v>
      </c>
      <c r="C101" s="1134"/>
      <c r="D101" s="1135"/>
      <c r="E101" s="1135"/>
      <c r="F101" s="1135"/>
      <c r="G101" s="1135"/>
      <c r="H101" s="1135"/>
      <c r="I101" s="1135"/>
      <c r="J101" s="1136"/>
      <c r="K101" s="110"/>
      <c r="L101" s="32"/>
      <c r="M101" s="107"/>
      <c r="N101" s="31"/>
      <c r="O101" s="108"/>
      <c r="P101" s="107"/>
      <c r="Q101" s="40" t="str">
        <f>IF($O$101&lt;&gt;"",(CONCATENATE($C$101,"　@\",TEXT($M$101,"#,###.000"),".－×",$K$101,$L$101,"（",$N$101,"）",(CHAR(10)))),"")</f>
        <v/>
      </c>
      <c r="R101" s="40" t="s">
        <v>6865</v>
      </c>
    </row>
    <row r="102" spans="2:18">
      <c r="B102" s="33">
        <v>92</v>
      </c>
      <c r="C102" s="1134"/>
      <c r="D102" s="1135"/>
      <c r="E102" s="1135"/>
      <c r="F102" s="1135"/>
      <c r="G102" s="1135"/>
      <c r="H102" s="1135"/>
      <c r="I102" s="1135"/>
      <c r="J102" s="1136"/>
      <c r="K102" s="110"/>
      <c r="L102" s="32"/>
      <c r="M102" s="107"/>
      <c r="N102" s="31"/>
      <c r="O102" s="108"/>
      <c r="P102" s="107"/>
      <c r="Q102" s="40" t="str">
        <f>IF($O$102&lt;&gt;"",(CONCATENATE($C$102,"　@\",TEXT($M$102,"#,###.000"),".－×",$K$102,$L$102,"（",$N$102,"）",(CHAR(10)))),"")</f>
        <v/>
      </c>
      <c r="R102" s="40" t="s">
        <v>6865</v>
      </c>
    </row>
    <row r="103" spans="2:18">
      <c r="B103" s="33">
        <v>93</v>
      </c>
      <c r="C103" s="1134"/>
      <c r="D103" s="1135"/>
      <c r="E103" s="1135"/>
      <c r="F103" s="1135"/>
      <c r="G103" s="1135"/>
      <c r="H103" s="1135"/>
      <c r="I103" s="1135"/>
      <c r="J103" s="1136"/>
      <c r="K103" s="110"/>
      <c r="L103" s="32"/>
      <c r="M103" s="107"/>
      <c r="N103" s="31"/>
      <c r="O103" s="108"/>
      <c r="P103" s="107"/>
      <c r="Q103" s="40" t="str">
        <f>IF($O$103&lt;&gt;"",(CONCATENATE($C$103,"　@\",TEXT($M$103,"#,###.000"),".－×",$K$103,$L$103,"（",$N$103,"）",(CHAR(10)))),"")</f>
        <v/>
      </c>
      <c r="R103" s="40" t="s">
        <v>6865</v>
      </c>
    </row>
    <row r="104" spans="2:18">
      <c r="B104" s="33">
        <v>94</v>
      </c>
      <c r="C104" s="1134"/>
      <c r="D104" s="1135"/>
      <c r="E104" s="1135"/>
      <c r="F104" s="1135"/>
      <c r="G104" s="1135"/>
      <c r="H104" s="1135"/>
      <c r="I104" s="1135"/>
      <c r="J104" s="1136"/>
      <c r="K104" s="110"/>
      <c r="L104" s="32"/>
      <c r="M104" s="107"/>
      <c r="N104" s="31"/>
      <c r="O104" s="108"/>
      <c r="P104" s="107"/>
      <c r="Q104" s="40" t="str">
        <f>IF($O$104&lt;&gt;"",(CONCATENATE($C$104,"　@\",TEXT($M$104,"#,###.000"),".－×",$K$104,$L$104,"（",$N$104,"）",(CHAR(10)))),"")</f>
        <v/>
      </c>
      <c r="R104" s="40" t="s">
        <v>6865</v>
      </c>
    </row>
    <row r="105" spans="2:18">
      <c r="B105" s="33">
        <v>95</v>
      </c>
      <c r="C105" s="1134"/>
      <c r="D105" s="1135"/>
      <c r="E105" s="1135"/>
      <c r="F105" s="1135"/>
      <c r="G105" s="1135"/>
      <c r="H105" s="1135"/>
      <c r="I105" s="1135"/>
      <c r="J105" s="1136"/>
      <c r="K105" s="110"/>
      <c r="L105" s="32"/>
      <c r="M105" s="107"/>
      <c r="N105" s="31"/>
      <c r="O105" s="108"/>
      <c r="P105" s="107"/>
      <c r="Q105" s="40" t="str">
        <f>IF($O$105&lt;&gt;"",(CONCATENATE($C$105,"　@\",TEXT($M$105,"#,###.000"),".－×",$K$105,$L$105,"（",$N$105,"）",(CHAR(10)))),"")</f>
        <v/>
      </c>
      <c r="R105" s="40" t="s">
        <v>6865</v>
      </c>
    </row>
    <row r="106" spans="2:18">
      <c r="B106" s="33">
        <v>96</v>
      </c>
      <c r="C106" s="1134"/>
      <c r="D106" s="1135"/>
      <c r="E106" s="1135"/>
      <c r="F106" s="1135"/>
      <c r="G106" s="1135"/>
      <c r="H106" s="1135"/>
      <c r="I106" s="1135"/>
      <c r="J106" s="1136"/>
      <c r="K106" s="110"/>
      <c r="L106" s="32"/>
      <c r="M106" s="107"/>
      <c r="N106" s="31"/>
      <c r="O106" s="108"/>
      <c r="P106" s="107"/>
      <c r="Q106" s="40" t="str">
        <f>IF($O$106&lt;&gt;"",(CONCATENATE($C$106,"　@\",TEXT($M$106,"#,###.000"),".－×",$K$106,$L$106,"（",$N$106,"）",(CHAR(10)))),"")</f>
        <v/>
      </c>
      <c r="R106" s="40" t="s">
        <v>6865</v>
      </c>
    </row>
    <row r="107" spans="2:18">
      <c r="B107" s="33">
        <v>97</v>
      </c>
      <c r="C107" s="1134"/>
      <c r="D107" s="1135"/>
      <c r="E107" s="1135"/>
      <c r="F107" s="1135"/>
      <c r="G107" s="1135"/>
      <c r="H107" s="1135"/>
      <c r="I107" s="1135"/>
      <c r="J107" s="1136"/>
      <c r="K107" s="110"/>
      <c r="L107" s="32"/>
      <c r="M107" s="107"/>
      <c r="N107" s="31"/>
      <c r="O107" s="108"/>
      <c r="P107" s="107"/>
      <c r="Q107" s="40" t="str">
        <f>IF($O$107&lt;&gt;"",(CONCATENATE($C$107,"　@\",TEXT($M$107,"#,###.000"),".－×",$K$107,$L$107,"（",$N$107,"）",(CHAR(10)))),"")</f>
        <v/>
      </c>
      <c r="R107" s="40" t="s">
        <v>6865</v>
      </c>
    </row>
    <row r="108" spans="2:18">
      <c r="B108" s="33">
        <v>98</v>
      </c>
      <c r="C108" s="1134"/>
      <c r="D108" s="1135"/>
      <c r="E108" s="1135"/>
      <c r="F108" s="1135"/>
      <c r="G108" s="1135"/>
      <c r="H108" s="1135"/>
      <c r="I108" s="1135"/>
      <c r="J108" s="1136"/>
      <c r="K108" s="110"/>
      <c r="L108" s="32"/>
      <c r="M108" s="107"/>
      <c r="N108" s="31"/>
      <c r="O108" s="108"/>
      <c r="P108" s="107"/>
      <c r="Q108" s="40" t="str">
        <f>IF($O$108&lt;&gt;"",(CONCATENATE($C$108,"　@\",TEXT($M$108,"#,###.000"),".－×",$K$108,$L$108,"（",$N$108,"）",(CHAR(10)))),"")</f>
        <v/>
      </c>
      <c r="R108" s="40" t="s">
        <v>6865</v>
      </c>
    </row>
    <row r="109" spans="2:18">
      <c r="B109" s="33">
        <v>99</v>
      </c>
      <c r="C109" s="1134"/>
      <c r="D109" s="1135"/>
      <c r="E109" s="1135"/>
      <c r="F109" s="1135"/>
      <c r="G109" s="1135"/>
      <c r="H109" s="1135"/>
      <c r="I109" s="1135"/>
      <c r="J109" s="1136"/>
      <c r="K109" s="110"/>
      <c r="L109" s="32"/>
      <c r="M109" s="107"/>
      <c r="N109" s="31"/>
      <c r="O109" s="108"/>
      <c r="P109" s="107"/>
      <c r="Q109" s="40" t="str">
        <f>IF($O$109&lt;&gt;"",(CONCATENATE($C$109,"　@\",TEXT($M$109,"#,###.000"),".－×",$K$109,$L$109,"（",$N$109,"）",(CHAR(10)))),"")</f>
        <v/>
      </c>
      <c r="R109" s="40" t="s">
        <v>6865</v>
      </c>
    </row>
  </sheetData>
  <mergeCells count="112">
    <mergeCell ref="C107:J107"/>
    <mergeCell ref="C108:J108"/>
    <mergeCell ref="C109:J109"/>
    <mergeCell ref="C98:J98"/>
    <mergeCell ref="C99:J99"/>
    <mergeCell ref="C100:J100"/>
    <mergeCell ref="C101:J101"/>
    <mergeCell ref="C102:J102"/>
    <mergeCell ref="C103:J103"/>
    <mergeCell ref="C104:J104"/>
    <mergeCell ref="C105:J105"/>
    <mergeCell ref="C106:J106"/>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 ref="C88:J88"/>
    <mergeCell ref="C71:J71"/>
    <mergeCell ref="C72:J72"/>
    <mergeCell ref="C73:J73"/>
    <mergeCell ref="C74:J74"/>
    <mergeCell ref="C75:J75"/>
    <mergeCell ref="C76:J76"/>
    <mergeCell ref="C77:J77"/>
    <mergeCell ref="C78:J78"/>
    <mergeCell ref="C79:J79"/>
    <mergeCell ref="C62:J62"/>
    <mergeCell ref="C63:J63"/>
    <mergeCell ref="C64:J64"/>
    <mergeCell ref="C65:J65"/>
    <mergeCell ref="C66:J66"/>
    <mergeCell ref="C67:J67"/>
    <mergeCell ref="C68:J68"/>
    <mergeCell ref="C69:J69"/>
    <mergeCell ref="C70:J70"/>
    <mergeCell ref="C53:J53"/>
    <mergeCell ref="C54:J54"/>
    <mergeCell ref="C55:J55"/>
    <mergeCell ref="C56:J56"/>
    <mergeCell ref="C57:J57"/>
    <mergeCell ref="C58:J58"/>
    <mergeCell ref="C59:J59"/>
    <mergeCell ref="C60:J60"/>
    <mergeCell ref="C61:J61"/>
    <mergeCell ref="C44:J44"/>
    <mergeCell ref="C45:J45"/>
    <mergeCell ref="C46:J46"/>
    <mergeCell ref="C47:J47"/>
    <mergeCell ref="C48:J48"/>
    <mergeCell ref="C49:J49"/>
    <mergeCell ref="C50:J50"/>
    <mergeCell ref="C51:J51"/>
    <mergeCell ref="C52:J52"/>
    <mergeCell ref="C35:J35"/>
    <mergeCell ref="C36:J36"/>
    <mergeCell ref="C37:J37"/>
    <mergeCell ref="C38:J38"/>
    <mergeCell ref="C39:J39"/>
    <mergeCell ref="C40:J40"/>
    <mergeCell ref="C41:J41"/>
    <mergeCell ref="C42:J42"/>
    <mergeCell ref="C43:J43"/>
    <mergeCell ref="C26:J26"/>
    <mergeCell ref="C27:J27"/>
    <mergeCell ref="C28:J28"/>
    <mergeCell ref="C29:J29"/>
    <mergeCell ref="C30:J30"/>
    <mergeCell ref="C31:J31"/>
    <mergeCell ref="C32:J32"/>
    <mergeCell ref="C33:J33"/>
    <mergeCell ref="C34:J34"/>
    <mergeCell ref="C17:J17"/>
    <mergeCell ref="C18:J18"/>
    <mergeCell ref="C19:J19"/>
    <mergeCell ref="C20:J20"/>
    <mergeCell ref="C21:J21"/>
    <mergeCell ref="C22:J22"/>
    <mergeCell ref="C23:J23"/>
    <mergeCell ref="C24:J24"/>
    <mergeCell ref="C25:J25"/>
    <mergeCell ref="C11:J11"/>
    <mergeCell ref="B8:B9"/>
    <mergeCell ref="K8:K9"/>
    <mergeCell ref="L8:L9"/>
    <mergeCell ref="C12:J12"/>
    <mergeCell ref="C13:J13"/>
    <mergeCell ref="C14:J14"/>
    <mergeCell ref="C15:J15"/>
    <mergeCell ref="C16:J16"/>
    <mergeCell ref="B2:D2"/>
    <mergeCell ref="E2:G2"/>
    <mergeCell ref="B3:D3"/>
    <mergeCell ref="E3:J3"/>
    <mergeCell ref="B6:C6"/>
    <mergeCell ref="D6:F6"/>
    <mergeCell ref="C10:N10"/>
    <mergeCell ref="M8:N8"/>
    <mergeCell ref="C8:J9"/>
    <mergeCell ref="I2:J2"/>
  </mergeCells>
  <phoneticPr fontId="1"/>
  <conditionalFormatting sqref="C11:C109">
    <cfRule type="expression" dxfId="8" priority="4">
      <formula>AND(P11&lt;&gt;"",P11&lt;&gt;0,C11="")</formula>
    </cfRule>
  </conditionalFormatting>
  <conditionalFormatting sqref="K11:K109">
    <cfRule type="expression" dxfId="7" priority="7">
      <formula>AND(P11&lt;&gt;"",P11&lt;&gt;0,OR(K11="",K11=0))</formula>
    </cfRule>
  </conditionalFormatting>
  <conditionalFormatting sqref="L11:L109">
    <cfRule type="expression" dxfId="6" priority="6">
      <formula>AND(P11&lt;&gt;"",P11&lt;&gt;0,L11="")</formula>
    </cfRule>
  </conditionalFormatting>
  <conditionalFormatting sqref="M11:M109">
    <cfRule type="expression" dxfId="5" priority="5">
      <formula>AND(P11&lt;&gt;"",P11&lt;&gt;0,OR(M11="",M11=0))</formula>
    </cfRule>
  </conditionalFormatting>
  <conditionalFormatting sqref="N11:N109">
    <cfRule type="expression" dxfId="4" priority="8">
      <formula>AND(P11&lt;&gt;"",P11&lt;&gt;0,N11="")</formula>
    </cfRule>
    <cfRule type="expression" dxfId="3" priority="9">
      <formula>AND(NOT(M11=""),N11="")</formula>
    </cfRule>
  </conditionalFormatting>
  <conditionalFormatting sqref="O11:O109">
    <cfRule type="expression" dxfId="2" priority="3">
      <formula>AND(P11&lt;&gt;"",P11&lt;&gt;0,OR(O11="",O11=0))</formula>
    </cfRule>
  </conditionalFormatting>
  <conditionalFormatting sqref="P11:P109">
    <cfRule type="expression" dxfId="1" priority="2">
      <formula>AND($O11&lt;&gt;"",$P11="")</formula>
    </cfRule>
  </conditionalFormatting>
  <conditionalFormatting sqref="R11:R109">
    <cfRule type="expression" dxfId="0" priority="1">
      <formula>AND($O11&lt;&gt;"",$P11="")</formula>
    </cfRule>
  </conditionalFormatting>
  <dataValidations count="3">
    <dataValidation type="list" allowBlank="1" showInputMessage="1" showErrorMessage="1" sqref="N11:N109" xr:uid="{00000000-0002-0000-1D00-000000000000}">
      <formula1>"税込み,税抜き"</formula1>
    </dataValidation>
    <dataValidation type="custom" allowBlank="1" showInputMessage="1" showErrorMessage="1" sqref="K11:K109" xr:uid="{00000000-0002-0000-1D00-000001000000}">
      <formula1>AND(_xlfn.NUMBERVALUE(K11)&gt;=-99999999,_xlfn.NUMBERVALUE(K11)&lt;=99999999,K11*1000=INT(K11*1000))</formula1>
    </dataValidation>
    <dataValidation type="custom" allowBlank="1" showInputMessage="1" showErrorMessage="1" sqref="M11:M109 O11:P109" xr:uid="{00000000-0002-0000-1D00-000002000000}">
      <formula1>AND(_xlfn.NUMBERVALUE(M11)&gt;=-999999999999,_xlfn.NUMBERVALUE(M11)&lt;=999999999999,M11*1000=INT(M11*1000))</formula1>
    </dataValidation>
  </dataValidations>
  <pageMargins left="0.7" right="0.7" top="0.75" bottom="0.75" header="0.3" footer="0.3"/>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B24"/>
  <sheetViews>
    <sheetView showGridLines="0" zoomScale="70" zoomScaleNormal="70" zoomScaleSheetLayoutView="70" workbookViewId="0">
      <selection sqref="A1:H1"/>
    </sheetView>
  </sheetViews>
  <sheetFormatPr defaultColWidth="8" defaultRowHeight="18.75"/>
  <cols>
    <col min="1" max="1" width="2.625" customWidth="1"/>
    <col min="2" max="2" width="4.125" style="30" customWidth="1"/>
    <col min="3" max="3" width="22.125" customWidth="1"/>
    <col min="4" max="4" width="42.125" customWidth="1"/>
    <col min="5" max="5" width="22.625" customWidth="1"/>
    <col min="6" max="6" width="52.125" customWidth="1"/>
    <col min="7" max="7" width="15.625" customWidth="1"/>
    <col min="8" max="8" width="35.625" customWidth="1"/>
    <col min="11" max="11" width="22.625" customWidth="1"/>
    <col min="12" max="12" width="52.125" customWidth="1"/>
    <col min="13" max="13" width="50.625" customWidth="1"/>
  </cols>
  <sheetData>
    <row r="1" spans="1:28" s="282" customFormat="1" ht="18" customHeight="1">
      <c r="A1" s="1149" t="s">
        <v>6711</v>
      </c>
      <c r="B1" s="1149"/>
      <c r="C1" s="1149"/>
      <c r="D1" s="1149"/>
      <c r="E1" s="1149"/>
      <c r="F1" s="1149"/>
      <c r="G1" s="1149"/>
      <c r="H1" s="1149"/>
      <c r="I1" s="281"/>
    </row>
    <row r="2" spans="1:28" s="283" customFormat="1" ht="27.75">
      <c r="B2" s="284"/>
      <c r="H2" s="285" ph="1"/>
    </row>
    <row r="3" spans="1:28" s="282" customFormat="1" ht="26.45" customHeight="1">
      <c r="C3" s="286" t="s">
        <v>6712</v>
      </c>
      <c r="E3" s="287"/>
    </row>
    <row r="4" spans="1:28" s="283" customFormat="1" ht="26.45" customHeight="1">
      <c r="B4" s="288"/>
      <c r="H4" s="289" t="s">
        <v>7464</v>
      </c>
    </row>
    <row r="5" spans="1:28" s="283" customFormat="1" ht="20.100000000000001" customHeight="1">
      <c r="B5" s="284"/>
      <c r="H5" s="289" t="s">
        <v>7472</v>
      </c>
      <c r="I5" s="290"/>
      <c r="J5" s="290"/>
      <c r="K5" s="290"/>
      <c r="L5" s="290"/>
      <c r="M5" s="290"/>
      <c r="N5" s="290"/>
      <c r="O5" s="290"/>
      <c r="P5" s="290"/>
      <c r="Q5" s="290"/>
      <c r="R5" s="290"/>
      <c r="S5" s="290"/>
      <c r="T5" s="290"/>
      <c r="U5" s="290"/>
      <c r="V5" s="290"/>
      <c r="W5" s="290"/>
      <c r="X5" s="290"/>
      <c r="Y5" s="290"/>
      <c r="Z5" s="290"/>
      <c r="AA5" s="290"/>
      <c r="AB5" s="290"/>
    </row>
    <row r="6" spans="1:28" s="283" customFormat="1" ht="20.100000000000001" customHeight="1">
      <c r="B6" s="284"/>
      <c r="H6" s="289" t="s">
        <v>7467</v>
      </c>
      <c r="I6" s="290"/>
      <c r="J6" s="290"/>
      <c r="K6" s="290"/>
      <c r="L6" s="290"/>
      <c r="M6" s="290"/>
      <c r="N6" s="290"/>
      <c r="O6" s="290"/>
      <c r="P6" s="290"/>
      <c r="Q6" s="290"/>
      <c r="R6" s="290"/>
      <c r="S6" s="290"/>
      <c r="T6" s="290"/>
      <c r="U6" s="290"/>
      <c r="V6" s="290"/>
      <c r="W6" s="290"/>
      <c r="X6" s="290"/>
      <c r="Y6" s="290"/>
      <c r="Z6" s="290"/>
      <c r="AA6" s="290"/>
      <c r="AB6" s="290"/>
    </row>
    <row r="7" spans="1:28" s="283" customFormat="1" ht="20.100000000000001" customHeight="1">
      <c r="B7" s="284"/>
      <c r="H7" s="289" t="s">
        <v>7584</v>
      </c>
      <c r="I7" s="290"/>
      <c r="J7" s="290"/>
      <c r="K7" s="290"/>
      <c r="L7" s="290"/>
      <c r="M7" s="290"/>
      <c r="N7" s="290"/>
      <c r="O7" s="290"/>
      <c r="P7" s="290"/>
      <c r="Q7" s="290"/>
      <c r="R7" s="290"/>
      <c r="S7" s="290"/>
      <c r="T7" s="290"/>
      <c r="U7" s="290"/>
      <c r="V7" s="290"/>
      <c r="W7" s="290"/>
      <c r="X7" s="290"/>
      <c r="Y7" s="290"/>
      <c r="Z7" s="290"/>
      <c r="AA7" s="290"/>
      <c r="AB7" s="290"/>
    </row>
    <row r="8" spans="1:28" s="283" customFormat="1" ht="26.45" customHeight="1">
      <c r="B8" s="284"/>
      <c r="G8" s="290"/>
      <c r="H8" s="290"/>
      <c r="I8" s="290"/>
      <c r="J8" s="290"/>
      <c r="K8" s="290"/>
      <c r="L8" s="290"/>
      <c r="M8" s="290"/>
      <c r="N8" s="290"/>
      <c r="O8" s="290"/>
      <c r="P8" s="290"/>
      <c r="Q8" s="290"/>
      <c r="R8" s="290"/>
      <c r="S8" s="290"/>
      <c r="T8" s="290"/>
      <c r="U8" s="290"/>
      <c r="V8" s="290"/>
      <c r="W8" s="290"/>
      <c r="X8" s="290"/>
      <c r="Y8" s="290"/>
      <c r="Z8" s="290"/>
      <c r="AA8" s="290"/>
      <c r="AB8" s="290"/>
    </row>
    <row r="9" spans="1:28" s="283" customFormat="1" ht="17.25">
      <c r="B9" s="284"/>
      <c r="C9" s="284" t="s">
        <v>7154</v>
      </c>
      <c r="I9" s="290"/>
      <c r="J9" s="290"/>
      <c r="K9" s="290"/>
      <c r="L9" s="290"/>
      <c r="M9" s="290"/>
      <c r="N9" s="290"/>
      <c r="O9" s="290"/>
      <c r="P9" s="290"/>
      <c r="Q9" s="290"/>
      <c r="R9" s="290"/>
      <c r="S9" s="290"/>
      <c r="T9" s="290"/>
      <c r="U9" s="290"/>
      <c r="V9" s="290"/>
      <c r="W9" s="290"/>
      <c r="X9" s="290"/>
      <c r="Y9" s="290"/>
      <c r="Z9" s="290"/>
      <c r="AA9" s="290"/>
      <c r="AB9" s="290"/>
    </row>
    <row r="10" spans="1:28" s="283" customFormat="1" ht="17.25">
      <c r="B10" s="284"/>
      <c r="C10" s="284"/>
    </row>
    <row r="11" spans="1:28" s="283" customFormat="1" ht="93" customHeight="1">
      <c r="A11" s="1150"/>
      <c r="B11" s="1150"/>
      <c r="C11" s="291" t="s">
        <v>6713</v>
      </c>
      <c r="D11" s="1151" t="s">
        <v>7379</v>
      </c>
      <c r="E11" s="1151"/>
      <c r="F11" s="1151"/>
      <c r="G11" s="1151"/>
      <c r="H11" s="1151"/>
    </row>
    <row r="12" spans="1:28" s="283" customFormat="1" ht="24">
      <c r="B12" s="284"/>
      <c r="C12" s="292"/>
      <c r="D12" s="292"/>
      <c r="E12" s="292"/>
      <c r="F12" s="292"/>
      <c r="H12" s="293" t="s">
        <v>7121</v>
      </c>
    </row>
    <row r="13" spans="1:28" s="283" customFormat="1" ht="48" customHeight="1">
      <c r="B13" s="294" t="s">
        <v>6714</v>
      </c>
      <c r="C13" s="292"/>
      <c r="D13" s="292"/>
      <c r="E13" s="292"/>
      <c r="F13" s="295" t="s">
        <v>7088</v>
      </c>
      <c r="H13" s="296" t="s">
        <v>6680</v>
      </c>
      <c r="I13" s="297" t="b">
        <f>IF(COUNTIF($I$15:$I$24,"FALSE")&gt;0,FALSE,IF(COUNTIF($I$15:$I$124,"TRUE")&gt;0,(IF($I$14=FALSE,FALSE,TRUE)),FALSE))</f>
        <v>0</v>
      </c>
    </row>
    <row r="14" spans="1:28" s="30" customFormat="1" ht="58.5" customHeight="1" thickBot="1">
      <c r="B14" s="298" t="s">
        <v>6715</v>
      </c>
      <c r="C14" s="298" t="s">
        <v>6716</v>
      </c>
      <c r="D14" s="298" t="s">
        <v>6717</v>
      </c>
      <c r="E14" s="298" t="s">
        <v>6718</v>
      </c>
      <c r="F14" s="298" t="s">
        <v>6719</v>
      </c>
      <c r="G14" s="1152" t="s">
        <v>6720</v>
      </c>
      <c r="H14" s="1152"/>
      <c r="I14" s="299" t="b">
        <f>IF(COUNTA($H$2)&gt;0,TRUE,FALSE)</f>
        <v>0</v>
      </c>
      <c r="K14" s="300" t="s">
        <v>6718</v>
      </c>
      <c r="L14" s="300" t="s">
        <v>6719</v>
      </c>
      <c r="M14" s="301" t="s">
        <v>6720</v>
      </c>
      <c r="N14" s="283"/>
    </row>
    <row r="15" spans="1:28" s="302" customFormat="1" ht="108.6" customHeight="1" thickTop="1">
      <c r="B15" s="303">
        <v>1</v>
      </c>
      <c r="C15" s="304"/>
      <c r="D15" s="304"/>
      <c r="E15" s="305"/>
      <c r="F15" s="306"/>
      <c r="G15" s="1148"/>
      <c r="H15" s="1148"/>
      <c r="I15" s="307" t="str">
        <f>IF(COUNTA($C$15:$H$15)=0,"",(IF(OR(COUNTA($C$15:$F$15)&gt;3,COUNTA($C$15:$E$15,$G$15)&gt;3),TRUE,FALSE)))</f>
        <v/>
      </c>
      <c r="K15" s="306" t="s">
        <v>7089</v>
      </c>
      <c r="L15" s="308" t="s">
        <v>7090</v>
      </c>
      <c r="M15" s="309" t="s">
        <v>7091</v>
      </c>
      <c r="N15" s="283"/>
    </row>
    <row r="16" spans="1:28" s="302" customFormat="1" ht="120.6" customHeight="1">
      <c r="B16" s="303">
        <v>2</v>
      </c>
      <c r="C16" s="304"/>
      <c r="D16" s="304"/>
      <c r="E16" s="305"/>
      <c r="F16" s="305"/>
      <c r="G16" s="1148"/>
      <c r="H16" s="1148"/>
      <c r="I16" s="307" t="str">
        <f>IF(COUNTA($C$16:$H$16)=0,"",(IF(OR(COUNTA($C$16:$F$16)&gt;3,COUNTA($C$16:$E$16,$G$16)&gt;3),TRUE,FALSE)))</f>
        <v/>
      </c>
      <c r="K16" s="310" t="s">
        <v>7092</v>
      </c>
      <c r="L16" s="311" t="s">
        <v>7093</v>
      </c>
      <c r="M16" s="312" t="s">
        <v>7094</v>
      </c>
      <c r="N16" s="283"/>
    </row>
    <row r="17" spans="2:13" s="37" customFormat="1" ht="120.6" customHeight="1">
      <c r="B17" s="303">
        <v>3</v>
      </c>
      <c r="C17" s="304"/>
      <c r="D17" s="304"/>
      <c r="E17" s="305"/>
      <c r="F17" s="305"/>
      <c r="G17" s="1148"/>
      <c r="H17" s="1148"/>
      <c r="I17" s="307" t="str">
        <f>IF(COUNTA($C$17:$H$17)=0,"",(IF(OR(COUNTA($C$17:$F$17)&gt;3,COUNTA($C$17:$E$17,$G$17)&gt;3),TRUE,FALSE)))</f>
        <v/>
      </c>
      <c r="K17" s="313"/>
      <c r="L17" s="311" t="s">
        <v>7095</v>
      </c>
      <c r="M17" s="312" t="s">
        <v>6821</v>
      </c>
    </row>
    <row r="18" spans="2:13" s="37" customFormat="1" ht="120.6" customHeight="1">
      <c r="B18" s="303">
        <v>4</v>
      </c>
      <c r="C18" s="304"/>
      <c r="D18" s="304"/>
      <c r="E18" s="305"/>
      <c r="F18" s="305"/>
      <c r="G18" s="1148"/>
      <c r="H18" s="1148"/>
      <c r="I18" s="307" t="str">
        <f>IF(COUNTA($C$18:$H$18)=0,"",(IF(OR(COUNTA($C$18:$F$18)&gt;3,COUNTA($C$18:$E$18,$G$18)&gt;3),TRUE,FALSE)))</f>
        <v/>
      </c>
      <c r="K18" s="314"/>
      <c r="L18" s="315" t="s">
        <v>7156</v>
      </c>
      <c r="M18" s="316"/>
    </row>
    <row r="19" spans="2:13" s="37" customFormat="1" ht="120.6" customHeight="1">
      <c r="B19" s="303">
        <v>5</v>
      </c>
      <c r="C19" s="304"/>
      <c r="D19" s="304"/>
      <c r="E19" s="305"/>
      <c r="F19" s="305"/>
      <c r="G19" s="1148"/>
      <c r="H19" s="1148"/>
      <c r="I19" s="307" t="str">
        <f>IF(COUNTA($C$19:$H$19)=0,"",(IF(OR(COUNTA($C$19:$F$19)&gt;3,COUNTA($C$19:$E$19,$G$19)&gt;3),TRUE,FALSE)))</f>
        <v/>
      </c>
    </row>
    <row r="20" spans="2:13" s="37" customFormat="1" ht="120.6" customHeight="1">
      <c r="B20" s="303">
        <v>6</v>
      </c>
      <c r="C20" s="304"/>
      <c r="D20" s="304"/>
      <c r="E20" s="305"/>
      <c r="F20" s="305"/>
      <c r="G20" s="1148"/>
      <c r="H20" s="1148"/>
      <c r="I20" s="307" t="str">
        <f>IF(COUNTA($C$20:$H$20)=0,"",(IF(OR(COUNTA($C$20:$F$20)&gt;3,COUNTA($C$20:$E$20,$G$20)&gt;3),TRUE,FALSE)))</f>
        <v/>
      </c>
    </row>
    <row r="21" spans="2:13" s="37" customFormat="1" ht="120.6" customHeight="1">
      <c r="B21" s="303">
        <v>7</v>
      </c>
      <c r="C21" s="304"/>
      <c r="D21" s="304"/>
      <c r="E21" s="305"/>
      <c r="F21" s="305"/>
      <c r="G21" s="1148"/>
      <c r="H21" s="1148"/>
      <c r="I21" s="307" t="str">
        <f>IF(COUNTA($C$21:$H$21)=0,"",(IF(OR(COUNTA($C$21:$F$21)&gt;3,COUNTA($C$21:$E$21,$G$21)&gt;3),TRUE,FALSE)))</f>
        <v/>
      </c>
    </row>
    <row r="22" spans="2:13" s="37" customFormat="1" ht="120.6" customHeight="1">
      <c r="B22" s="303">
        <v>8</v>
      </c>
      <c r="C22" s="304"/>
      <c r="D22" s="304"/>
      <c r="E22" s="305"/>
      <c r="F22" s="305"/>
      <c r="G22" s="1148"/>
      <c r="H22" s="1148"/>
      <c r="I22" s="307" t="str">
        <f>IF(COUNTA($C$22:$H$22)=0,"",(IF(OR(COUNTA($C$22:$F$22)&gt;3,COUNTA($C$22:$E$22,$G$22)&gt;3),TRUE,FALSE)))</f>
        <v/>
      </c>
    </row>
    <row r="23" spans="2:13" s="37" customFormat="1" ht="120.6" customHeight="1">
      <c r="B23" s="303">
        <v>9</v>
      </c>
      <c r="C23" s="304"/>
      <c r="D23" s="304"/>
      <c r="E23" s="305"/>
      <c r="F23" s="305"/>
      <c r="G23" s="1148"/>
      <c r="H23" s="1148"/>
      <c r="I23" s="307" t="str">
        <f>IF(COUNTA($C$23:$H$23)=0,"",(IF(OR(COUNTA($C$23:$F$23)&gt;3,COUNTA($C$23:$E$23,$G$23)&gt;3),TRUE,FALSE)))</f>
        <v/>
      </c>
    </row>
    <row r="24" spans="2:13" s="37" customFormat="1" ht="120.6" customHeight="1">
      <c r="B24" s="303">
        <v>10</v>
      </c>
      <c r="C24" s="304"/>
      <c r="D24" s="304"/>
      <c r="E24" s="305"/>
      <c r="F24" s="305"/>
      <c r="G24" s="1148"/>
      <c r="H24" s="1148"/>
      <c r="I24" s="307" t="str">
        <f>IF(COUNTA($C$24:$H$24)=0,"",(IF(OR(COUNTA($C$24:$F$24)&gt;3,COUNTA($C$24:$E$24,$G$24)&gt;3),TRUE,FALSE)))</f>
        <v/>
      </c>
    </row>
  </sheetData>
  <sheetProtection algorithmName="SHA-512" hashValue="rXwqjZBIdJhfzK9fryFMYTGPoXUGu814zy5Bz0mSQUtF7imldpBBNpRb8WRodn5Qcx4XLJ8lGueHhf+UYwA/nQ==" saltValue="fF8SAkBRkZKhu2GEDualzw==" spinCount="100000" sheet="1" objects="1" scenarios="1"/>
  <mergeCells count="14">
    <mergeCell ref="G23:H23"/>
    <mergeCell ref="G24:H24"/>
    <mergeCell ref="G17:H17"/>
    <mergeCell ref="G18:H18"/>
    <mergeCell ref="G19:H19"/>
    <mergeCell ref="G20:H20"/>
    <mergeCell ref="G21:H21"/>
    <mergeCell ref="G22:H22"/>
    <mergeCell ref="G16:H16"/>
    <mergeCell ref="A1:H1"/>
    <mergeCell ref="A11:B11"/>
    <mergeCell ref="D11:H11"/>
    <mergeCell ref="G14:H14"/>
    <mergeCell ref="G15:H15"/>
  </mergeCells>
  <phoneticPr fontId="1"/>
  <conditionalFormatting sqref="F15:F24">
    <cfRule type="expression" dxfId="320" priority="6">
      <formula>$E15="補助対象経費により取得する財産は建物（新築）ではない。"</formula>
    </cfRule>
  </conditionalFormatting>
  <conditionalFormatting sqref="G15">
    <cfRule type="expression" dxfId="319" priority="5">
      <formula>$E15="補助対象経費により取得する財産は建物（新築）である。"</formula>
    </cfRule>
  </conditionalFormatting>
  <conditionalFormatting sqref="H2">
    <cfRule type="expression" dxfId="318" priority="1">
      <formula>H2&gt;TODAY()</formula>
    </cfRule>
    <cfRule type="expression" dxfId="317" priority="4">
      <formula>H2=""</formula>
    </cfRule>
  </conditionalFormatting>
  <conditionalFormatting sqref="G16:G24">
    <cfRule type="expression" dxfId="316" priority="2">
      <formula>$E16="補助対象経費により取得する財産は建物（新築）である。"</formula>
    </cfRule>
  </conditionalFormatting>
  <dataValidations count="2">
    <dataValidation type="date" operator="greaterThanOrEqual" allowBlank="1" showInputMessage="1" showErrorMessage="1" promptTitle="入力必須" prompt="宣誓・同意日を西暦（yyyy/mm/dd）で入力して下さい。" sqref="H2" xr:uid="{00000000-0002-0000-1E00-000000000000}">
      <formula1>44501</formula1>
    </dataValidation>
    <dataValidation type="list" allowBlank="1" showInputMessage="1" showErrorMessage="1" sqref="E15:E24" xr:uid="{00000000-0002-0000-1E00-000001000000}">
      <formula1>",補助対象経費により取得する財産は建物（新築）である。,補助対象経費により取得する財産は建物（新築）ではない。"</formula1>
    </dataValidation>
  </dataValidations>
  <hyperlinks>
    <hyperlink ref="F13" location="同意書_プルダウン_テキスト" display="（プルダウンが表示されない場合はこちらより、対象テキスト全文をコピーして入力してください。）" xr:uid="{00000000-0004-0000-1E00-000000000000}"/>
    <hyperlink ref="H12" location="'４．事業概要（５）'!A1" display="シート：４．事業概要（５）へ戻る" xr:uid="{00000000-0004-0000-1E00-000001000000}"/>
    <hyperlink ref="H13" location="'６．経費明細表'!A1" display="シート：経費明細表へ戻る" xr:uid="{00000000-0004-0000-1E00-000002000000}"/>
  </hyperlinks>
  <pageMargins left="0.7" right="0.7" top="0.75" bottom="0.75" header="0.3" footer="0.3"/>
  <pageSetup paperSize="9" scale="40"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A753B7FC-B552-4101-AF15-C390F9ED7393}">
          <x14:formula1>
            <xm:f>OFFSET(プルダウンデータ!$C$1167,,,COUNTIF(プルダウンデータ!$C$1167:$C$1170,"?*"))</xm:f>
          </x14:formula1>
          <xm:sqref>F15:F24</xm:sqref>
        </x14:dataValidation>
        <x14:dataValidation type="list" allowBlank="1" showInputMessage="1" showErrorMessage="1" xr:uid="{F8764859-2242-4CA2-8EEE-7CCEEF476715}">
          <x14:formula1>
            <xm:f>OFFSET(プルダウンデータ!$C$563,,,COUNTIF(プルダウンデータ!$C$563:$C$762,"?*"))</xm:f>
          </x14:formula1>
          <xm:sqref>C15:C24</xm:sqref>
        </x14:dataValidation>
        <x14:dataValidation type="list" allowBlank="1" showInputMessage="1" showErrorMessage="1" xr:uid="{F063359D-DB90-457E-8829-A9D0FEAE0148}">
          <x14:formula1>
            <xm:f>OFFSET(プルダウンデータ!$C$965,,,COUNTIF(プルダウンデータ!$C$965:$C$1166,"?*"))</xm:f>
          </x14:formula1>
          <xm:sqref>D15:D24</xm:sqref>
        </x14:dataValidation>
        <x14:dataValidation type="list" allowBlank="1" showInputMessage="1" showErrorMessage="1" xr:uid="{A4E07FA7-EC68-4BFB-B7BB-E2A919071539}">
          <x14:formula1>
            <xm:f>OFFSET(プルダウンデータ!$C$1171,,,COUNTIF(プルダウンデータ!$C$1171:$C$1173,"?*"))</xm:f>
          </x14:formula1>
          <xm:sqref>G15:H24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73"/>
  <sheetViews>
    <sheetView workbookViewId="0"/>
  </sheetViews>
  <sheetFormatPr defaultRowHeight="18.75"/>
  <cols>
    <col min="1" max="1" width="35" customWidth="1"/>
    <col min="2" max="2" width="12.125" customWidth="1"/>
    <col min="3" max="4" width="10.25" bestFit="1" customWidth="1"/>
    <col min="5" max="5" width="12.375" customWidth="1"/>
    <col min="6" max="6" width="10.25" bestFit="1" customWidth="1"/>
  </cols>
  <sheetData>
    <row r="1" spans="1:9">
      <c r="A1" t="s">
        <v>7382</v>
      </c>
    </row>
    <row r="2" spans="1:9">
      <c r="A2" t="s">
        <v>7384</v>
      </c>
      <c r="B2" t="s">
        <v>7383</v>
      </c>
      <c r="C2" t="s">
        <v>7062</v>
      </c>
      <c r="D2" t="s">
        <v>7061</v>
      </c>
    </row>
    <row r="3" spans="1:9">
      <c r="A3" t="s">
        <v>7202</v>
      </c>
      <c r="B3" t="s">
        <v>7381</v>
      </c>
      <c r="C3" s="190">
        <v>300000000</v>
      </c>
      <c r="D3" s="190">
        <v>300</v>
      </c>
      <c r="H3" s="190"/>
      <c r="I3" s="190"/>
    </row>
    <row r="4" spans="1:9">
      <c r="A4" t="s">
        <v>7380</v>
      </c>
      <c r="B4" t="s">
        <v>7269</v>
      </c>
      <c r="C4" s="190">
        <v>100000000</v>
      </c>
      <c r="D4" s="190">
        <v>100</v>
      </c>
      <c r="H4" s="190"/>
      <c r="I4" s="190"/>
    </row>
    <row r="5" spans="1:9">
      <c r="A5" t="s">
        <v>7054</v>
      </c>
      <c r="B5" t="s">
        <v>7054</v>
      </c>
      <c r="C5" s="190">
        <v>50000000</v>
      </c>
      <c r="D5" s="190">
        <v>100</v>
      </c>
      <c r="H5" s="190"/>
      <c r="I5" s="190"/>
    </row>
    <row r="6" spans="1:9">
      <c r="A6" t="s">
        <v>7052</v>
      </c>
      <c r="B6" t="s">
        <v>7052</v>
      </c>
      <c r="C6" s="190">
        <v>50000000</v>
      </c>
      <c r="D6" s="190">
        <v>50</v>
      </c>
      <c r="H6" s="190"/>
      <c r="I6" s="190"/>
    </row>
    <row r="7" spans="1:9">
      <c r="A7" t="s">
        <v>7051</v>
      </c>
      <c r="B7" t="s">
        <v>7051</v>
      </c>
      <c r="C7" s="190">
        <v>300000000</v>
      </c>
      <c r="D7" s="190">
        <v>900</v>
      </c>
      <c r="H7" s="190"/>
      <c r="I7" s="190"/>
    </row>
    <row r="8" spans="1:9">
      <c r="A8" t="s">
        <v>7050</v>
      </c>
      <c r="B8" t="s">
        <v>7050</v>
      </c>
      <c r="C8" s="190">
        <v>300000000</v>
      </c>
      <c r="D8" s="190">
        <v>300</v>
      </c>
      <c r="H8" s="190"/>
      <c r="I8" s="190"/>
    </row>
    <row r="9" spans="1:9">
      <c r="A9" t="s">
        <v>7049</v>
      </c>
      <c r="B9" t="s">
        <v>7049</v>
      </c>
      <c r="C9" s="190">
        <v>50000000</v>
      </c>
      <c r="D9" s="190">
        <v>200</v>
      </c>
      <c r="H9" s="190"/>
      <c r="I9" s="190"/>
    </row>
    <row r="10" spans="1:9">
      <c r="A10" t="s">
        <v>7047</v>
      </c>
      <c r="B10" t="s">
        <v>7047</v>
      </c>
      <c r="C10" s="190">
        <v>300000000</v>
      </c>
      <c r="D10" s="190">
        <v>300</v>
      </c>
      <c r="H10" s="190"/>
      <c r="I10" s="190"/>
    </row>
    <row r="13" spans="1:9">
      <c r="A13" t="s">
        <v>7251</v>
      </c>
    </row>
    <row r="14" spans="1:9">
      <c r="A14" t="s">
        <v>7060</v>
      </c>
      <c r="B14" t="s">
        <v>7059</v>
      </c>
      <c r="C14" t="s">
        <v>7058</v>
      </c>
      <c r="D14" t="s">
        <v>7057</v>
      </c>
      <c r="E14" t="s">
        <v>7056</v>
      </c>
      <c r="F14" t="s">
        <v>7195</v>
      </c>
    </row>
    <row r="15" spans="1:9">
      <c r="A15" s="190">
        <v>80000000</v>
      </c>
      <c r="B15" s="190">
        <v>100000000</v>
      </c>
      <c r="C15" s="190">
        <v>15000000</v>
      </c>
      <c r="D15" s="190">
        <v>15000000</v>
      </c>
      <c r="E15" s="190">
        <v>150000000</v>
      </c>
      <c r="F15" s="190">
        <v>40000000</v>
      </c>
    </row>
    <row r="16" spans="1:9">
      <c r="A16" s="190">
        <v>60000000</v>
      </c>
      <c r="B16" s="190"/>
      <c r="C16" s="190">
        <v>10000000</v>
      </c>
      <c r="D16" s="190">
        <v>10000000</v>
      </c>
      <c r="E16" s="190">
        <v>100000000</v>
      </c>
      <c r="F16" s="190">
        <v>30000000</v>
      </c>
    </row>
    <row r="17" spans="1:6">
      <c r="A17" s="190">
        <v>40000000</v>
      </c>
      <c r="B17" s="190"/>
      <c r="C17" s="190">
        <v>5000000</v>
      </c>
      <c r="D17" s="190">
        <v>5000000</v>
      </c>
      <c r="E17" s="190"/>
      <c r="F17" s="190">
        <v>20000000</v>
      </c>
    </row>
    <row r="18" spans="1:6">
      <c r="A18" s="190">
        <v>20000000</v>
      </c>
      <c r="B18" s="190"/>
      <c r="C18" s="190"/>
      <c r="D18" s="190"/>
      <c r="E18" s="190"/>
      <c r="F18" s="190">
        <v>10000000</v>
      </c>
    </row>
    <row r="20" spans="1:6">
      <c r="A20" t="s">
        <v>7286</v>
      </c>
    </row>
    <row r="21" spans="1:6">
      <c r="A21" s="190">
        <v>300</v>
      </c>
    </row>
    <row r="22" spans="1:6">
      <c r="A22" s="190">
        <v>2000</v>
      </c>
    </row>
    <row r="24" spans="1:6">
      <c r="A24" t="s">
        <v>7287</v>
      </c>
    </row>
    <row r="25" spans="1:6">
      <c r="A25" s="190">
        <v>1000000000</v>
      </c>
    </row>
    <row r="27" spans="1:6">
      <c r="A27" t="s">
        <v>7299</v>
      </c>
    </row>
    <row r="28" spans="1:6">
      <c r="A28" t="s">
        <v>7281</v>
      </c>
    </row>
    <row r="29" spans="1:6">
      <c r="A29" t="s">
        <v>7282</v>
      </c>
    </row>
    <row r="30" spans="1:6">
      <c r="A30" t="s">
        <v>7283</v>
      </c>
    </row>
    <row r="31" spans="1:6">
      <c r="A31" t="s">
        <v>7284</v>
      </c>
    </row>
    <row r="32" spans="1:6">
      <c r="A32" t="s">
        <v>7285</v>
      </c>
    </row>
    <row r="35" spans="1:4">
      <c r="A35" t="s">
        <v>7076</v>
      </c>
    </row>
    <row r="36" spans="1:4">
      <c r="A36" t="s">
        <v>7377</v>
      </c>
    </row>
    <row r="37" spans="1:4">
      <c r="A37" t="s">
        <v>7378</v>
      </c>
    </row>
    <row r="38" spans="1:4">
      <c r="A38" t="s">
        <v>7280</v>
      </c>
    </row>
    <row r="40" spans="1:4">
      <c r="A40" t="s">
        <v>7120</v>
      </c>
    </row>
    <row r="41" spans="1:4">
      <c r="A41" t="s">
        <v>7354</v>
      </c>
      <c r="B41" t="s">
        <v>7126</v>
      </c>
      <c r="C41" t="s">
        <v>7127</v>
      </c>
    </row>
    <row r="42" spans="1:4">
      <c r="A42">
        <v>1</v>
      </c>
      <c r="B42">
        <f>IF('２．１．組合特例申請'!W16&lt;&gt;"",'２．１．組合特例申請'!W16,0)</f>
        <v>0</v>
      </c>
      <c r="C42" t="str">
        <f>IF($A42&lt;=$D$64,LARGE($B$42:$B$61,A42),"")</f>
        <v/>
      </c>
      <c r="D42" s="193" t="s">
        <v>7355</v>
      </c>
    </row>
    <row r="43" spans="1:4">
      <c r="A43">
        <v>2</v>
      </c>
      <c r="B43">
        <f>IF('２．１．組合特例申請'!W19&lt;&gt;"",'２．１．組合特例申請'!W19,0)</f>
        <v>0</v>
      </c>
      <c r="C43" t="str">
        <f t="shared" ref="C43:C61" si="0">IF($A43&lt;=$D$64,LARGE($B$42:$B$61,A43),"")</f>
        <v/>
      </c>
      <c r="D43" s="193" t="s">
        <v>7356</v>
      </c>
    </row>
    <row r="44" spans="1:4">
      <c r="A44">
        <v>3</v>
      </c>
      <c r="B44">
        <f>IF('２．１．組合特例申請'!W22&lt;&gt;"",'２．１．組合特例申請'!W22,0)</f>
        <v>0</v>
      </c>
      <c r="C44" t="str">
        <f t="shared" si="0"/>
        <v/>
      </c>
      <c r="D44" s="193" t="s">
        <v>7357</v>
      </c>
    </row>
    <row r="45" spans="1:4">
      <c r="A45">
        <v>4</v>
      </c>
      <c r="B45">
        <f>IF('２．１．組合特例申請'!W25&lt;&gt;"",'２．１．組合特例申請'!W25,0)</f>
        <v>0</v>
      </c>
      <c r="C45" t="str">
        <f t="shared" si="0"/>
        <v/>
      </c>
      <c r="D45" s="193" t="s">
        <v>7358</v>
      </c>
    </row>
    <row r="46" spans="1:4">
      <c r="A46">
        <v>5</v>
      </c>
      <c r="B46">
        <f>IF('２．１．組合特例申請'!W28&lt;&gt;"",'２．１．組合特例申請'!W28,0)</f>
        <v>0</v>
      </c>
      <c r="C46" t="str">
        <f t="shared" si="0"/>
        <v/>
      </c>
      <c r="D46" s="193" t="s">
        <v>7359</v>
      </c>
    </row>
    <row r="47" spans="1:4">
      <c r="A47">
        <v>6</v>
      </c>
      <c r="B47">
        <f>IF('２．１．組合特例申請'!W31&lt;&gt;"",'２．１．組合特例申請'!W31,0)</f>
        <v>0</v>
      </c>
      <c r="C47" t="str">
        <f t="shared" si="0"/>
        <v/>
      </c>
      <c r="D47" s="193" t="s">
        <v>7360</v>
      </c>
    </row>
    <row r="48" spans="1:4">
      <c r="A48">
        <v>7</v>
      </c>
      <c r="B48">
        <f>IF('２．１．組合特例申請'!W34&lt;&gt;"",'２．１．組合特例申請'!W34,0)</f>
        <v>0</v>
      </c>
      <c r="C48" t="str">
        <f t="shared" si="0"/>
        <v/>
      </c>
      <c r="D48" s="193" t="s">
        <v>7361</v>
      </c>
    </row>
    <row r="49" spans="1:4">
      <c r="A49">
        <v>8</v>
      </c>
      <c r="B49">
        <f>IF('２．１．組合特例申請'!W37&lt;&gt;"",'２．１．組合特例申請'!W37,0)</f>
        <v>0</v>
      </c>
      <c r="C49" t="str">
        <f t="shared" si="0"/>
        <v/>
      </c>
      <c r="D49" s="193" t="s">
        <v>7362</v>
      </c>
    </row>
    <row r="50" spans="1:4">
      <c r="A50">
        <v>9</v>
      </c>
      <c r="B50">
        <f>IF('２．１．組合特例申請'!W40&lt;&gt;"",'２．１．組合特例申請'!W40,0)</f>
        <v>0</v>
      </c>
      <c r="C50" t="str">
        <f t="shared" si="0"/>
        <v/>
      </c>
      <c r="D50" s="193" t="s">
        <v>7363</v>
      </c>
    </row>
    <row r="51" spans="1:4">
      <c r="A51">
        <v>10</v>
      </c>
      <c r="B51">
        <f>IF('２．１．組合特例申請'!W43&lt;&gt;"",'２．１．組合特例申請'!W43,0)</f>
        <v>0</v>
      </c>
      <c r="C51" t="str">
        <f t="shared" si="0"/>
        <v/>
      </c>
      <c r="D51" s="193" t="s">
        <v>7364</v>
      </c>
    </row>
    <row r="52" spans="1:4">
      <c r="A52">
        <v>11</v>
      </c>
      <c r="B52">
        <f>IF('２．１．組合特例申請'!W46&lt;&gt;"",'２．１．組合特例申請'!W46,0)</f>
        <v>0</v>
      </c>
      <c r="C52" t="str">
        <f t="shared" si="0"/>
        <v/>
      </c>
      <c r="D52" s="193" t="s">
        <v>7365</v>
      </c>
    </row>
    <row r="53" spans="1:4">
      <c r="A53">
        <v>12</v>
      </c>
      <c r="B53">
        <f>IF('２．１．組合特例申請'!W49&lt;&gt;"",'２．１．組合特例申請'!W49,0)</f>
        <v>0</v>
      </c>
      <c r="C53" t="str">
        <f t="shared" si="0"/>
        <v/>
      </c>
      <c r="D53" s="193" t="s">
        <v>7366</v>
      </c>
    </row>
    <row r="54" spans="1:4">
      <c r="A54">
        <v>13</v>
      </c>
      <c r="B54">
        <f>IF('２．１．組合特例申請'!W52&lt;&gt;"",'２．１．組合特例申請'!W52,0)</f>
        <v>0</v>
      </c>
      <c r="C54" t="str">
        <f t="shared" si="0"/>
        <v/>
      </c>
      <c r="D54" s="193" t="s">
        <v>7367</v>
      </c>
    </row>
    <row r="55" spans="1:4">
      <c r="A55">
        <v>14</v>
      </c>
      <c r="B55">
        <f>IF('２．１．組合特例申請'!W55&lt;&gt;"",'２．１．組合特例申請'!W55,0)</f>
        <v>0</v>
      </c>
      <c r="C55" t="str">
        <f t="shared" si="0"/>
        <v/>
      </c>
      <c r="D55" s="193" t="s">
        <v>7368</v>
      </c>
    </row>
    <row r="56" spans="1:4">
      <c r="A56">
        <v>15</v>
      </c>
      <c r="B56">
        <f>IF('２．１．組合特例申請'!W58&lt;&gt;"",'２．１．組合特例申請'!W58,0)</f>
        <v>0</v>
      </c>
      <c r="C56" t="str">
        <f t="shared" si="0"/>
        <v/>
      </c>
      <c r="D56" s="193" t="s">
        <v>7369</v>
      </c>
    </row>
    <row r="57" spans="1:4">
      <c r="A57">
        <v>16</v>
      </c>
      <c r="B57">
        <f>IF('２．１．組合特例申請'!W61&lt;&gt;"",'２．１．組合特例申請'!W61,0)</f>
        <v>0</v>
      </c>
      <c r="C57" t="str">
        <f t="shared" si="0"/>
        <v/>
      </c>
      <c r="D57" s="193" t="s">
        <v>7370</v>
      </c>
    </row>
    <row r="58" spans="1:4">
      <c r="A58">
        <v>17</v>
      </c>
      <c r="B58">
        <f>IF('２．１．組合特例申請'!W64&lt;&gt;"",'２．１．組合特例申請'!W64,0)</f>
        <v>0</v>
      </c>
      <c r="C58" t="str">
        <f t="shared" si="0"/>
        <v/>
      </c>
      <c r="D58" s="193" t="s">
        <v>7371</v>
      </c>
    </row>
    <row r="59" spans="1:4">
      <c r="A59">
        <v>18</v>
      </c>
      <c r="B59">
        <f>IF('２．１．組合特例申請'!W67&lt;&gt;"",'２．１．組合特例申請'!W67,0)</f>
        <v>0</v>
      </c>
      <c r="C59" t="str">
        <f t="shared" si="0"/>
        <v/>
      </c>
      <c r="D59" s="193" t="s">
        <v>7372</v>
      </c>
    </row>
    <row r="60" spans="1:4">
      <c r="A60">
        <v>19</v>
      </c>
      <c r="B60">
        <f>IF('２．１．組合特例申請'!W70&lt;&gt;"",'２．１．組合特例申請'!W70,0)</f>
        <v>0</v>
      </c>
      <c r="C60" t="str">
        <f t="shared" si="0"/>
        <v/>
      </c>
      <c r="D60" s="193" t="s">
        <v>7373</v>
      </c>
    </row>
    <row r="61" spans="1:4">
      <c r="A61">
        <v>20</v>
      </c>
      <c r="B61">
        <f>IF('２．１．組合特例申請'!W73&lt;&gt;"",'２．１．組合特例申請'!W73,0)</f>
        <v>0</v>
      </c>
      <c r="C61" t="str">
        <f t="shared" si="0"/>
        <v/>
      </c>
      <c r="D61" s="193" t="s">
        <v>7374</v>
      </c>
    </row>
    <row r="62" spans="1:4">
      <c r="B62" t="s">
        <v>7375</v>
      </c>
    </row>
    <row r="63" spans="1:4">
      <c r="A63" t="s">
        <v>7118</v>
      </c>
      <c r="D63">
        <f>COUNT('２．１．組合特例申請'!W16,'２．１．組合特例申請'!W19,'２．１．組合特例申請'!W22,'２．１．組合特例申請'!W25,'２．１．組合特例申請'!W28,'２．１．組合特例申請'!W31,'２．１．組合特例申請'!W34,'２．１．組合特例申請'!W37,'２．１．組合特例申請'!W40,'２．１．組合特例申請'!W43,'２．１．組合特例申請'!W46,'２．１．組合特例申請'!W49,'２．１．組合特例申請'!W52,'２．１．組合特例申請'!W55,'２．１．組合特例申請'!W58,'２．１．組合特例申請'!W61,'２．１．組合特例申請'!W64,'２．１．組合特例申請'!W67,'２．１．組合特例申請'!W70,'２．１．組合特例申請'!W73)</f>
        <v>0</v>
      </c>
    </row>
    <row r="64" spans="1:4">
      <c r="A64" t="s">
        <v>7119</v>
      </c>
      <c r="D64">
        <f>ROUNDDOWN(D63/2,0)</f>
        <v>0</v>
      </c>
    </row>
    <row r="66" spans="1:2">
      <c r="A66" t="s">
        <v>7376</v>
      </c>
    </row>
    <row r="70" spans="1:2">
      <c r="A70" t="s">
        <v>7352</v>
      </c>
    </row>
    <row r="71" spans="1:2">
      <c r="A71" t="b">
        <f>AND('６．経費明細表（リース）'!$H$6="□",IF(COUNTIF('費目別明細書（機械装置・システム構築費）'!$A$11:$A$109,"リ")&gt;0,TRUE,FALSE))</f>
        <v>0</v>
      </c>
      <c r="B71" t="s">
        <v>7353</v>
      </c>
    </row>
    <row r="72" spans="1:2">
      <c r="A72" t="b">
        <f>AND('６．経費明細表（リース）'!$H$6="☑",OR('６．経費明細表（リース）'!$H$18=0,'６．経費明細表（リース）'!$H$18=""))</f>
        <v>0</v>
      </c>
      <c r="B72" t="s">
        <v>7350</v>
      </c>
    </row>
    <row r="73" spans="1:2">
      <c r="A73" t="b">
        <f>AND('６．経費明細表（リース）'!$H$6="□",OR('６．経費明細表（リース）'!$H$18&lt;&gt;0,'６．経費明細表（リース）'!$H$18&lt;&gt;""))</f>
        <v>0</v>
      </c>
      <c r="B73" t="s">
        <v>7351</v>
      </c>
    </row>
  </sheetData>
  <sheetProtection algorithmName="SHA-512" hashValue="bawrp1Fr7tZpIbEm8+Bh2CJeFtYRAhlV6bkl2c5VebG3htBYE/eP2VDmuSDnxRx1Wa5klArBinBgkfhDPGZV8g==" saltValue="Y+XHABRk9qkXGnHLTOkGqA==" spinCount="100000" sheet="1" objects="1" scenarios="1"/>
  <phoneticPr fontId="1"/>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2:E1421"/>
  <sheetViews>
    <sheetView zoomScale="85" zoomScaleNormal="85" workbookViewId="0"/>
  </sheetViews>
  <sheetFormatPr defaultColWidth="9" defaultRowHeight="15.75"/>
  <cols>
    <col min="1" max="1" width="27.25" style="4" bestFit="1" customWidth="1"/>
    <col min="2" max="2" width="6" style="4" bestFit="1" customWidth="1"/>
    <col min="3" max="3" width="133.75" style="4" bestFit="1" customWidth="1"/>
    <col min="4" max="16384" width="9" style="4"/>
  </cols>
  <sheetData>
    <row r="2" spans="1:5">
      <c r="A2" s="9" t="s">
        <v>238</v>
      </c>
      <c r="B2" s="9" t="s">
        <v>239</v>
      </c>
      <c r="C2" s="9" t="s">
        <v>240</v>
      </c>
    </row>
    <row r="3" spans="1:5">
      <c r="A3" s="6" t="s">
        <v>4529</v>
      </c>
      <c r="B3" s="3"/>
      <c r="C3" s="3" t="s">
        <v>4530</v>
      </c>
    </row>
    <row r="4" spans="1:5">
      <c r="A4" s="7"/>
      <c r="B4" s="3"/>
      <c r="C4" s="3" t="s">
        <v>4531</v>
      </c>
    </row>
    <row r="5" spans="1:5">
      <c r="A5" s="8"/>
      <c r="B5" s="3"/>
      <c r="C5" s="3"/>
      <c r="E5" s="4" t="s">
        <v>6823</v>
      </c>
    </row>
    <row r="6" spans="1:5">
      <c r="A6" s="6" t="s">
        <v>7410</v>
      </c>
      <c r="B6" s="3" t="s">
        <v>463</v>
      </c>
      <c r="C6" s="3" t="s">
        <v>4409</v>
      </c>
      <c r="D6" s="13" t="s">
        <v>343</v>
      </c>
      <c r="E6" s="4">
        <v>0</v>
      </c>
    </row>
    <row r="7" spans="1:5">
      <c r="A7" s="7"/>
      <c r="B7" s="3" t="s">
        <v>464</v>
      </c>
      <c r="C7" s="5" t="s">
        <v>4410</v>
      </c>
      <c r="D7" s="14" t="s">
        <v>344</v>
      </c>
      <c r="E7" s="4">
        <v>1</v>
      </c>
    </row>
    <row r="8" spans="1:5">
      <c r="A8" s="7"/>
      <c r="B8" s="3" t="s">
        <v>465</v>
      </c>
      <c r="C8" s="5" t="s">
        <v>4411</v>
      </c>
      <c r="D8" s="14" t="s">
        <v>345</v>
      </c>
      <c r="E8" s="4">
        <v>1</v>
      </c>
    </row>
    <row r="9" spans="1:5">
      <c r="A9" s="7"/>
      <c r="B9" s="3" t="s">
        <v>466</v>
      </c>
      <c r="C9" s="5" t="s">
        <v>4412</v>
      </c>
      <c r="D9" s="14" t="s">
        <v>346</v>
      </c>
      <c r="E9" s="4">
        <v>0</v>
      </c>
    </row>
    <row r="10" spans="1:5">
      <c r="A10" s="7"/>
      <c r="B10" s="3" t="s">
        <v>467</v>
      </c>
      <c r="C10" s="5" t="s">
        <v>4413</v>
      </c>
      <c r="D10" s="14" t="s">
        <v>347</v>
      </c>
      <c r="E10" s="4">
        <v>0</v>
      </c>
    </row>
    <row r="11" spans="1:5">
      <c r="A11" s="7"/>
      <c r="B11" s="3" t="s">
        <v>468</v>
      </c>
      <c r="C11" s="5" t="s">
        <v>4414</v>
      </c>
      <c r="D11" s="14" t="s">
        <v>348</v>
      </c>
      <c r="E11" s="4">
        <v>0</v>
      </c>
    </row>
    <row r="12" spans="1:5">
      <c r="A12" s="7"/>
      <c r="B12" s="3" t="s">
        <v>469</v>
      </c>
      <c r="C12" s="5" t="s">
        <v>4415</v>
      </c>
      <c r="D12" s="14" t="s">
        <v>349</v>
      </c>
      <c r="E12" s="4">
        <v>0</v>
      </c>
    </row>
    <row r="13" spans="1:5">
      <c r="A13" s="7"/>
      <c r="B13" s="3" t="s">
        <v>470</v>
      </c>
      <c r="C13" s="5" t="s">
        <v>4416</v>
      </c>
      <c r="D13" s="14" t="s">
        <v>350</v>
      </c>
      <c r="E13" s="4">
        <v>0</v>
      </c>
    </row>
    <row r="14" spans="1:5">
      <c r="A14" s="7"/>
      <c r="B14" s="3" t="s">
        <v>471</v>
      </c>
      <c r="C14" s="5" t="s">
        <v>4417</v>
      </c>
      <c r="D14" s="14" t="s">
        <v>351</v>
      </c>
      <c r="E14" s="4">
        <v>0</v>
      </c>
    </row>
    <row r="15" spans="1:5">
      <c r="A15" s="7"/>
      <c r="B15" s="3" t="s">
        <v>472</v>
      </c>
      <c r="C15" s="5" t="s">
        <v>4418</v>
      </c>
      <c r="D15" s="14" t="s">
        <v>352</v>
      </c>
      <c r="E15" s="4">
        <v>0</v>
      </c>
    </row>
    <row r="16" spans="1:5">
      <c r="A16" s="7"/>
      <c r="B16" s="3" t="s">
        <v>473</v>
      </c>
      <c r="C16" s="5" t="s">
        <v>6877</v>
      </c>
      <c r="D16" s="14" t="s">
        <v>353</v>
      </c>
      <c r="E16" s="4">
        <v>1</v>
      </c>
    </row>
    <row r="17" spans="1:5">
      <c r="A17" s="7"/>
      <c r="B17" s="3" t="s">
        <v>6839</v>
      </c>
      <c r="C17" s="5" t="s">
        <v>6840</v>
      </c>
      <c r="D17" s="14" t="s">
        <v>6841</v>
      </c>
      <c r="E17" s="4">
        <v>1</v>
      </c>
    </row>
    <row r="18" spans="1:5">
      <c r="A18" s="7"/>
      <c r="B18" s="3" t="s">
        <v>6842</v>
      </c>
      <c r="C18" s="5" t="s">
        <v>6843</v>
      </c>
      <c r="D18" s="14" t="s">
        <v>6844</v>
      </c>
      <c r="E18" s="4">
        <v>1</v>
      </c>
    </row>
    <row r="19" spans="1:5">
      <c r="A19" s="7"/>
      <c r="B19" s="3" t="s">
        <v>6845</v>
      </c>
      <c r="C19" s="5" t="s">
        <v>6846</v>
      </c>
      <c r="D19" s="14" t="s">
        <v>6847</v>
      </c>
      <c r="E19" s="4">
        <v>1</v>
      </c>
    </row>
    <row r="20" spans="1:5">
      <c r="A20" s="7"/>
      <c r="B20" s="3" t="s">
        <v>6848</v>
      </c>
      <c r="C20" s="5" t="s">
        <v>6849</v>
      </c>
      <c r="D20" s="14" t="s">
        <v>6850</v>
      </c>
      <c r="E20" s="4">
        <v>1</v>
      </c>
    </row>
    <row r="21" spans="1:5">
      <c r="A21" s="7"/>
      <c r="B21" s="3" t="s">
        <v>6851</v>
      </c>
      <c r="C21" s="5" t="s">
        <v>6852</v>
      </c>
      <c r="D21" s="14" t="s">
        <v>6853</v>
      </c>
      <c r="E21" s="4">
        <v>1</v>
      </c>
    </row>
    <row r="22" spans="1:5">
      <c r="A22" s="7"/>
      <c r="B22" s="3" t="s">
        <v>6854</v>
      </c>
      <c r="C22" s="5" t="s">
        <v>7441</v>
      </c>
      <c r="D22" s="14" t="s">
        <v>7442</v>
      </c>
      <c r="E22" s="4">
        <v>1</v>
      </c>
    </row>
    <row r="23" spans="1:5">
      <c r="A23" s="7"/>
      <c r="B23" s="3" t="s">
        <v>6856</v>
      </c>
      <c r="C23" s="5" t="s">
        <v>6857</v>
      </c>
      <c r="D23" s="14" t="s">
        <v>6858</v>
      </c>
      <c r="E23" s="4">
        <v>1</v>
      </c>
    </row>
    <row r="24" spans="1:5">
      <c r="A24" s="7"/>
      <c r="B24" s="3" t="s">
        <v>6859</v>
      </c>
      <c r="C24" s="5" t="s">
        <v>6860</v>
      </c>
      <c r="D24" s="14" t="s">
        <v>6861</v>
      </c>
      <c r="E24" s="4">
        <v>1</v>
      </c>
    </row>
    <row r="25" spans="1:5">
      <c r="A25" s="7"/>
      <c r="B25" s="3" t="s">
        <v>6862</v>
      </c>
      <c r="C25" s="5" t="s">
        <v>6863</v>
      </c>
      <c r="D25" s="14" t="s">
        <v>6864</v>
      </c>
      <c r="E25" s="4">
        <v>1</v>
      </c>
    </row>
    <row r="26" spans="1:5">
      <c r="A26" s="7"/>
      <c r="B26" s="3" t="s">
        <v>474</v>
      </c>
      <c r="C26" s="5" t="s">
        <v>4419</v>
      </c>
      <c r="D26" s="14" t="s">
        <v>354</v>
      </c>
      <c r="E26" s="4">
        <v>1</v>
      </c>
    </row>
    <row r="27" spans="1:5">
      <c r="A27" s="7"/>
      <c r="B27" s="3" t="s">
        <v>475</v>
      </c>
      <c r="C27" s="5" t="s">
        <v>4420</v>
      </c>
      <c r="D27" s="14" t="s">
        <v>355</v>
      </c>
      <c r="E27" s="4">
        <v>1</v>
      </c>
    </row>
    <row r="28" spans="1:5">
      <c r="A28" s="7"/>
      <c r="B28" s="3" t="s">
        <v>476</v>
      </c>
      <c r="C28" s="5" t="s">
        <v>4421</v>
      </c>
      <c r="D28" s="14" t="s">
        <v>356</v>
      </c>
      <c r="E28" s="4">
        <v>1</v>
      </c>
    </row>
    <row r="29" spans="1:5">
      <c r="A29" s="7"/>
      <c r="B29" s="3" t="s">
        <v>477</v>
      </c>
      <c r="C29" s="5" t="s">
        <v>4422</v>
      </c>
      <c r="D29" s="14" t="s">
        <v>357</v>
      </c>
      <c r="E29" s="4">
        <v>1</v>
      </c>
    </row>
    <row r="30" spans="1:5">
      <c r="A30" s="7"/>
      <c r="B30" s="3" t="s">
        <v>478</v>
      </c>
      <c r="C30" s="5" t="s">
        <v>4423</v>
      </c>
      <c r="D30" s="14" t="s">
        <v>358</v>
      </c>
      <c r="E30" s="4">
        <v>1</v>
      </c>
    </row>
    <row r="31" spans="1:5">
      <c r="A31" s="7"/>
      <c r="B31" s="3" t="s">
        <v>479</v>
      </c>
      <c r="C31" s="5" t="s">
        <v>4424</v>
      </c>
      <c r="D31" s="14" t="s">
        <v>359</v>
      </c>
      <c r="E31" s="4">
        <v>1</v>
      </c>
    </row>
    <row r="32" spans="1:5">
      <c r="A32" s="7"/>
      <c r="B32" s="3" t="s">
        <v>480</v>
      </c>
      <c r="C32" s="5" t="s">
        <v>4425</v>
      </c>
      <c r="D32" s="14" t="s">
        <v>360</v>
      </c>
      <c r="E32" s="4">
        <v>1</v>
      </c>
    </row>
    <row r="33" spans="1:5">
      <c r="A33" s="7"/>
      <c r="B33" s="3" t="s">
        <v>481</v>
      </c>
      <c r="C33" s="5" t="s">
        <v>4426</v>
      </c>
      <c r="D33" s="14" t="s">
        <v>361</v>
      </c>
      <c r="E33" s="4">
        <v>1</v>
      </c>
    </row>
    <row r="34" spans="1:5">
      <c r="A34" s="7"/>
      <c r="B34" s="3" t="s">
        <v>482</v>
      </c>
      <c r="C34" s="5" t="s">
        <v>4427</v>
      </c>
      <c r="D34" s="14" t="s">
        <v>362</v>
      </c>
      <c r="E34" s="4">
        <v>1</v>
      </c>
    </row>
    <row r="35" spans="1:5">
      <c r="A35" s="7"/>
      <c r="B35" s="3" t="s">
        <v>483</v>
      </c>
      <c r="C35" s="5" t="s">
        <v>4428</v>
      </c>
      <c r="D35" s="14" t="s">
        <v>363</v>
      </c>
      <c r="E35" s="4">
        <v>1</v>
      </c>
    </row>
    <row r="36" spans="1:5">
      <c r="A36" s="7"/>
      <c r="B36" s="3" t="s">
        <v>484</v>
      </c>
      <c r="C36" s="5" t="s">
        <v>4429</v>
      </c>
      <c r="D36" s="14" t="s">
        <v>364</v>
      </c>
      <c r="E36" s="4">
        <v>1</v>
      </c>
    </row>
    <row r="37" spans="1:5">
      <c r="A37" s="7"/>
      <c r="B37" s="3" t="s">
        <v>485</v>
      </c>
      <c r="C37" s="5" t="s">
        <v>4430</v>
      </c>
      <c r="D37" s="14" t="s">
        <v>365</v>
      </c>
      <c r="E37" s="4">
        <v>1</v>
      </c>
    </row>
    <row r="38" spans="1:5">
      <c r="A38" s="7"/>
      <c r="B38" s="3" t="s">
        <v>486</v>
      </c>
      <c r="C38" s="5" t="s">
        <v>4431</v>
      </c>
      <c r="D38" s="14" t="s">
        <v>366</v>
      </c>
      <c r="E38" s="4">
        <v>1</v>
      </c>
    </row>
    <row r="39" spans="1:5">
      <c r="A39" s="7"/>
      <c r="B39" s="3" t="s">
        <v>487</v>
      </c>
      <c r="C39" s="5" t="s">
        <v>4432</v>
      </c>
      <c r="D39" s="14" t="s">
        <v>367</v>
      </c>
      <c r="E39" s="4">
        <v>1</v>
      </c>
    </row>
    <row r="40" spans="1:5">
      <c r="A40" s="7"/>
      <c r="B40" s="3" t="s">
        <v>488</v>
      </c>
      <c r="C40" s="5" t="s">
        <v>4433</v>
      </c>
      <c r="D40" s="14" t="s">
        <v>368</v>
      </c>
      <c r="E40" s="4">
        <v>1</v>
      </c>
    </row>
    <row r="41" spans="1:5">
      <c r="A41" s="7"/>
      <c r="B41" s="3" t="s">
        <v>489</v>
      </c>
      <c r="C41" s="5" t="s">
        <v>4434</v>
      </c>
      <c r="D41" s="14" t="s">
        <v>369</v>
      </c>
      <c r="E41" s="4">
        <v>1</v>
      </c>
    </row>
    <row r="42" spans="1:5">
      <c r="A42" s="7"/>
      <c r="B42" s="3" t="s">
        <v>490</v>
      </c>
      <c r="C42" s="5" t="s">
        <v>4435</v>
      </c>
      <c r="D42" s="14" t="s">
        <v>370</v>
      </c>
      <c r="E42" s="4">
        <v>1</v>
      </c>
    </row>
    <row r="43" spans="1:5">
      <c r="A43" s="7"/>
      <c r="B43" s="3" t="s">
        <v>491</v>
      </c>
      <c r="C43" s="5" t="s">
        <v>4436</v>
      </c>
      <c r="D43" s="14" t="s">
        <v>371</v>
      </c>
      <c r="E43" s="4">
        <v>1</v>
      </c>
    </row>
    <row r="44" spans="1:5">
      <c r="A44" s="7"/>
      <c r="B44" s="3" t="s">
        <v>492</v>
      </c>
      <c r="C44" s="5" t="s">
        <v>4437</v>
      </c>
      <c r="D44" s="14" t="s">
        <v>372</v>
      </c>
      <c r="E44" s="4">
        <v>1</v>
      </c>
    </row>
    <row r="45" spans="1:5">
      <c r="A45" s="7"/>
      <c r="B45" s="3" t="s">
        <v>493</v>
      </c>
      <c r="C45" s="5" t="s">
        <v>4438</v>
      </c>
      <c r="D45" s="14" t="s">
        <v>373</v>
      </c>
      <c r="E45" s="4">
        <v>1</v>
      </c>
    </row>
    <row r="46" spans="1:5">
      <c r="A46" s="7"/>
      <c r="B46" s="3" t="s">
        <v>494</v>
      </c>
      <c r="C46" s="5" t="s">
        <v>4439</v>
      </c>
      <c r="D46" s="14" t="s">
        <v>374</v>
      </c>
      <c r="E46" s="4">
        <v>1</v>
      </c>
    </row>
    <row r="47" spans="1:5">
      <c r="A47" s="7"/>
      <c r="B47" s="3" t="s">
        <v>495</v>
      </c>
      <c r="C47" s="5" t="s">
        <v>4440</v>
      </c>
      <c r="D47" s="14" t="s">
        <v>375</v>
      </c>
      <c r="E47" s="4">
        <v>1</v>
      </c>
    </row>
    <row r="48" spans="1:5">
      <c r="A48" s="7"/>
      <c r="B48" s="3" t="s">
        <v>496</v>
      </c>
      <c r="C48" s="5" t="s">
        <v>4441</v>
      </c>
      <c r="D48" s="14" t="s">
        <v>376</v>
      </c>
      <c r="E48" s="4">
        <v>1</v>
      </c>
    </row>
    <row r="49" spans="1:5">
      <c r="A49" s="7"/>
      <c r="B49" s="3" t="s">
        <v>497</v>
      </c>
      <c r="C49" s="3" t="s">
        <v>4442</v>
      </c>
      <c r="D49" s="13" t="s">
        <v>377</v>
      </c>
      <c r="E49" s="4">
        <v>1</v>
      </c>
    </row>
    <row r="50" spans="1:5">
      <c r="A50" s="7"/>
      <c r="B50" s="3" t="s">
        <v>498</v>
      </c>
      <c r="C50" s="3" t="s">
        <v>4443</v>
      </c>
      <c r="D50" s="13" t="s">
        <v>378</v>
      </c>
      <c r="E50" s="4">
        <v>1</v>
      </c>
    </row>
    <row r="51" spans="1:5">
      <c r="A51" s="7"/>
      <c r="B51" s="3" t="s">
        <v>499</v>
      </c>
      <c r="C51" s="3" t="s">
        <v>4444</v>
      </c>
      <c r="D51" s="13" t="s">
        <v>379</v>
      </c>
      <c r="E51" s="4">
        <v>1</v>
      </c>
    </row>
    <row r="52" spans="1:5">
      <c r="A52" s="7"/>
      <c r="B52" s="3" t="s">
        <v>500</v>
      </c>
      <c r="C52" s="5" t="s">
        <v>4445</v>
      </c>
      <c r="D52" s="14" t="s">
        <v>380</v>
      </c>
      <c r="E52" s="4">
        <v>1</v>
      </c>
    </row>
    <row r="53" spans="1:5">
      <c r="A53" s="7"/>
      <c r="B53" s="3" t="s">
        <v>501</v>
      </c>
      <c r="C53" s="5" t="s">
        <v>4446</v>
      </c>
      <c r="D53" s="14" t="s">
        <v>381</v>
      </c>
      <c r="E53" s="4">
        <v>1</v>
      </c>
    </row>
    <row r="54" spans="1:5">
      <c r="A54" s="7"/>
      <c r="B54" s="3" t="s">
        <v>502</v>
      </c>
      <c r="C54" s="5" t="s">
        <v>4447</v>
      </c>
      <c r="D54" s="14" t="s">
        <v>382</v>
      </c>
      <c r="E54" s="4">
        <v>1</v>
      </c>
    </row>
    <row r="55" spans="1:5">
      <c r="A55" s="7"/>
      <c r="B55" s="3" t="s">
        <v>503</v>
      </c>
      <c r="C55" s="5" t="s">
        <v>4448</v>
      </c>
      <c r="D55" s="14" t="s">
        <v>383</v>
      </c>
      <c r="E55" s="4">
        <v>1</v>
      </c>
    </row>
    <row r="56" spans="1:5">
      <c r="A56" s="7"/>
      <c r="B56" s="3" t="s">
        <v>504</v>
      </c>
      <c r="C56" s="5" t="s">
        <v>4449</v>
      </c>
      <c r="D56" s="14" t="s">
        <v>384</v>
      </c>
      <c r="E56" s="4">
        <v>1</v>
      </c>
    </row>
    <row r="57" spans="1:5">
      <c r="A57" s="7"/>
      <c r="B57" s="3" t="s">
        <v>505</v>
      </c>
      <c r="C57" s="5" t="s">
        <v>4450</v>
      </c>
      <c r="D57" s="14" t="s">
        <v>385</v>
      </c>
      <c r="E57" s="4">
        <v>1</v>
      </c>
    </row>
    <row r="58" spans="1:5">
      <c r="A58" s="7"/>
      <c r="B58" s="3" t="s">
        <v>506</v>
      </c>
      <c r="C58" s="5" t="s">
        <v>4451</v>
      </c>
      <c r="D58" s="14" t="s">
        <v>386</v>
      </c>
      <c r="E58" s="4">
        <v>1</v>
      </c>
    </row>
    <row r="59" spans="1:5">
      <c r="A59" s="7"/>
      <c r="B59" s="3" t="s">
        <v>507</v>
      </c>
      <c r="C59" s="5" t="s">
        <v>4452</v>
      </c>
      <c r="D59" s="14" t="s">
        <v>387</v>
      </c>
      <c r="E59" s="4">
        <v>1</v>
      </c>
    </row>
    <row r="60" spans="1:5">
      <c r="A60" s="7"/>
      <c r="B60" s="3" t="s">
        <v>508</v>
      </c>
      <c r="C60" s="5" t="s">
        <v>4453</v>
      </c>
      <c r="D60" s="14" t="s">
        <v>388</v>
      </c>
      <c r="E60" s="4">
        <v>1</v>
      </c>
    </row>
    <row r="61" spans="1:5">
      <c r="A61" s="7"/>
      <c r="B61" s="3" t="s">
        <v>509</v>
      </c>
      <c r="C61" s="5" t="s">
        <v>4454</v>
      </c>
      <c r="D61" s="14" t="s">
        <v>389</v>
      </c>
      <c r="E61" s="4">
        <v>1</v>
      </c>
    </row>
    <row r="62" spans="1:5">
      <c r="A62" s="7"/>
      <c r="B62" s="3" t="s">
        <v>510</v>
      </c>
      <c r="C62" s="5" t="s">
        <v>4455</v>
      </c>
      <c r="D62" s="14" t="s">
        <v>390</v>
      </c>
      <c r="E62" s="4">
        <v>1</v>
      </c>
    </row>
    <row r="63" spans="1:5">
      <c r="A63" s="7"/>
      <c r="B63" s="3" t="s">
        <v>511</v>
      </c>
      <c r="C63" s="5" t="s">
        <v>4456</v>
      </c>
      <c r="D63" s="14" t="s">
        <v>391</v>
      </c>
      <c r="E63" s="4">
        <v>1</v>
      </c>
    </row>
    <row r="64" spans="1:5">
      <c r="A64" s="7"/>
      <c r="B64" s="3" t="s">
        <v>512</v>
      </c>
      <c r="C64" s="5" t="s">
        <v>4457</v>
      </c>
      <c r="D64" s="14" t="s">
        <v>392</v>
      </c>
      <c r="E64" s="4">
        <v>1</v>
      </c>
    </row>
    <row r="65" spans="1:5">
      <c r="A65" s="7"/>
      <c r="B65" s="3" t="s">
        <v>513</v>
      </c>
      <c r="C65" s="5" t="s">
        <v>4458</v>
      </c>
      <c r="D65" s="14" t="s">
        <v>393</v>
      </c>
      <c r="E65" s="4">
        <v>1</v>
      </c>
    </row>
    <row r="66" spans="1:5">
      <c r="A66" s="7"/>
      <c r="B66" s="3" t="s">
        <v>514</v>
      </c>
      <c r="C66" s="5" t="s">
        <v>4459</v>
      </c>
      <c r="D66" s="14" t="s">
        <v>394</v>
      </c>
      <c r="E66" s="4">
        <v>1</v>
      </c>
    </row>
    <row r="67" spans="1:5">
      <c r="A67" s="7"/>
      <c r="B67" s="3" t="s">
        <v>515</v>
      </c>
      <c r="C67" s="5" t="s">
        <v>4460</v>
      </c>
      <c r="D67" s="14" t="s">
        <v>395</v>
      </c>
      <c r="E67" s="4">
        <v>1</v>
      </c>
    </row>
    <row r="68" spans="1:5">
      <c r="A68" s="7"/>
      <c r="B68" s="3" t="s">
        <v>516</v>
      </c>
      <c r="C68" s="5" t="s">
        <v>4461</v>
      </c>
      <c r="D68" s="14" t="s">
        <v>396</v>
      </c>
      <c r="E68" s="4">
        <v>1</v>
      </c>
    </row>
    <row r="69" spans="1:5">
      <c r="A69" s="7"/>
      <c r="B69" s="3" t="s">
        <v>517</v>
      </c>
      <c r="C69" s="5" t="s">
        <v>4462</v>
      </c>
      <c r="D69" s="14" t="s">
        <v>397</v>
      </c>
      <c r="E69" s="4">
        <v>1</v>
      </c>
    </row>
    <row r="70" spans="1:5">
      <c r="A70" s="7"/>
      <c r="B70" s="3" t="s">
        <v>518</v>
      </c>
      <c r="C70" s="5" t="s">
        <v>4463</v>
      </c>
      <c r="D70" s="14" t="s">
        <v>398</v>
      </c>
      <c r="E70" s="4">
        <v>1</v>
      </c>
    </row>
    <row r="71" spans="1:5">
      <c r="A71" s="7"/>
      <c r="B71" s="3" t="s">
        <v>519</v>
      </c>
      <c r="C71" s="5" t="s">
        <v>4464</v>
      </c>
      <c r="D71" s="14" t="s">
        <v>399</v>
      </c>
      <c r="E71" s="4">
        <v>1</v>
      </c>
    </row>
    <row r="72" spans="1:5">
      <c r="A72" s="7"/>
      <c r="B72" s="3" t="s">
        <v>520</v>
      </c>
      <c r="C72" s="5" t="s">
        <v>4465</v>
      </c>
      <c r="D72" s="14" t="s">
        <v>400</v>
      </c>
      <c r="E72" s="4">
        <v>1</v>
      </c>
    </row>
    <row r="73" spans="1:5">
      <c r="A73" s="7"/>
      <c r="B73" s="3" t="s">
        <v>521</v>
      </c>
      <c r="C73" s="5" t="s">
        <v>4466</v>
      </c>
      <c r="D73" s="14" t="s">
        <v>401</v>
      </c>
      <c r="E73" s="4">
        <v>1</v>
      </c>
    </row>
    <row r="74" spans="1:5">
      <c r="A74" s="7"/>
      <c r="B74" s="3" t="s">
        <v>522</v>
      </c>
      <c r="C74" s="5" t="s">
        <v>4467</v>
      </c>
      <c r="D74" s="14" t="s">
        <v>402</v>
      </c>
      <c r="E74" s="4">
        <v>1</v>
      </c>
    </row>
    <row r="75" spans="1:5">
      <c r="A75" s="7"/>
      <c r="B75" s="3" t="s">
        <v>523</v>
      </c>
      <c r="C75" s="5" t="s">
        <v>4468</v>
      </c>
      <c r="D75" s="14" t="s">
        <v>403</v>
      </c>
      <c r="E75" s="4">
        <v>1</v>
      </c>
    </row>
    <row r="76" spans="1:5">
      <c r="A76" s="7"/>
      <c r="B76" s="3" t="s">
        <v>524</v>
      </c>
      <c r="C76" s="5" t="s">
        <v>4469</v>
      </c>
      <c r="D76" s="14" t="s">
        <v>404</v>
      </c>
      <c r="E76" s="4">
        <v>1</v>
      </c>
    </row>
    <row r="77" spans="1:5">
      <c r="A77" s="7"/>
      <c r="B77" s="3" t="s">
        <v>525</v>
      </c>
      <c r="C77" s="5" t="s">
        <v>4470</v>
      </c>
      <c r="D77" s="14" t="s">
        <v>405</v>
      </c>
      <c r="E77" s="4">
        <v>1</v>
      </c>
    </row>
    <row r="78" spans="1:5">
      <c r="A78" s="7"/>
      <c r="B78" s="3" t="s">
        <v>526</v>
      </c>
      <c r="C78" s="5" t="s">
        <v>4471</v>
      </c>
      <c r="D78" s="14" t="s">
        <v>406</v>
      </c>
      <c r="E78" s="4">
        <v>1</v>
      </c>
    </row>
    <row r="79" spans="1:5">
      <c r="A79" s="7"/>
      <c r="B79" s="3" t="s">
        <v>527</v>
      </c>
      <c r="C79" s="5" t="s">
        <v>4472</v>
      </c>
      <c r="D79" s="14" t="s">
        <v>407</v>
      </c>
      <c r="E79" s="4">
        <v>1</v>
      </c>
    </row>
    <row r="80" spans="1:5">
      <c r="A80" s="7"/>
      <c r="B80" s="3" t="s">
        <v>528</v>
      </c>
      <c r="C80" s="5" t="s">
        <v>4473</v>
      </c>
      <c r="D80" s="14" t="s">
        <v>408</v>
      </c>
      <c r="E80" s="4">
        <v>1</v>
      </c>
    </row>
    <row r="81" spans="1:5">
      <c r="A81" s="7"/>
      <c r="B81" s="3" t="s">
        <v>529</v>
      </c>
      <c r="C81" s="5" t="s">
        <v>7041</v>
      </c>
      <c r="D81" s="14" t="s">
        <v>409</v>
      </c>
      <c r="E81" s="4">
        <v>1</v>
      </c>
    </row>
    <row r="82" spans="1:5">
      <c r="A82" s="7"/>
      <c r="B82" s="3" t="s">
        <v>6959</v>
      </c>
      <c r="C82" s="5" t="s">
        <v>6960</v>
      </c>
      <c r="D82" s="14" t="s">
        <v>6961</v>
      </c>
      <c r="E82" s="4">
        <v>1</v>
      </c>
    </row>
    <row r="83" spans="1:5">
      <c r="A83" s="7"/>
      <c r="B83" s="3" t="s">
        <v>530</v>
      </c>
      <c r="C83" s="5" t="s">
        <v>4475</v>
      </c>
      <c r="D83" s="14" t="s">
        <v>410</v>
      </c>
      <c r="E83" s="4">
        <v>1</v>
      </c>
    </row>
    <row r="84" spans="1:5">
      <c r="A84" s="7"/>
      <c r="B84" s="3" t="s">
        <v>531</v>
      </c>
      <c r="C84" s="5" t="s">
        <v>4476</v>
      </c>
      <c r="D84" s="14" t="s">
        <v>411</v>
      </c>
      <c r="E84" s="4">
        <v>1</v>
      </c>
    </row>
    <row r="85" spans="1:5">
      <c r="A85" s="7"/>
      <c r="B85" s="3" t="s">
        <v>532</v>
      </c>
      <c r="C85" s="5" t="s">
        <v>4477</v>
      </c>
      <c r="D85" s="14" t="s">
        <v>412</v>
      </c>
      <c r="E85" s="4">
        <v>1</v>
      </c>
    </row>
    <row r="86" spans="1:5">
      <c r="A86" s="7"/>
      <c r="B86" s="3" t="s">
        <v>533</v>
      </c>
      <c r="C86" s="5" t="s">
        <v>4478</v>
      </c>
      <c r="D86" s="14" t="s">
        <v>413</v>
      </c>
      <c r="E86" s="4">
        <v>1</v>
      </c>
    </row>
    <row r="87" spans="1:5">
      <c r="A87" s="7"/>
      <c r="B87" s="3" t="s">
        <v>534</v>
      </c>
      <c r="C87" s="5" t="s">
        <v>4479</v>
      </c>
      <c r="D87" s="14" t="s">
        <v>414</v>
      </c>
      <c r="E87" s="4">
        <v>1</v>
      </c>
    </row>
    <row r="88" spans="1:5">
      <c r="A88" s="7"/>
      <c r="B88" s="3" t="s">
        <v>535</v>
      </c>
      <c r="C88" s="5" t="s">
        <v>4480</v>
      </c>
      <c r="D88" s="14" t="s">
        <v>415</v>
      </c>
      <c r="E88" s="4">
        <v>1</v>
      </c>
    </row>
    <row r="89" spans="1:5">
      <c r="A89" s="7"/>
      <c r="B89" s="3" t="s">
        <v>536</v>
      </c>
      <c r="C89" s="5" t="s">
        <v>4481</v>
      </c>
      <c r="D89" s="14" t="s">
        <v>416</v>
      </c>
      <c r="E89" s="4">
        <v>1</v>
      </c>
    </row>
    <row r="90" spans="1:5">
      <c r="A90" s="7"/>
      <c r="B90" s="3" t="s">
        <v>537</v>
      </c>
      <c r="C90" s="5" t="s">
        <v>4482</v>
      </c>
      <c r="D90" s="14" t="s">
        <v>417</v>
      </c>
      <c r="E90" s="4">
        <v>1</v>
      </c>
    </row>
    <row r="91" spans="1:5">
      <c r="A91" s="7"/>
      <c r="B91" s="3" t="s">
        <v>538</v>
      </c>
      <c r="C91" s="5" t="s">
        <v>4483</v>
      </c>
      <c r="D91" s="14" t="s">
        <v>418</v>
      </c>
      <c r="E91" s="4">
        <v>1</v>
      </c>
    </row>
    <row r="92" spans="1:5">
      <c r="A92" s="7"/>
      <c r="B92" s="3" t="s">
        <v>539</v>
      </c>
      <c r="C92" s="5" t="s">
        <v>4484</v>
      </c>
      <c r="D92" s="14" t="s">
        <v>419</v>
      </c>
      <c r="E92" s="4">
        <v>1</v>
      </c>
    </row>
    <row r="93" spans="1:5">
      <c r="A93" s="7"/>
      <c r="B93" s="3" t="s">
        <v>540</v>
      </c>
      <c r="C93" s="5" t="s">
        <v>4485</v>
      </c>
      <c r="D93" s="14" t="s">
        <v>420</v>
      </c>
      <c r="E93" s="4">
        <v>1</v>
      </c>
    </row>
    <row r="94" spans="1:5">
      <c r="A94" s="7"/>
      <c r="B94" s="3" t="s">
        <v>541</v>
      </c>
      <c r="C94" s="5" t="s">
        <v>4486</v>
      </c>
      <c r="D94" s="14" t="s">
        <v>421</v>
      </c>
      <c r="E94" s="4">
        <v>1</v>
      </c>
    </row>
    <row r="95" spans="1:5">
      <c r="A95" s="7"/>
      <c r="B95" s="3" t="s">
        <v>542</v>
      </c>
      <c r="C95" s="5" t="s">
        <v>4487</v>
      </c>
      <c r="D95" s="14" t="s">
        <v>422</v>
      </c>
      <c r="E95" s="4">
        <v>1</v>
      </c>
    </row>
    <row r="96" spans="1:5">
      <c r="A96" s="7"/>
      <c r="B96" s="3" t="s">
        <v>543</v>
      </c>
      <c r="C96" s="5" t="s">
        <v>4488</v>
      </c>
      <c r="D96" s="14" t="s">
        <v>423</v>
      </c>
      <c r="E96" s="4">
        <v>1</v>
      </c>
    </row>
    <row r="97" spans="1:5">
      <c r="A97" s="7"/>
      <c r="B97" s="3" t="s">
        <v>544</v>
      </c>
      <c r="C97" s="5" t="s">
        <v>4489</v>
      </c>
      <c r="D97" s="14" t="s">
        <v>424</v>
      </c>
      <c r="E97" s="4">
        <v>1</v>
      </c>
    </row>
    <row r="98" spans="1:5">
      <c r="A98" s="7"/>
      <c r="B98" s="3" t="s">
        <v>545</v>
      </c>
      <c r="C98" s="5" t="s">
        <v>4490</v>
      </c>
      <c r="D98" s="14" t="s">
        <v>425</v>
      </c>
      <c r="E98" s="4">
        <v>1</v>
      </c>
    </row>
    <row r="99" spans="1:5">
      <c r="A99" s="7"/>
      <c r="B99" s="3" t="s">
        <v>546</v>
      </c>
      <c r="C99" s="5" t="s">
        <v>4491</v>
      </c>
      <c r="D99" s="14" t="s">
        <v>426</v>
      </c>
      <c r="E99" s="4">
        <v>1</v>
      </c>
    </row>
    <row r="100" spans="1:5">
      <c r="A100" s="7"/>
      <c r="B100" s="3" t="s">
        <v>547</v>
      </c>
      <c r="C100" s="5" t="s">
        <v>4492</v>
      </c>
      <c r="D100" s="14" t="s">
        <v>427</v>
      </c>
      <c r="E100" s="4">
        <v>1</v>
      </c>
    </row>
    <row r="101" spans="1:5">
      <c r="A101" s="7"/>
      <c r="B101" s="3" t="s">
        <v>548</v>
      </c>
      <c r="C101" s="5" t="s">
        <v>4493</v>
      </c>
      <c r="D101" s="14" t="s">
        <v>428</v>
      </c>
      <c r="E101" s="4">
        <v>1</v>
      </c>
    </row>
    <row r="102" spans="1:5">
      <c r="A102" s="7"/>
      <c r="B102" s="3" t="s">
        <v>549</v>
      </c>
      <c r="C102" s="5" t="s">
        <v>4494</v>
      </c>
      <c r="D102" s="14" t="s">
        <v>429</v>
      </c>
      <c r="E102" s="4">
        <v>1</v>
      </c>
    </row>
    <row r="103" spans="1:5">
      <c r="A103" s="7"/>
      <c r="B103" s="3" t="s">
        <v>550</v>
      </c>
      <c r="C103" s="5" t="s">
        <v>4495</v>
      </c>
      <c r="D103" s="14" t="s">
        <v>430</v>
      </c>
      <c r="E103" s="4">
        <v>1</v>
      </c>
    </row>
    <row r="104" spans="1:5">
      <c r="A104" s="7"/>
      <c r="B104" s="3" t="s">
        <v>551</v>
      </c>
      <c r="C104" s="5" t="s">
        <v>4496</v>
      </c>
      <c r="D104" s="14" t="s">
        <v>431</v>
      </c>
      <c r="E104" s="4">
        <v>1</v>
      </c>
    </row>
    <row r="105" spans="1:5">
      <c r="A105" s="7"/>
      <c r="B105" s="3" t="s">
        <v>552</v>
      </c>
      <c r="C105" s="5" t="s">
        <v>4497</v>
      </c>
      <c r="D105" s="14" t="s">
        <v>432</v>
      </c>
      <c r="E105" s="4">
        <v>1</v>
      </c>
    </row>
    <row r="106" spans="1:5">
      <c r="A106" s="7"/>
      <c r="B106" s="3" t="s">
        <v>553</v>
      </c>
      <c r="C106" s="5" t="s">
        <v>4498</v>
      </c>
      <c r="D106" s="14" t="s">
        <v>433</v>
      </c>
      <c r="E106" s="4">
        <v>1</v>
      </c>
    </row>
    <row r="107" spans="1:5">
      <c r="A107" s="7"/>
      <c r="B107" s="3" t="s">
        <v>554</v>
      </c>
      <c r="C107" s="5" t="s">
        <v>4499</v>
      </c>
      <c r="D107" s="14" t="s">
        <v>434</v>
      </c>
      <c r="E107" s="4">
        <v>1</v>
      </c>
    </row>
    <row r="108" spans="1:5">
      <c r="A108" s="7"/>
      <c r="B108" s="3" t="s">
        <v>555</v>
      </c>
      <c r="C108" s="5" t="s">
        <v>4500</v>
      </c>
      <c r="D108" s="14" t="s">
        <v>435</v>
      </c>
      <c r="E108" s="4">
        <v>1</v>
      </c>
    </row>
    <row r="109" spans="1:5">
      <c r="A109" s="7"/>
      <c r="B109" s="3" t="s">
        <v>556</v>
      </c>
      <c r="C109" s="5" t="s">
        <v>4501</v>
      </c>
      <c r="D109" s="14" t="s">
        <v>436</v>
      </c>
      <c r="E109" s="4">
        <v>1</v>
      </c>
    </row>
    <row r="110" spans="1:5">
      <c r="A110" s="7"/>
      <c r="B110" s="3" t="s">
        <v>557</v>
      </c>
      <c r="C110" s="5" t="s">
        <v>4502</v>
      </c>
      <c r="D110" s="14" t="s">
        <v>437</v>
      </c>
      <c r="E110" s="4">
        <v>1</v>
      </c>
    </row>
    <row r="111" spans="1:5">
      <c r="A111" s="7"/>
      <c r="B111" s="3" t="s">
        <v>558</v>
      </c>
      <c r="C111" s="5" t="s">
        <v>4503</v>
      </c>
      <c r="D111" s="14" t="s">
        <v>438</v>
      </c>
      <c r="E111" s="4">
        <v>1</v>
      </c>
    </row>
    <row r="112" spans="1:5">
      <c r="A112" s="7"/>
      <c r="B112" s="3" t="s">
        <v>559</v>
      </c>
      <c r="C112" s="5" t="s">
        <v>4504</v>
      </c>
      <c r="D112" s="14" t="s">
        <v>439</v>
      </c>
      <c r="E112" s="4">
        <v>1</v>
      </c>
    </row>
    <row r="113" spans="1:5">
      <c r="A113" s="7"/>
      <c r="B113" s="3" t="s">
        <v>560</v>
      </c>
      <c r="C113" s="5" t="s">
        <v>4505</v>
      </c>
      <c r="D113" s="14" t="s">
        <v>440</v>
      </c>
      <c r="E113" s="4">
        <v>1</v>
      </c>
    </row>
    <row r="114" spans="1:5">
      <c r="A114" s="7"/>
      <c r="B114" s="3" t="s">
        <v>561</v>
      </c>
      <c r="C114" s="5" t="s">
        <v>4506</v>
      </c>
      <c r="D114" s="14" t="s">
        <v>441</v>
      </c>
      <c r="E114" s="4">
        <v>1</v>
      </c>
    </row>
    <row r="115" spans="1:5">
      <c r="A115" s="7"/>
      <c r="B115" s="3" t="s">
        <v>562</v>
      </c>
      <c r="C115" s="5" t="s">
        <v>4507</v>
      </c>
      <c r="D115" s="14" t="s">
        <v>442</v>
      </c>
      <c r="E115" s="4">
        <v>1</v>
      </c>
    </row>
    <row r="116" spans="1:5">
      <c r="A116" s="7"/>
      <c r="B116" s="3" t="s">
        <v>563</v>
      </c>
      <c r="C116" s="5" t="s">
        <v>4508</v>
      </c>
      <c r="D116" s="14" t="s">
        <v>443</v>
      </c>
      <c r="E116" s="4">
        <v>1</v>
      </c>
    </row>
    <row r="117" spans="1:5">
      <c r="A117" s="7"/>
      <c r="B117" s="3" t="s">
        <v>564</v>
      </c>
      <c r="C117" s="5" t="s">
        <v>4509</v>
      </c>
      <c r="D117" s="14" t="s">
        <v>444</v>
      </c>
      <c r="E117" s="4">
        <v>1</v>
      </c>
    </row>
    <row r="118" spans="1:5">
      <c r="A118" s="7"/>
      <c r="B118" s="3" t="s">
        <v>565</v>
      </c>
      <c r="C118" s="5" t="s">
        <v>4510</v>
      </c>
      <c r="D118" s="14" t="s">
        <v>445</v>
      </c>
      <c r="E118" s="4">
        <v>1</v>
      </c>
    </row>
    <row r="119" spans="1:5">
      <c r="A119" s="7"/>
      <c r="B119" s="3" t="s">
        <v>566</v>
      </c>
      <c r="C119" s="5" t="s">
        <v>4511</v>
      </c>
      <c r="D119" s="14" t="s">
        <v>446</v>
      </c>
      <c r="E119" s="4">
        <v>1</v>
      </c>
    </row>
    <row r="120" spans="1:5">
      <c r="A120" s="7"/>
      <c r="B120" s="3" t="s">
        <v>567</v>
      </c>
      <c r="C120" s="5" t="s">
        <v>4512</v>
      </c>
      <c r="D120" s="14" t="s">
        <v>447</v>
      </c>
      <c r="E120" s="4">
        <v>1</v>
      </c>
    </row>
    <row r="121" spans="1:5">
      <c r="A121" s="7"/>
      <c r="B121" s="3" t="s">
        <v>568</v>
      </c>
      <c r="C121" s="5" t="s">
        <v>4513</v>
      </c>
      <c r="D121" s="14" t="s">
        <v>448</v>
      </c>
      <c r="E121" s="4">
        <v>1</v>
      </c>
    </row>
    <row r="122" spans="1:5">
      <c r="A122" s="7"/>
      <c r="B122" s="3" t="s">
        <v>569</v>
      </c>
      <c r="C122" s="5" t="s">
        <v>4514</v>
      </c>
      <c r="D122" s="14" t="s">
        <v>449</v>
      </c>
      <c r="E122" s="4">
        <v>1</v>
      </c>
    </row>
    <row r="123" spans="1:5">
      <c r="A123" s="7"/>
      <c r="B123" s="3" t="s">
        <v>570</v>
      </c>
      <c r="C123" s="5" t="s">
        <v>4515</v>
      </c>
      <c r="D123" s="14" t="s">
        <v>450</v>
      </c>
      <c r="E123" s="4">
        <v>1</v>
      </c>
    </row>
    <row r="124" spans="1:5">
      <c r="A124" s="7"/>
      <c r="B124" s="3" t="s">
        <v>571</v>
      </c>
      <c r="C124" s="5" t="s">
        <v>4516</v>
      </c>
      <c r="D124" s="14" t="s">
        <v>451</v>
      </c>
      <c r="E124" s="4">
        <v>1</v>
      </c>
    </row>
    <row r="125" spans="1:5">
      <c r="A125" s="7"/>
      <c r="B125" s="3" t="s">
        <v>572</v>
      </c>
      <c r="C125" s="5" t="s">
        <v>4517</v>
      </c>
      <c r="D125" s="14" t="s">
        <v>452</v>
      </c>
      <c r="E125" s="4">
        <v>1</v>
      </c>
    </row>
    <row r="126" spans="1:5">
      <c r="A126" s="7"/>
      <c r="B126" s="3" t="s">
        <v>573</v>
      </c>
      <c r="C126" s="5" t="s">
        <v>4518</v>
      </c>
      <c r="D126" s="14" t="s">
        <v>453</v>
      </c>
      <c r="E126" s="4">
        <v>1</v>
      </c>
    </row>
    <row r="127" spans="1:5">
      <c r="A127" s="7"/>
      <c r="B127" s="3" t="s">
        <v>574</v>
      </c>
      <c r="C127" s="5" t="s">
        <v>4519</v>
      </c>
      <c r="D127" s="14" t="s">
        <v>454</v>
      </c>
      <c r="E127" s="4">
        <v>1</v>
      </c>
    </row>
    <row r="128" spans="1:5">
      <c r="A128" s="7"/>
      <c r="B128" s="3" t="s">
        <v>575</v>
      </c>
      <c r="C128" s="5" t="s">
        <v>4520</v>
      </c>
      <c r="D128" s="14" t="s">
        <v>455</v>
      </c>
      <c r="E128" s="4">
        <v>1</v>
      </c>
    </row>
    <row r="129" spans="1:5">
      <c r="A129" s="7"/>
      <c r="B129" s="3" t="s">
        <v>576</v>
      </c>
      <c r="C129" s="5" t="s">
        <v>4521</v>
      </c>
      <c r="D129" s="14" t="s">
        <v>456</v>
      </c>
      <c r="E129" s="4">
        <v>1</v>
      </c>
    </row>
    <row r="130" spans="1:5">
      <c r="A130" s="7"/>
      <c r="B130" s="3" t="s">
        <v>577</v>
      </c>
      <c r="C130" s="5" t="s">
        <v>4522</v>
      </c>
      <c r="D130" s="14" t="s">
        <v>457</v>
      </c>
      <c r="E130" s="4">
        <v>1</v>
      </c>
    </row>
    <row r="131" spans="1:5">
      <c r="A131" s="7"/>
      <c r="B131" s="3" t="s">
        <v>578</v>
      </c>
      <c r="C131" s="5" t="s">
        <v>4523</v>
      </c>
      <c r="D131" s="14" t="s">
        <v>458</v>
      </c>
      <c r="E131" s="4">
        <v>1</v>
      </c>
    </row>
    <row r="132" spans="1:5">
      <c r="A132" s="7"/>
      <c r="B132" s="3" t="s">
        <v>579</v>
      </c>
      <c r="C132" s="5" t="s">
        <v>4524</v>
      </c>
      <c r="D132" s="14" t="s">
        <v>459</v>
      </c>
      <c r="E132" s="4">
        <v>1</v>
      </c>
    </row>
    <row r="133" spans="1:5">
      <c r="A133" s="7"/>
      <c r="B133" s="3" t="s">
        <v>580</v>
      </c>
      <c r="C133" s="5" t="s">
        <v>4525</v>
      </c>
      <c r="D133" s="14" t="s">
        <v>460</v>
      </c>
      <c r="E133" s="4">
        <v>1</v>
      </c>
    </row>
    <row r="134" spans="1:5">
      <c r="A134" s="7"/>
      <c r="B134" s="3" t="s">
        <v>581</v>
      </c>
      <c r="C134" s="5" t="s">
        <v>4526</v>
      </c>
      <c r="D134" s="14" t="s">
        <v>461</v>
      </c>
      <c r="E134" s="4">
        <v>1</v>
      </c>
    </row>
    <row r="135" spans="1:5">
      <c r="A135" s="7"/>
      <c r="B135" s="3" t="s">
        <v>582</v>
      </c>
      <c r="C135" s="5" t="s">
        <v>4527</v>
      </c>
      <c r="D135" s="14" t="s">
        <v>462</v>
      </c>
      <c r="E135" s="4">
        <v>1</v>
      </c>
    </row>
    <row r="136" spans="1:5">
      <c r="A136" s="7"/>
      <c r="B136" s="3" t="s">
        <v>6950</v>
      </c>
      <c r="C136" s="5" t="s">
        <v>6953</v>
      </c>
      <c r="D136" s="14" t="s">
        <v>6956</v>
      </c>
      <c r="E136" s="4">
        <v>1</v>
      </c>
    </row>
    <row r="137" spans="1:5">
      <c r="A137" s="7"/>
      <c r="B137" s="3" t="s">
        <v>6951</v>
      </c>
      <c r="C137" s="5" t="s">
        <v>6954</v>
      </c>
      <c r="D137" s="14" t="s">
        <v>6957</v>
      </c>
      <c r="E137" s="4">
        <v>1</v>
      </c>
    </row>
    <row r="138" spans="1:5">
      <c r="A138" s="7"/>
      <c r="B138" s="3" t="s">
        <v>6952</v>
      </c>
      <c r="C138" s="5" t="s">
        <v>6955</v>
      </c>
      <c r="D138" s="14" t="s">
        <v>6958</v>
      </c>
      <c r="E138" s="4">
        <v>1</v>
      </c>
    </row>
    <row r="139" spans="1:5">
      <c r="A139" s="7"/>
      <c r="B139" s="3"/>
      <c r="C139" s="5"/>
      <c r="D139" s="14"/>
    </row>
    <row r="140" spans="1:5">
      <c r="A140" s="7"/>
      <c r="B140" s="3"/>
      <c r="C140" s="5"/>
    </row>
    <row r="141" spans="1:5">
      <c r="A141" s="6" t="s">
        <v>4296</v>
      </c>
      <c r="B141" s="3"/>
      <c r="C141" s="5" t="s">
        <v>4297</v>
      </c>
    </row>
    <row r="142" spans="1:5">
      <c r="A142" s="7"/>
      <c r="B142" s="3"/>
      <c r="C142" s="5" t="s">
        <v>4298</v>
      </c>
    </row>
    <row r="143" spans="1:5">
      <c r="A143" s="7"/>
      <c r="B143" s="3"/>
      <c r="C143" s="5"/>
    </row>
    <row r="144" spans="1:5">
      <c r="A144" s="6" t="s">
        <v>241</v>
      </c>
      <c r="B144" s="3"/>
      <c r="C144" s="5" t="s">
        <v>341</v>
      </c>
    </row>
    <row r="145" spans="1:4">
      <c r="A145" s="7"/>
      <c r="B145" s="3"/>
      <c r="C145" s="3" t="s">
        <v>342</v>
      </c>
    </row>
    <row r="146" spans="1:4">
      <c r="A146" s="8"/>
      <c r="B146" s="3"/>
      <c r="C146" s="3"/>
    </row>
    <row r="147" spans="1:4">
      <c r="A147" s="6" t="s">
        <v>108</v>
      </c>
      <c r="B147" s="3" t="s">
        <v>242</v>
      </c>
      <c r="C147" s="5" t="s">
        <v>109</v>
      </c>
      <c r="D147" s="15"/>
    </row>
    <row r="148" spans="1:4">
      <c r="A148" s="7"/>
      <c r="B148" s="3" t="s">
        <v>243</v>
      </c>
      <c r="C148" s="5" t="s">
        <v>110</v>
      </c>
      <c r="D148" s="15"/>
    </row>
    <row r="149" spans="1:4">
      <c r="A149" s="7"/>
      <c r="B149" s="3" t="s">
        <v>244</v>
      </c>
      <c r="C149" s="5" t="s">
        <v>111</v>
      </c>
      <c r="D149" s="15"/>
    </row>
    <row r="150" spans="1:4">
      <c r="A150" s="7"/>
      <c r="B150" s="3" t="s">
        <v>245</v>
      </c>
      <c r="C150" s="5" t="s">
        <v>112</v>
      </c>
      <c r="D150" s="15"/>
    </row>
    <row r="151" spans="1:4">
      <c r="A151" s="7"/>
      <c r="B151" s="3" t="s">
        <v>246</v>
      </c>
      <c r="C151" s="5" t="s">
        <v>6866</v>
      </c>
      <c r="D151" s="15"/>
    </row>
    <row r="152" spans="1:4">
      <c r="A152" s="7"/>
      <c r="B152" s="3" t="s">
        <v>247</v>
      </c>
      <c r="C152" s="5" t="s">
        <v>113</v>
      </c>
      <c r="D152" s="15"/>
    </row>
    <row r="153" spans="1:4">
      <c r="A153" s="7"/>
      <c r="B153" s="3" t="s">
        <v>248</v>
      </c>
      <c r="C153" s="5" t="s">
        <v>6867</v>
      </c>
      <c r="D153" s="15"/>
    </row>
    <row r="154" spans="1:4">
      <c r="A154" s="7"/>
      <c r="B154" s="3" t="s">
        <v>249</v>
      </c>
      <c r="C154" s="5" t="s">
        <v>114</v>
      </c>
      <c r="D154" s="15"/>
    </row>
    <row r="155" spans="1:4">
      <c r="A155" s="7"/>
      <c r="B155" s="3" t="s">
        <v>250</v>
      </c>
      <c r="C155" s="5" t="s">
        <v>115</v>
      </c>
      <c r="D155" s="15"/>
    </row>
    <row r="156" spans="1:4">
      <c r="A156" s="7"/>
      <c r="B156" s="3" t="s">
        <v>251</v>
      </c>
      <c r="C156" s="5" t="s">
        <v>116</v>
      </c>
      <c r="D156" s="15"/>
    </row>
    <row r="157" spans="1:4">
      <c r="A157" s="7"/>
      <c r="B157" s="3" t="s">
        <v>252</v>
      </c>
      <c r="C157" s="5" t="s">
        <v>117</v>
      </c>
      <c r="D157" s="15"/>
    </row>
    <row r="158" spans="1:4">
      <c r="A158" s="7"/>
      <c r="B158" s="3" t="s">
        <v>253</v>
      </c>
      <c r="C158" s="5" t="s">
        <v>118</v>
      </c>
      <c r="D158" s="15"/>
    </row>
    <row r="159" spans="1:4">
      <c r="A159" s="7"/>
      <c r="B159" s="3" t="s">
        <v>254</v>
      </c>
      <c r="C159" s="5" t="s">
        <v>119</v>
      </c>
      <c r="D159" s="15"/>
    </row>
    <row r="160" spans="1:4">
      <c r="A160" s="7"/>
      <c r="B160" s="3" t="s">
        <v>255</v>
      </c>
      <c r="C160" s="5" t="s">
        <v>120</v>
      </c>
      <c r="D160" s="15"/>
    </row>
    <row r="161" spans="1:4">
      <c r="A161" s="7"/>
      <c r="B161" s="3" t="s">
        <v>256</v>
      </c>
      <c r="C161" s="5" t="s">
        <v>121</v>
      </c>
      <c r="D161" s="15"/>
    </row>
    <row r="162" spans="1:4">
      <c r="A162" s="7"/>
      <c r="B162" s="3" t="s">
        <v>257</v>
      </c>
      <c r="C162" s="5" t="s">
        <v>122</v>
      </c>
      <c r="D162" s="15"/>
    </row>
    <row r="163" spans="1:4">
      <c r="A163" s="7"/>
      <c r="B163" s="3" t="s">
        <v>258</v>
      </c>
      <c r="C163" s="5" t="s">
        <v>123</v>
      </c>
      <c r="D163" s="15"/>
    </row>
    <row r="164" spans="1:4">
      <c r="A164" s="7"/>
      <c r="B164" s="3" t="s">
        <v>259</v>
      </c>
      <c r="C164" s="5" t="s">
        <v>124</v>
      </c>
      <c r="D164" s="15"/>
    </row>
    <row r="165" spans="1:4">
      <c r="A165" s="7"/>
      <c r="B165" s="3" t="s">
        <v>260</v>
      </c>
      <c r="C165" s="5" t="s">
        <v>125</v>
      </c>
      <c r="D165" s="15"/>
    </row>
    <row r="166" spans="1:4">
      <c r="A166" s="7"/>
      <c r="B166" s="3" t="s">
        <v>261</v>
      </c>
      <c r="C166" s="5" t="s">
        <v>126</v>
      </c>
      <c r="D166" s="15"/>
    </row>
    <row r="167" spans="1:4">
      <c r="A167" s="7"/>
      <c r="B167" s="3" t="s">
        <v>262</v>
      </c>
      <c r="C167" s="5" t="s">
        <v>127</v>
      </c>
      <c r="D167" s="15"/>
    </row>
    <row r="168" spans="1:4">
      <c r="A168" s="7"/>
      <c r="B168" s="3" t="s">
        <v>263</v>
      </c>
      <c r="C168" s="5" t="s">
        <v>128</v>
      </c>
      <c r="D168" s="15"/>
    </row>
    <row r="169" spans="1:4">
      <c r="A169" s="7"/>
      <c r="B169" s="3" t="s">
        <v>264</v>
      </c>
      <c r="C169" s="5" t="s">
        <v>129</v>
      </c>
      <c r="D169" s="15"/>
    </row>
    <row r="170" spans="1:4">
      <c r="A170" s="7"/>
      <c r="B170" s="3" t="s">
        <v>265</v>
      </c>
      <c r="C170" s="5" t="s">
        <v>130</v>
      </c>
      <c r="D170" s="15"/>
    </row>
    <row r="171" spans="1:4">
      <c r="A171" s="7"/>
      <c r="B171" s="3" t="s">
        <v>266</v>
      </c>
      <c r="C171" s="5" t="s">
        <v>131</v>
      </c>
      <c r="D171" s="15"/>
    </row>
    <row r="172" spans="1:4">
      <c r="A172" s="7"/>
      <c r="B172" s="3" t="s">
        <v>267</v>
      </c>
      <c r="C172" s="5" t="s">
        <v>132</v>
      </c>
      <c r="D172" s="15"/>
    </row>
    <row r="173" spans="1:4">
      <c r="A173" s="7"/>
      <c r="B173" s="3" t="s">
        <v>268</v>
      </c>
      <c r="C173" s="5" t="s">
        <v>133</v>
      </c>
      <c r="D173" s="15"/>
    </row>
    <row r="174" spans="1:4">
      <c r="A174" s="7"/>
      <c r="B174" s="3" t="s">
        <v>269</v>
      </c>
      <c r="C174" s="5" t="s">
        <v>6868</v>
      </c>
      <c r="D174" s="15"/>
    </row>
    <row r="175" spans="1:4">
      <c r="A175" s="7"/>
      <c r="B175" s="3" t="s">
        <v>270</v>
      </c>
      <c r="C175" s="5" t="s">
        <v>6869</v>
      </c>
      <c r="D175" s="15"/>
    </row>
    <row r="176" spans="1:4">
      <c r="A176" s="7"/>
      <c r="B176" s="3" t="s">
        <v>271</v>
      </c>
      <c r="C176" s="5" t="s">
        <v>6870</v>
      </c>
      <c r="D176" s="15"/>
    </row>
    <row r="177" spans="1:4">
      <c r="A177" s="7"/>
      <c r="B177" s="3" t="s">
        <v>272</v>
      </c>
      <c r="C177" s="5" t="s">
        <v>134</v>
      </c>
      <c r="D177" s="15"/>
    </row>
    <row r="178" spans="1:4">
      <c r="A178" s="7"/>
      <c r="B178" s="3" t="s">
        <v>273</v>
      </c>
      <c r="C178" s="5" t="s">
        <v>135</v>
      </c>
      <c r="D178" s="15"/>
    </row>
    <row r="179" spans="1:4">
      <c r="A179" s="7"/>
      <c r="B179" s="3" t="s">
        <v>274</v>
      </c>
      <c r="C179" s="5" t="s">
        <v>136</v>
      </c>
      <c r="D179" s="15"/>
    </row>
    <row r="180" spans="1:4">
      <c r="A180" s="7"/>
      <c r="B180" s="3" t="s">
        <v>275</v>
      </c>
      <c r="C180" s="5" t="s">
        <v>137</v>
      </c>
      <c r="D180" s="15"/>
    </row>
    <row r="181" spans="1:4">
      <c r="A181" s="7"/>
      <c r="B181" s="3" t="s">
        <v>276</v>
      </c>
      <c r="C181" s="5" t="s">
        <v>138</v>
      </c>
      <c r="D181" s="15"/>
    </row>
    <row r="182" spans="1:4">
      <c r="A182" s="7"/>
      <c r="B182" s="3" t="s">
        <v>277</v>
      </c>
      <c r="C182" s="5" t="s">
        <v>139</v>
      </c>
      <c r="D182" s="15"/>
    </row>
    <row r="183" spans="1:4">
      <c r="A183" s="7"/>
      <c r="B183" s="3" t="s">
        <v>278</v>
      </c>
      <c r="C183" s="5" t="s">
        <v>140</v>
      </c>
      <c r="D183" s="15"/>
    </row>
    <row r="184" spans="1:4">
      <c r="A184" s="7"/>
      <c r="B184" s="3" t="s">
        <v>279</v>
      </c>
      <c r="C184" s="5" t="s">
        <v>141</v>
      </c>
      <c r="D184" s="15"/>
    </row>
    <row r="185" spans="1:4">
      <c r="A185" s="7"/>
      <c r="B185" s="3" t="s">
        <v>280</v>
      </c>
      <c r="C185" s="5" t="s">
        <v>142</v>
      </c>
      <c r="D185" s="15"/>
    </row>
    <row r="186" spans="1:4">
      <c r="A186" s="7"/>
      <c r="B186" s="3" t="s">
        <v>281</v>
      </c>
      <c r="C186" s="5" t="s">
        <v>143</v>
      </c>
      <c r="D186" s="15"/>
    </row>
    <row r="187" spans="1:4">
      <c r="A187" s="7"/>
      <c r="B187" s="3" t="s">
        <v>282</v>
      </c>
      <c r="C187" s="5" t="s">
        <v>144</v>
      </c>
      <c r="D187" s="15"/>
    </row>
    <row r="188" spans="1:4">
      <c r="A188" s="7"/>
      <c r="B188" s="3" t="s">
        <v>283</v>
      </c>
      <c r="C188" s="5" t="s">
        <v>145</v>
      </c>
      <c r="D188" s="15"/>
    </row>
    <row r="189" spans="1:4">
      <c r="A189" s="7"/>
      <c r="B189" s="3" t="s">
        <v>284</v>
      </c>
      <c r="C189" s="5" t="s">
        <v>146</v>
      </c>
      <c r="D189" s="15"/>
    </row>
    <row r="190" spans="1:4">
      <c r="A190" s="7"/>
      <c r="B190" s="3" t="s">
        <v>285</v>
      </c>
      <c r="C190" s="5" t="s">
        <v>147</v>
      </c>
      <c r="D190" s="15"/>
    </row>
    <row r="191" spans="1:4">
      <c r="A191" s="7"/>
      <c r="B191" s="3" t="s">
        <v>286</v>
      </c>
      <c r="C191" s="5" t="s">
        <v>148</v>
      </c>
      <c r="D191" s="15"/>
    </row>
    <row r="192" spans="1:4">
      <c r="A192" s="7"/>
      <c r="B192" s="3" t="s">
        <v>287</v>
      </c>
      <c r="C192" s="5" t="s">
        <v>149</v>
      </c>
      <c r="D192" s="15"/>
    </row>
    <row r="193" spans="1:4">
      <c r="A193" s="7"/>
      <c r="B193" s="3" t="s">
        <v>288</v>
      </c>
      <c r="C193" s="5" t="s">
        <v>150</v>
      </c>
      <c r="D193" s="15"/>
    </row>
    <row r="194" spans="1:4">
      <c r="A194" s="7"/>
      <c r="B194" s="3" t="s">
        <v>289</v>
      </c>
      <c r="C194" s="5" t="s">
        <v>151</v>
      </c>
      <c r="D194" s="15"/>
    </row>
    <row r="195" spans="1:4">
      <c r="A195" s="7"/>
      <c r="B195" s="3" t="s">
        <v>290</v>
      </c>
      <c r="C195" s="5" t="s">
        <v>152</v>
      </c>
      <c r="D195" s="15"/>
    </row>
    <row r="196" spans="1:4">
      <c r="A196" s="7"/>
      <c r="B196" s="3" t="s">
        <v>291</v>
      </c>
      <c r="C196" s="5" t="s">
        <v>153</v>
      </c>
      <c r="D196" s="15"/>
    </row>
    <row r="197" spans="1:4">
      <c r="A197" s="7"/>
      <c r="B197" s="3" t="s">
        <v>292</v>
      </c>
      <c r="C197" s="5" t="s">
        <v>154</v>
      </c>
      <c r="D197" s="15"/>
    </row>
    <row r="198" spans="1:4">
      <c r="A198" s="7"/>
      <c r="B198" s="3" t="s">
        <v>293</v>
      </c>
      <c r="C198" s="5" t="s">
        <v>155</v>
      </c>
      <c r="D198" s="15"/>
    </row>
    <row r="199" spans="1:4">
      <c r="A199" s="7"/>
      <c r="B199" s="3" t="s">
        <v>294</v>
      </c>
      <c r="C199" s="5" t="s">
        <v>6871</v>
      </c>
      <c r="D199" s="15"/>
    </row>
    <row r="200" spans="1:4">
      <c r="A200" s="7"/>
      <c r="B200" s="3" t="s">
        <v>295</v>
      </c>
      <c r="C200" s="5" t="s">
        <v>156</v>
      </c>
      <c r="D200" s="15"/>
    </row>
    <row r="201" spans="1:4">
      <c r="A201" s="7"/>
      <c r="B201" s="3" t="s">
        <v>296</v>
      </c>
      <c r="C201" s="5" t="s">
        <v>157</v>
      </c>
      <c r="D201" s="15"/>
    </row>
    <row r="202" spans="1:4">
      <c r="A202" s="7"/>
      <c r="B202" s="3" t="s">
        <v>297</v>
      </c>
      <c r="C202" s="5" t="s">
        <v>158</v>
      </c>
      <c r="D202" s="15"/>
    </row>
    <row r="203" spans="1:4">
      <c r="A203" s="7"/>
      <c r="B203" s="3" t="s">
        <v>298</v>
      </c>
      <c r="C203" s="5" t="s">
        <v>159</v>
      </c>
      <c r="D203" s="15"/>
    </row>
    <row r="204" spans="1:4">
      <c r="A204" s="7"/>
      <c r="B204" s="3" t="s">
        <v>299</v>
      </c>
      <c r="C204" s="5" t="s">
        <v>160</v>
      </c>
      <c r="D204" s="15"/>
    </row>
    <row r="205" spans="1:4">
      <c r="A205" s="7"/>
      <c r="B205" s="3" t="s">
        <v>300</v>
      </c>
      <c r="C205" s="5" t="s">
        <v>161</v>
      </c>
      <c r="D205" s="15"/>
    </row>
    <row r="206" spans="1:4">
      <c r="A206" s="7"/>
      <c r="B206" s="3" t="s">
        <v>301</v>
      </c>
      <c r="C206" s="5" t="s">
        <v>162</v>
      </c>
      <c r="D206" s="15"/>
    </row>
    <row r="207" spans="1:4">
      <c r="A207" s="7"/>
      <c r="B207" s="3" t="s">
        <v>302</v>
      </c>
      <c r="C207" s="5" t="s">
        <v>163</v>
      </c>
      <c r="D207" s="15"/>
    </row>
    <row r="208" spans="1:4">
      <c r="A208" s="7"/>
      <c r="B208" s="3" t="s">
        <v>303</v>
      </c>
      <c r="C208" s="5" t="s">
        <v>164</v>
      </c>
      <c r="D208" s="15"/>
    </row>
    <row r="209" spans="1:4">
      <c r="A209" s="7"/>
      <c r="B209" s="3" t="s">
        <v>304</v>
      </c>
      <c r="C209" s="5" t="s">
        <v>165</v>
      </c>
      <c r="D209" s="15"/>
    </row>
    <row r="210" spans="1:4">
      <c r="A210" s="7"/>
      <c r="B210" s="3" t="s">
        <v>305</v>
      </c>
      <c r="C210" s="5" t="s">
        <v>6872</v>
      </c>
      <c r="D210" s="15"/>
    </row>
    <row r="211" spans="1:4">
      <c r="A211" s="7"/>
      <c r="B211" s="3" t="s">
        <v>306</v>
      </c>
      <c r="C211" s="5" t="s">
        <v>6873</v>
      </c>
      <c r="D211" s="15"/>
    </row>
    <row r="212" spans="1:4">
      <c r="A212" s="7"/>
      <c r="B212" s="3" t="s">
        <v>307</v>
      </c>
      <c r="C212" s="5" t="s">
        <v>166</v>
      </c>
      <c r="D212" s="15"/>
    </row>
    <row r="213" spans="1:4">
      <c r="A213" s="7"/>
      <c r="B213" s="3" t="s">
        <v>308</v>
      </c>
      <c r="C213" s="5" t="s">
        <v>167</v>
      </c>
      <c r="D213" s="15"/>
    </row>
    <row r="214" spans="1:4">
      <c r="A214" s="7"/>
      <c r="B214" s="3" t="s">
        <v>309</v>
      </c>
      <c r="C214" s="5" t="s">
        <v>168</v>
      </c>
      <c r="D214" s="15"/>
    </row>
    <row r="215" spans="1:4">
      <c r="A215" s="7"/>
      <c r="B215" s="3" t="s">
        <v>310</v>
      </c>
      <c r="C215" s="5" t="s">
        <v>169</v>
      </c>
      <c r="D215" s="15"/>
    </row>
    <row r="216" spans="1:4">
      <c r="A216" s="7"/>
      <c r="B216" s="3" t="s">
        <v>311</v>
      </c>
      <c r="C216" s="5" t="s">
        <v>170</v>
      </c>
      <c r="D216" s="15"/>
    </row>
    <row r="217" spans="1:4">
      <c r="A217" s="7"/>
      <c r="B217" s="3" t="s">
        <v>312</v>
      </c>
      <c r="C217" s="5" t="s">
        <v>171</v>
      </c>
      <c r="D217" s="15"/>
    </row>
    <row r="218" spans="1:4">
      <c r="A218" s="7"/>
      <c r="B218" s="3" t="s">
        <v>313</v>
      </c>
      <c r="C218" s="5" t="s">
        <v>172</v>
      </c>
      <c r="D218" s="15"/>
    </row>
    <row r="219" spans="1:4">
      <c r="A219" s="7"/>
      <c r="B219" s="3" t="s">
        <v>314</v>
      </c>
      <c r="C219" s="5" t="s">
        <v>173</v>
      </c>
      <c r="D219" s="15"/>
    </row>
    <row r="220" spans="1:4">
      <c r="A220" s="7"/>
      <c r="B220" s="3" t="s">
        <v>315</v>
      </c>
      <c r="C220" s="5" t="s">
        <v>174</v>
      </c>
      <c r="D220" s="15"/>
    </row>
    <row r="221" spans="1:4">
      <c r="A221" s="7"/>
      <c r="B221" s="3" t="s">
        <v>316</v>
      </c>
      <c r="C221" s="5" t="s">
        <v>175</v>
      </c>
      <c r="D221" s="15"/>
    </row>
    <row r="222" spans="1:4">
      <c r="A222" s="7"/>
      <c r="B222" s="3" t="s">
        <v>317</v>
      </c>
      <c r="C222" s="5" t="s">
        <v>6874</v>
      </c>
      <c r="D222" s="15"/>
    </row>
    <row r="223" spans="1:4">
      <c r="A223" s="7"/>
      <c r="B223" s="3" t="s">
        <v>318</v>
      </c>
      <c r="C223" s="5" t="s">
        <v>176</v>
      </c>
      <c r="D223" s="15"/>
    </row>
    <row r="224" spans="1:4">
      <c r="A224" s="7"/>
      <c r="B224" s="3" t="s">
        <v>319</v>
      </c>
      <c r="C224" s="5" t="s">
        <v>177</v>
      </c>
      <c r="D224" s="15"/>
    </row>
    <row r="225" spans="1:4">
      <c r="A225" s="7"/>
      <c r="B225" s="3" t="s">
        <v>320</v>
      </c>
      <c r="C225" s="5" t="s">
        <v>178</v>
      </c>
      <c r="D225" s="15"/>
    </row>
    <row r="226" spans="1:4">
      <c r="A226" s="7"/>
      <c r="B226" s="3" t="s">
        <v>321</v>
      </c>
      <c r="C226" s="5" t="s">
        <v>179</v>
      </c>
      <c r="D226" s="15"/>
    </row>
    <row r="227" spans="1:4">
      <c r="A227" s="7"/>
      <c r="B227" s="3" t="s">
        <v>322</v>
      </c>
      <c r="C227" s="5" t="s">
        <v>180</v>
      </c>
      <c r="D227" s="15"/>
    </row>
    <row r="228" spans="1:4">
      <c r="A228" s="7"/>
      <c r="B228" s="3" t="s">
        <v>323</v>
      </c>
      <c r="C228" s="5" t="s">
        <v>6875</v>
      </c>
      <c r="D228" s="15"/>
    </row>
    <row r="229" spans="1:4">
      <c r="A229" s="7"/>
      <c r="B229" s="3" t="s">
        <v>324</v>
      </c>
      <c r="C229" s="5" t="s">
        <v>181</v>
      </c>
      <c r="D229" s="15"/>
    </row>
    <row r="230" spans="1:4">
      <c r="A230" s="7"/>
      <c r="B230" s="3" t="s">
        <v>325</v>
      </c>
      <c r="C230" s="5" t="s">
        <v>6876</v>
      </c>
      <c r="D230" s="15"/>
    </row>
    <row r="231" spans="1:4">
      <c r="A231" s="7"/>
      <c r="B231" s="3" t="s">
        <v>326</v>
      </c>
      <c r="C231" s="5" t="s">
        <v>182</v>
      </c>
      <c r="D231" s="15"/>
    </row>
    <row r="232" spans="1:4">
      <c r="A232" s="7"/>
      <c r="B232" s="3" t="s">
        <v>327</v>
      </c>
      <c r="C232" s="5" t="s">
        <v>183</v>
      </c>
      <c r="D232" s="15"/>
    </row>
    <row r="233" spans="1:4">
      <c r="A233" s="7"/>
      <c r="B233" s="3" t="s">
        <v>328</v>
      </c>
      <c r="C233" s="5" t="s">
        <v>184</v>
      </c>
      <c r="D233" s="15"/>
    </row>
    <row r="234" spans="1:4">
      <c r="A234" s="7"/>
      <c r="B234" s="3" t="s">
        <v>329</v>
      </c>
      <c r="C234" s="5" t="s">
        <v>185</v>
      </c>
      <c r="D234" s="15"/>
    </row>
    <row r="235" spans="1:4">
      <c r="A235" s="7"/>
      <c r="B235" s="3" t="s">
        <v>330</v>
      </c>
      <c r="C235" s="5" t="s">
        <v>186</v>
      </c>
      <c r="D235" s="15"/>
    </row>
    <row r="236" spans="1:4">
      <c r="A236" s="7"/>
      <c r="B236" s="3" t="s">
        <v>331</v>
      </c>
      <c r="C236" s="5" t="s">
        <v>187</v>
      </c>
      <c r="D236" s="15"/>
    </row>
    <row r="237" spans="1:4">
      <c r="A237" s="7"/>
      <c r="B237" s="3" t="s">
        <v>332</v>
      </c>
      <c r="C237" s="5" t="s">
        <v>188</v>
      </c>
      <c r="D237" s="15"/>
    </row>
    <row r="238" spans="1:4">
      <c r="A238" s="7"/>
      <c r="B238" s="3" t="s">
        <v>333</v>
      </c>
      <c r="C238" s="5" t="s">
        <v>189</v>
      </c>
      <c r="D238" s="15"/>
    </row>
    <row r="239" spans="1:4">
      <c r="A239" s="7"/>
      <c r="B239" s="3" t="s">
        <v>334</v>
      </c>
      <c r="C239" s="5" t="s">
        <v>190</v>
      </c>
      <c r="D239" s="15"/>
    </row>
    <row r="240" spans="1:4">
      <c r="A240" s="7"/>
      <c r="B240" s="3" t="s">
        <v>335</v>
      </c>
      <c r="C240" s="5" t="s">
        <v>191</v>
      </c>
      <c r="D240" s="15"/>
    </row>
    <row r="241" spans="1:4">
      <c r="A241" s="7"/>
      <c r="B241" s="3" t="s">
        <v>336</v>
      </c>
      <c r="C241" s="5" t="s">
        <v>192</v>
      </c>
      <c r="D241" s="15"/>
    </row>
    <row r="242" spans="1:4">
      <c r="A242" s="7"/>
      <c r="B242" s="3" t="s">
        <v>337</v>
      </c>
      <c r="C242" s="5" t="s">
        <v>193</v>
      </c>
      <c r="D242" s="15"/>
    </row>
    <row r="243" spans="1:4">
      <c r="A243" s="7"/>
      <c r="B243" s="3" t="s">
        <v>338</v>
      </c>
      <c r="C243" s="5" t="s">
        <v>7040</v>
      </c>
      <c r="D243" s="15"/>
    </row>
    <row r="244" spans="1:4">
      <c r="A244" s="7"/>
      <c r="B244" s="3" t="s">
        <v>339</v>
      </c>
      <c r="C244" s="5" t="s">
        <v>194</v>
      </c>
      <c r="D244" s="15"/>
    </row>
    <row r="245" spans="1:4">
      <c r="A245" s="7"/>
      <c r="B245" s="3" t="s">
        <v>340</v>
      </c>
      <c r="C245" s="5" t="s">
        <v>195</v>
      </c>
      <c r="D245" s="15"/>
    </row>
    <row r="246" spans="1:4">
      <c r="A246" s="8"/>
      <c r="B246" s="3"/>
      <c r="C246" s="3"/>
    </row>
    <row r="247" spans="1:4">
      <c r="A247" s="6" t="s">
        <v>196</v>
      </c>
      <c r="B247" s="3"/>
      <c r="C247" s="5" t="s">
        <v>197</v>
      </c>
    </row>
    <row r="248" spans="1:4">
      <c r="A248" s="7"/>
      <c r="B248" s="3"/>
      <c r="C248" s="5" t="s">
        <v>198</v>
      </c>
    </row>
    <row r="249" spans="1:4">
      <c r="A249" s="8"/>
      <c r="B249" s="3"/>
      <c r="C249" s="3"/>
    </row>
    <row r="250" spans="1:4">
      <c r="A250" s="7" t="s">
        <v>4305</v>
      </c>
      <c r="B250" s="3"/>
      <c r="C250" s="3" t="s">
        <v>4306</v>
      </c>
    </row>
    <row r="251" spans="1:4">
      <c r="A251" s="7"/>
      <c r="B251" s="3"/>
      <c r="C251" s="3" t="s">
        <v>4307</v>
      </c>
    </row>
    <row r="252" spans="1:4">
      <c r="A252" s="7"/>
      <c r="B252" s="3"/>
      <c r="C252" s="3"/>
    </row>
    <row r="253" spans="1:4">
      <c r="A253" s="6" t="s">
        <v>4308</v>
      </c>
      <c r="B253" s="3" t="s">
        <v>242</v>
      </c>
      <c r="C253" s="3" t="s">
        <v>4309</v>
      </c>
      <c r="D253" s="15"/>
    </row>
    <row r="254" spans="1:4">
      <c r="A254" s="7"/>
      <c r="B254" s="3" t="s">
        <v>243</v>
      </c>
      <c r="C254" s="3" t="s">
        <v>4310</v>
      </c>
      <c r="D254" s="15"/>
    </row>
    <row r="255" spans="1:4">
      <c r="A255" s="7"/>
      <c r="B255" s="3" t="s">
        <v>244</v>
      </c>
      <c r="C255" s="3" t="s">
        <v>4311</v>
      </c>
      <c r="D255" s="15"/>
    </row>
    <row r="256" spans="1:4">
      <c r="A256" s="7"/>
      <c r="B256" s="3" t="s">
        <v>245</v>
      </c>
      <c r="C256" s="3" t="s">
        <v>4312</v>
      </c>
      <c r="D256" s="15"/>
    </row>
    <row r="257" spans="1:4">
      <c r="A257" s="7"/>
      <c r="B257" s="3" t="s">
        <v>246</v>
      </c>
      <c r="C257" s="3" t="s">
        <v>4313</v>
      </c>
      <c r="D257" s="15"/>
    </row>
    <row r="258" spans="1:4">
      <c r="A258" s="7"/>
      <c r="B258" s="3" t="s">
        <v>247</v>
      </c>
      <c r="C258" s="3" t="s">
        <v>4314</v>
      </c>
      <c r="D258" s="15"/>
    </row>
    <row r="259" spans="1:4">
      <c r="A259" s="7"/>
      <c r="B259" s="3" t="s">
        <v>248</v>
      </c>
      <c r="C259" s="3" t="s">
        <v>4315</v>
      </c>
      <c r="D259" s="15"/>
    </row>
    <row r="260" spans="1:4">
      <c r="A260" s="7"/>
      <c r="B260" s="3" t="s">
        <v>249</v>
      </c>
      <c r="C260" s="3" t="s">
        <v>4316</v>
      </c>
      <c r="D260" s="15"/>
    </row>
    <row r="261" spans="1:4">
      <c r="A261" s="7"/>
      <c r="B261" s="3" t="s">
        <v>250</v>
      </c>
      <c r="C261" s="3" t="s">
        <v>4317</v>
      </c>
      <c r="D261" s="15"/>
    </row>
    <row r="262" spans="1:4">
      <c r="A262" s="7"/>
      <c r="B262" s="3" t="s">
        <v>251</v>
      </c>
      <c r="C262" s="3" t="s">
        <v>4318</v>
      </c>
      <c r="D262" s="15"/>
    </row>
    <row r="263" spans="1:4">
      <c r="A263" s="7"/>
      <c r="B263" s="3" t="s">
        <v>252</v>
      </c>
      <c r="C263" s="3" t="s">
        <v>4319</v>
      </c>
      <c r="D263" s="15"/>
    </row>
    <row r="264" spans="1:4">
      <c r="A264" s="7"/>
      <c r="B264" s="3" t="s">
        <v>253</v>
      </c>
      <c r="C264" s="3" t="s">
        <v>4320</v>
      </c>
      <c r="D264" s="15"/>
    </row>
    <row r="265" spans="1:4">
      <c r="A265" s="7"/>
      <c r="B265" s="3" t="s">
        <v>254</v>
      </c>
      <c r="C265" s="3" t="s">
        <v>4321</v>
      </c>
      <c r="D265" s="15"/>
    </row>
    <row r="266" spans="1:4">
      <c r="A266" s="7"/>
      <c r="B266" s="3" t="s">
        <v>255</v>
      </c>
      <c r="C266" s="3" t="s">
        <v>4322</v>
      </c>
      <c r="D266" s="15"/>
    </row>
    <row r="267" spans="1:4">
      <c r="A267" s="7"/>
      <c r="B267" s="3" t="s">
        <v>256</v>
      </c>
      <c r="C267" s="3" t="s">
        <v>4323</v>
      </c>
      <c r="D267" s="15"/>
    </row>
    <row r="268" spans="1:4">
      <c r="A268" s="7"/>
      <c r="B268" s="3" t="s">
        <v>257</v>
      </c>
      <c r="C268" s="3" t="s">
        <v>4324</v>
      </c>
      <c r="D268" s="15"/>
    </row>
    <row r="269" spans="1:4">
      <c r="A269" s="7"/>
      <c r="B269" s="3" t="s">
        <v>258</v>
      </c>
      <c r="C269" s="3" t="s">
        <v>4325</v>
      </c>
      <c r="D269" s="15"/>
    </row>
    <row r="270" spans="1:4">
      <c r="A270" s="7"/>
      <c r="B270" s="3" t="s">
        <v>259</v>
      </c>
      <c r="C270" s="3" t="s">
        <v>4326</v>
      </c>
      <c r="D270" s="15"/>
    </row>
    <row r="271" spans="1:4">
      <c r="A271" s="7"/>
      <c r="B271" s="3" t="s">
        <v>260</v>
      </c>
      <c r="C271" s="3" t="s">
        <v>4327</v>
      </c>
      <c r="D271" s="15"/>
    </row>
    <row r="272" spans="1:4">
      <c r="A272" s="7"/>
      <c r="B272" s="3" t="s">
        <v>261</v>
      </c>
      <c r="C272" s="3" t="s">
        <v>4328</v>
      </c>
      <c r="D272" s="15"/>
    </row>
    <row r="273" spans="1:4">
      <c r="A273" s="7"/>
      <c r="B273" s="3" t="s">
        <v>262</v>
      </c>
      <c r="C273" s="3" t="s">
        <v>4329</v>
      </c>
      <c r="D273" s="15"/>
    </row>
    <row r="274" spans="1:4">
      <c r="A274" s="7"/>
      <c r="B274" s="3" t="s">
        <v>263</v>
      </c>
      <c r="C274" s="3" t="s">
        <v>4330</v>
      </c>
      <c r="D274" s="15"/>
    </row>
    <row r="275" spans="1:4">
      <c r="A275" s="7"/>
      <c r="B275" s="3" t="s">
        <v>264</v>
      </c>
      <c r="C275" s="3" t="s">
        <v>4331</v>
      </c>
      <c r="D275" s="15"/>
    </row>
    <row r="276" spans="1:4">
      <c r="A276" s="7"/>
      <c r="B276" s="3" t="s">
        <v>265</v>
      </c>
      <c r="C276" s="3" t="s">
        <v>4332</v>
      </c>
      <c r="D276" s="15"/>
    </row>
    <row r="277" spans="1:4">
      <c r="A277" s="7"/>
      <c r="B277" s="3" t="s">
        <v>266</v>
      </c>
      <c r="C277" s="3" t="s">
        <v>4333</v>
      </c>
      <c r="D277" s="15"/>
    </row>
    <row r="278" spans="1:4">
      <c r="A278" s="7"/>
      <c r="B278" s="3" t="s">
        <v>267</v>
      </c>
      <c r="C278" s="3" t="s">
        <v>4334</v>
      </c>
      <c r="D278" s="15"/>
    </row>
    <row r="279" spans="1:4">
      <c r="A279" s="7"/>
      <c r="B279" s="3" t="s">
        <v>268</v>
      </c>
      <c r="C279" s="3" t="s">
        <v>4335</v>
      </c>
      <c r="D279" s="15"/>
    </row>
    <row r="280" spans="1:4">
      <c r="A280" s="7"/>
      <c r="B280" s="3" t="s">
        <v>269</v>
      </c>
      <c r="C280" s="3" t="s">
        <v>4336</v>
      </c>
      <c r="D280" s="15"/>
    </row>
    <row r="281" spans="1:4">
      <c r="A281" s="7"/>
      <c r="B281" s="3" t="s">
        <v>270</v>
      </c>
      <c r="C281" s="3" t="s">
        <v>4337</v>
      </c>
      <c r="D281" s="15"/>
    </row>
    <row r="282" spans="1:4">
      <c r="A282" s="7"/>
      <c r="B282" s="3" t="s">
        <v>271</v>
      </c>
      <c r="C282" s="3" t="s">
        <v>4338</v>
      </c>
      <c r="D282" s="15"/>
    </row>
    <row r="283" spans="1:4">
      <c r="A283" s="7"/>
      <c r="B283" s="3" t="s">
        <v>272</v>
      </c>
      <c r="C283" s="3" t="s">
        <v>4339</v>
      </c>
      <c r="D283" s="15"/>
    </row>
    <row r="284" spans="1:4">
      <c r="A284" s="7"/>
      <c r="B284" s="3" t="s">
        <v>273</v>
      </c>
      <c r="C284" s="3" t="s">
        <v>4340</v>
      </c>
      <c r="D284" s="15"/>
    </row>
    <row r="285" spans="1:4">
      <c r="A285" s="7"/>
      <c r="B285" s="3" t="s">
        <v>274</v>
      </c>
      <c r="C285" s="3" t="s">
        <v>4341</v>
      </c>
      <c r="D285" s="15"/>
    </row>
    <row r="286" spans="1:4">
      <c r="A286" s="7"/>
      <c r="B286" s="3" t="s">
        <v>275</v>
      </c>
      <c r="C286" s="3" t="s">
        <v>4342</v>
      </c>
      <c r="D286" s="15"/>
    </row>
    <row r="287" spans="1:4">
      <c r="A287" s="7"/>
      <c r="B287" s="3" t="s">
        <v>276</v>
      </c>
      <c r="C287" s="3" t="s">
        <v>4343</v>
      </c>
      <c r="D287" s="15"/>
    </row>
    <row r="288" spans="1:4">
      <c r="A288" s="7"/>
      <c r="B288" s="3" t="s">
        <v>277</v>
      </c>
      <c r="C288" s="3" t="s">
        <v>4344</v>
      </c>
      <c r="D288" s="15"/>
    </row>
    <row r="289" spans="1:4">
      <c r="A289" s="7"/>
      <c r="B289" s="3" t="s">
        <v>278</v>
      </c>
      <c r="C289" s="3" t="s">
        <v>4345</v>
      </c>
      <c r="D289" s="15"/>
    </row>
    <row r="290" spans="1:4">
      <c r="A290" s="7"/>
      <c r="B290" s="3" t="s">
        <v>279</v>
      </c>
      <c r="C290" s="3" t="s">
        <v>4346</v>
      </c>
      <c r="D290" s="15"/>
    </row>
    <row r="291" spans="1:4">
      <c r="A291" s="7"/>
      <c r="B291" s="3" t="s">
        <v>280</v>
      </c>
      <c r="C291" s="3" t="s">
        <v>4347</v>
      </c>
      <c r="D291" s="15"/>
    </row>
    <row r="292" spans="1:4">
      <c r="A292" s="7"/>
      <c r="B292" s="3" t="s">
        <v>281</v>
      </c>
      <c r="C292" s="3" t="s">
        <v>4348</v>
      </c>
      <c r="D292" s="15"/>
    </row>
    <row r="293" spans="1:4">
      <c r="A293" s="7"/>
      <c r="B293" s="3" t="s">
        <v>282</v>
      </c>
      <c r="C293" s="3" t="s">
        <v>4349</v>
      </c>
      <c r="D293" s="15"/>
    </row>
    <row r="294" spans="1:4">
      <c r="A294" s="7"/>
      <c r="B294" s="3" t="s">
        <v>283</v>
      </c>
      <c r="C294" s="3" t="s">
        <v>4350</v>
      </c>
      <c r="D294" s="15"/>
    </row>
    <row r="295" spans="1:4">
      <c r="A295" s="7"/>
      <c r="B295" s="3" t="s">
        <v>284</v>
      </c>
      <c r="C295" s="3" t="s">
        <v>4351</v>
      </c>
      <c r="D295" s="15"/>
    </row>
    <row r="296" spans="1:4">
      <c r="A296" s="7"/>
      <c r="B296" s="3" t="s">
        <v>285</v>
      </c>
      <c r="C296" s="3" t="s">
        <v>4352</v>
      </c>
      <c r="D296" s="15"/>
    </row>
    <row r="297" spans="1:4">
      <c r="A297" s="7"/>
      <c r="B297" s="3" t="s">
        <v>286</v>
      </c>
      <c r="C297" s="3" t="s">
        <v>4353</v>
      </c>
      <c r="D297" s="15"/>
    </row>
    <row r="298" spans="1:4">
      <c r="A298" s="7"/>
      <c r="B298" s="3" t="s">
        <v>287</v>
      </c>
      <c r="C298" s="3" t="s">
        <v>4354</v>
      </c>
      <c r="D298" s="15"/>
    </row>
    <row r="299" spans="1:4">
      <c r="A299" s="7"/>
      <c r="B299" s="3" t="s">
        <v>288</v>
      </c>
      <c r="C299" s="3" t="s">
        <v>4355</v>
      </c>
      <c r="D299" s="15"/>
    </row>
    <row r="300" spans="1:4">
      <c r="A300" s="7"/>
      <c r="B300" s="3" t="s">
        <v>289</v>
      </c>
      <c r="C300" s="3" t="s">
        <v>4356</v>
      </c>
      <c r="D300" s="15"/>
    </row>
    <row r="301" spans="1:4">
      <c r="A301" s="7"/>
      <c r="B301" s="3" t="s">
        <v>290</v>
      </c>
      <c r="C301" s="3" t="s">
        <v>4357</v>
      </c>
      <c r="D301" s="15"/>
    </row>
    <row r="302" spans="1:4">
      <c r="A302" s="7"/>
      <c r="B302" s="3" t="s">
        <v>291</v>
      </c>
      <c r="C302" s="3" t="s">
        <v>4358</v>
      </c>
      <c r="D302" s="15"/>
    </row>
    <row r="303" spans="1:4">
      <c r="A303" s="7"/>
      <c r="B303" s="3" t="s">
        <v>292</v>
      </c>
      <c r="C303" s="3" t="s">
        <v>4359</v>
      </c>
      <c r="D303" s="15"/>
    </row>
    <row r="304" spans="1:4">
      <c r="A304" s="7"/>
      <c r="B304" s="3" t="s">
        <v>293</v>
      </c>
      <c r="C304" s="3" t="s">
        <v>4360</v>
      </c>
      <c r="D304" s="15"/>
    </row>
    <row r="305" spans="1:4">
      <c r="A305" s="7"/>
      <c r="B305" s="3" t="s">
        <v>294</v>
      </c>
      <c r="C305" s="3" t="s">
        <v>4361</v>
      </c>
      <c r="D305" s="15"/>
    </row>
    <row r="306" spans="1:4">
      <c r="A306" s="7"/>
      <c r="B306" s="3" t="s">
        <v>295</v>
      </c>
      <c r="C306" s="3" t="s">
        <v>4362</v>
      </c>
      <c r="D306" s="15"/>
    </row>
    <row r="307" spans="1:4">
      <c r="A307" s="7"/>
      <c r="B307" s="3" t="s">
        <v>296</v>
      </c>
      <c r="C307" s="3" t="s">
        <v>4363</v>
      </c>
      <c r="D307" s="15"/>
    </row>
    <row r="308" spans="1:4">
      <c r="A308" s="7"/>
      <c r="B308" s="3" t="s">
        <v>297</v>
      </c>
      <c r="C308" s="3" t="s">
        <v>4364</v>
      </c>
      <c r="D308" s="15"/>
    </row>
    <row r="309" spans="1:4">
      <c r="A309" s="7"/>
      <c r="B309" s="3" t="s">
        <v>298</v>
      </c>
      <c r="C309" s="3" t="s">
        <v>4365</v>
      </c>
      <c r="D309" s="15"/>
    </row>
    <row r="310" spans="1:4">
      <c r="A310" s="7"/>
      <c r="B310" s="3" t="s">
        <v>299</v>
      </c>
      <c r="C310" s="3" t="s">
        <v>4366</v>
      </c>
      <c r="D310" s="15"/>
    </row>
    <row r="311" spans="1:4">
      <c r="A311" s="7"/>
      <c r="B311" s="3" t="s">
        <v>300</v>
      </c>
      <c r="C311" s="3" t="s">
        <v>4367</v>
      </c>
      <c r="D311" s="15"/>
    </row>
    <row r="312" spans="1:4">
      <c r="A312" s="7"/>
      <c r="B312" s="3" t="s">
        <v>301</v>
      </c>
      <c r="C312" s="3" t="s">
        <v>4368</v>
      </c>
      <c r="D312" s="15"/>
    </row>
    <row r="313" spans="1:4">
      <c r="A313" s="7"/>
      <c r="B313" s="3" t="s">
        <v>302</v>
      </c>
      <c r="C313" s="3" t="s">
        <v>4369</v>
      </c>
      <c r="D313" s="15"/>
    </row>
    <row r="314" spans="1:4">
      <c r="A314" s="7"/>
      <c r="B314" s="3" t="s">
        <v>303</v>
      </c>
      <c r="C314" s="3" t="s">
        <v>4370</v>
      </c>
      <c r="D314" s="15"/>
    </row>
    <row r="315" spans="1:4">
      <c r="A315" s="7"/>
      <c r="B315" s="3" t="s">
        <v>304</v>
      </c>
      <c r="C315" s="3" t="s">
        <v>4371</v>
      </c>
      <c r="D315" s="15"/>
    </row>
    <row r="316" spans="1:4">
      <c r="A316" s="7"/>
      <c r="B316" s="3" t="s">
        <v>305</v>
      </c>
      <c r="C316" s="3" t="s">
        <v>4372</v>
      </c>
      <c r="D316" s="15"/>
    </row>
    <row r="317" spans="1:4">
      <c r="A317" s="7"/>
      <c r="B317" s="3" t="s">
        <v>306</v>
      </c>
      <c r="C317" s="3" t="s">
        <v>4373</v>
      </c>
      <c r="D317" s="15"/>
    </row>
    <row r="318" spans="1:4">
      <c r="A318" s="7"/>
      <c r="B318" s="3" t="s">
        <v>307</v>
      </c>
      <c r="C318" s="3" t="s">
        <v>4374</v>
      </c>
      <c r="D318" s="15"/>
    </row>
    <row r="319" spans="1:4">
      <c r="A319" s="7"/>
      <c r="B319" s="3" t="s">
        <v>308</v>
      </c>
      <c r="C319" s="3" t="s">
        <v>4375</v>
      </c>
      <c r="D319" s="15"/>
    </row>
    <row r="320" spans="1:4">
      <c r="A320" s="7"/>
      <c r="B320" s="3" t="s">
        <v>309</v>
      </c>
      <c r="C320" s="3" t="s">
        <v>4376</v>
      </c>
      <c r="D320" s="15"/>
    </row>
    <row r="321" spans="1:4">
      <c r="A321" s="7"/>
      <c r="B321" s="3" t="s">
        <v>310</v>
      </c>
      <c r="C321" s="3" t="s">
        <v>4377</v>
      </c>
      <c r="D321" s="15"/>
    </row>
    <row r="322" spans="1:4">
      <c r="A322" s="7"/>
      <c r="B322" s="3" t="s">
        <v>311</v>
      </c>
      <c r="C322" s="3" t="s">
        <v>4378</v>
      </c>
      <c r="D322" s="15"/>
    </row>
    <row r="323" spans="1:4">
      <c r="A323" s="7"/>
      <c r="B323" s="3" t="s">
        <v>312</v>
      </c>
      <c r="C323" s="3" t="s">
        <v>4379</v>
      </c>
      <c r="D323" s="15"/>
    </row>
    <row r="324" spans="1:4">
      <c r="A324" s="7"/>
      <c r="B324" s="3" t="s">
        <v>313</v>
      </c>
      <c r="C324" s="3" t="s">
        <v>4380</v>
      </c>
      <c r="D324" s="15"/>
    </row>
    <row r="325" spans="1:4">
      <c r="A325" s="7"/>
      <c r="B325" s="3" t="s">
        <v>314</v>
      </c>
      <c r="C325" s="3" t="s">
        <v>4381</v>
      </c>
      <c r="D325" s="15"/>
    </row>
    <row r="326" spans="1:4">
      <c r="A326" s="7"/>
      <c r="B326" s="3" t="s">
        <v>315</v>
      </c>
      <c r="C326" s="3" t="s">
        <v>4382</v>
      </c>
      <c r="D326" s="15"/>
    </row>
    <row r="327" spans="1:4">
      <c r="A327" s="7"/>
      <c r="B327" s="3" t="s">
        <v>316</v>
      </c>
      <c r="C327" s="3" t="s">
        <v>4383</v>
      </c>
      <c r="D327" s="15"/>
    </row>
    <row r="328" spans="1:4">
      <c r="A328" s="7"/>
      <c r="B328" s="3" t="s">
        <v>317</v>
      </c>
      <c r="C328" s="3" t="s">
        <v>4384</v>
      </c>
      <c r="D328" s="15"/>
    </row>
    <row r="329" spans="1:4">
      <c r="A329" s="7"/>
      <c r="B329" s="3" t="s">
        <v>318</v>
      </c>
      <c r="C329" s="3" t="s">
        <v>4385</v>
      </c>
      <c r="D329" s="15"/>
    </row>
    <row r="330" spans="1:4">
      <c r="A330" s="7"/>
      <c r="B330" s="3" t="s">
        <v>319</v>
      </c>
      <c r="C330" s="3" t="s">
        <v>4386</v>
      </c>
      <c r="D330" s="15"/>
    </row>
    <row r="331" spans="1:4">
      <c r="A331" s="7"/>
      <c r="B331" s="3" t="s">
        <v>320</v>
      </c>
      <c r="C331" s="3" t="s">
        <v>4387</v>
      </c>
      <c r="D331" s="15"/>
    </row>
    <row r="332" spans="1:4">
      <c r="A332" s="7"/>
      <c r="B332" s="3" t="s">
        <v>321</v>
      </c>
      <c r="C332" s="3" t="s">
        <v>4388</v>
      </c>
      <c r="D332" s="15"/>
    </row>
    <row r="333" spans="1:4">
      <c r="A333" s="7"/>
      <c r="B333" s="3" t="s">
        <v>322</v>
      </c>
      <c r="C333" s="3" t="s">
        <v>4389</v>
      </c>
      <c r="D333" s="15"/>
    </row>
    <row r="334" spans="1:4">
      <c r="A334" s="7"/>
      <c r="B334" s="3" t="s">
        <v>323</v>
      </c>
      <c r="C334" s="3" t="s">
        <v>4390</v>
      </c>
      <c r="D334" s="15"/>
    </row>
    <row r="335" spans="1:4">
      <c r="A335" s="7"/>
      <c r="B335" s="3" t="s">
        <v>324</v>
      </c>
      <c r="C335" s="3" t="s">
        <v>4391</v>
      </c>
      <c r="D335" s="15"/>
    </row>
    <row r="336" spans="1:4">
      <c r="A336" s="7"/>
      <c r="B336" s="3" t="s">
        <v>325</v>
      </c>
      <c r="C336" s="3" t="s">
        <v>4392</v>
      </c>
      <c r="D336" s="15"/>
    </row>
    <row r="337" spans="1:4">
      <c r="A337" s="7"/>
      <c r="B337" s="3" t="s">
        <v>326</v>
      </c>
      <c r="C337" s="3" t="s">
        <v>4393</v>
      </c>
      <c r="D337" s="15"/>
    </row>
    <row r="338" spans="1:4">
      <c r="A338" s="7"/>
      <c r="B338" s="3" t="s">
        <v>327</v>
      </c>
      <c r="C338" s="3" t="s">
        <v>4394</v>
      </c>
      <c r="D338" s="15"/>
    </row>
    <row r="339" spans="1:4">
      <c r="A339" s="7"/>
      <c r="B339" s="3" t="s">
        <v>328</v>
      </c>
      <c r="C339" s="3" t="s">
        <v>4395</v>
      </c>
      <c r="D339" s="15"/>
    </row>
    <row r="340" spans="1:4">
      <c r="A340" s="7"/>
      <c r="B340" s="3" t="s">
        <v>329</v>
      </c>
      <c r="C340" s="3" t="s">
        <v>4396</v>
      </c>
      <c r="D340" s="15"/>
    </row>
    <row r="341" spans="1:4">
      <c r="A341" s="7"/>
      <c r="B341" s="3" t="s">
        <v>330</v>
      </c>
      <c r="C341" s="3" t="s">
        <v>4397</v>
      </c>
      <c r="D341" s="15"/>
    </row>
    <row r="342" spans="1:4">
      <c r="A342" s="7"/>
      <c r="B342" s="3" t="s">
        <v>331</v>
      </c>
      <c r="C342" s="3" t="s">
        <v>4398</v>
      </c>
      <c r="D342" s="15"/>
    </row>
    <row r="343" spans="1:4">
      <c r="A343" s="7"/>
      <c r="B343" s="3" t="s">
        <v>332</v>
      </c>
      <c r="C343" s="3" t="s">
        <v>4399</v>
      </c>
      <c r="D343" s="15"/>
    </row>
    <row r="344" spans="1:4">
      <c r="A344" s="7"/>
      <c r="B344" s="3" t="s">
        <v>333</v>
      </c>
      <c r="C344" s="3" t="s">
        <v>4400</v>
      </c>
      <c r="D344" s="15"/>
    </row>
    <row r="345" spans="1:4">
      <c r="A345" s="7"/>
      <c r="B345" s="3" t="s">
        <v>334</v>
      </c>
      <c r="C345" s="3" t="s">
        <v>4401</v>
      </c>
      <c r="D345" s="15"/>
    </row>
    <row r="346" spans="1:4">
      <c r="A346" s="7"/>
      <c r="B346" s="3" t="s">
        <v>335</v>
      </c>
      <c r="C346" s="3" t="s">
        <v>4402</v>
      </c>
      <c r="D346" s="15"/>
    </row>
    <row r="347" spans="1:4">
      <c r="A347" s="7"/>
      <c r="B347" s="3" t="s">
        <v>336</v>
      </c>
      <c r="C347" s="3" t="s">
        <v>4403</v>
      </c>
      <c r="D347" s="15"/>
    </row>
    <row r="348" spans="1:4">
      <c r="A348" s="7"/>
      <c r="B348" s="3" t="s">
        <v>337</v>
      </c>
      <c r="C348" s="3" t="s">
        <v>4404</v>
      </c>
      <c r="D348" s="15"/>
    </row>
    <row r="349" spans="1:4">
      <c r="A349" s="8"/>
      <c r="B349" s="3" t="s">
        <v>340</v>
      </c>
      <c r="C349" s="3" t="s">
        <v>4405</v>
      </c>
      <c r="D349" s="15"/>
    </row>
    <row r="350" spans="1:4">
      <c r="A350" s="6" t="s">
        <v>230</v>
      </c>
      <c r="B350" s="3"/>
      <c r="C350" s="5" t="s">
        <v>224</v>
      </c>
    </row>
    <row r="351" spans="1:4">
      <c r="A351" s="7"/>
      <c r="B351" s="3"/>
      <c r="C351" s="5" t="s">
        <v>225</v>
      </c>
    </row>
    <row r="352" spans="1:4">
      <c r="A352" s="7"/>
      <c r="B352" s="3"/>
      <c r="C352" s="5" t="s">
        <v>226</v>
      </c>
    </row>
    <row r="353" spans="1:4">
      <c r="A353" s="7"/>
      <c r="B353" s="3"/>
      <c r="C353" s="5" t="s">
        <v>227</v>
      </c>
    </row>
    <row r="354" spans="1:4">
      <c r="A354" s="7"/>
      <c r="B354" s="3"/>
      <c r="C354" s="5" t="s">
        <v>228</v>
      </c>
    </row>
    <row r="355" spans="1:4">
      <c r="A355" s="7"/>
      <c r="B355" s="3"/>
      <c r="C355" s="5" t="s">
        <v>229</v>
      </c>
    </row>
    <row r="356" spans="1:4">
      <c r="A356" s="8"/>
      <c r="B356" s="3"/>
      <c r="C356" s="3"/>
    </row>
    <row r="357" spans="1:4">
      <c r="A357" s="6" t="s">
        <v>4556</v>
      </c>
      <c r="B357" s="3"/>
      <c r="C357" s="3" t="s">
        <v>68</v>
      </c>
    </row>
    <row r="358" spans="1:4">
      <c r="A358" s="8"/>
      <c r="B358" s="3"/>
      <c r="C358" s="3" t="s">
        <v>67</v>
      </c>
    </row>
    <row r="359" spans="1:4">
      <c r="A359" s="6" t="s">
        <v>587</v>
      </c>
      <c r="B359" s="3"/>
      <c r="C359" s="3" t="s">
        <v>588</v>
      </c>
    </row>
    <row r="360" spans="1:4">
      <c r="A360" s="7"/>
      <c r="B360" s="3"/>
      <c r="C360" s="12" t="str" cm="1">
        <f t="array" ref="C360">IF(事業実施場所_事業所名="",IFERROR(INDEX('２．その他事業実施場所'!O:O,SMALL(IF('２．その他事業実施場所'!O$6:O$104&lt;&gt;"",ROW('２．その他事業実施場所'!O$6:O$104)),ROW('２．その他事業実施場所'!O6)-ROW('２．その他事業実施場所'!O$6)+1)),""),事業実施場所_事業所名)</f>
        <v/>
      </c>
    </row>
    <row r="361" spans="1:4">
      <c r="A361" s="7"/>
      <c r="B361" s="3"/>
      <c r="C361" s="12" t="str" cm="1">
        <f t="array" ref="C361">IF(事業実施場所_事業所名="",IFERROR(INDEX('２．その他事業実施場所'!O:O,SMALL(IF('２．その他事業実施場所'!O$6:O$104&lt;&gt;"",ROW('２．その他事業実施場所'!O$6:O$104)),ROW('２．その他事業実施場所'!O7)-ROW('２．その他事業実施場所'!O$6)+1)),""),IFERROR(INDEX('２．その他事業実施場所'!O:O,SMALL(IF('２．その他事業実施場所'!O$6:O$104&lt;&gt;"",ROW('２．その他事業実施場所'!O$6:O$104)),ROW('２．その他事業実施場所'!O7)-ROW('２．その他事業実施場所'!O$6))),""))</f>
        <v/>
      </c>
      <c r="D361" s="15" t="s">
        <v>4406</v>
      </c>
    </row>
    <row r="362" spans="1:4">
      <c r="A362" s="7"/>
      <c r="B362" s="3"/>
      <c r="C362" s="12" t="str" cm="1">
        <f t="array" ref="C362">IF(事業実施場所_事業所名="",IFERROR(INDEX('２．その他事業実施場所'!O:O,SMALL(IF('２．その他事業実施場所'!O$6:O$104&lt;&gt;"",ROW('２．その他事業実施場所'!O$6:O$104)),ROW('２．その他事業実施場所'!O8)-ROW('２．その他事業実施場所'!O$6)+1)),""),IFERROR(INDEX('２．その他事業実施場所'!O:O,SMALL(IF('２．その他事業実施場所'!O$6:O$104&lt;&gt;"",ROW('２．その他事業実施場所'!O$6:O$104)),ROW('２．その他事業実施場所'!O8)-ROW('２．その他事業実施場所'!O$6))),""))</f>
        <v/>
      </c>
    </row>
    <row r="363" spans="1:4">
      <c r="A363" s="7"/>
      <c r="B363" s="3"/>
      <c r="C363" s="12" t="str" cm="1">
        <f t="array" ref="C363">IF(事業実施場所_事業所名="",IFERROR(INDEX('２．その他事業実施場所'!O:O,SMALL(IF('２．その他事業実施場所'!O$6:O$104&lt;&gt;"",ROW('２．その他事業実施場所'!O$6:O$104)),ROW('２．その他事業実施場所'!O9)-ROW('２．その他事業実施場所'!O$6)+1)),""),IFERROR(INDEX('２．その他事業実施場所'!O:O,SMALL(IF('２．その他事業実施場所'!O$6:O$104&lt;&gt;"",ROW('２．その他事業実施場所'!O$6:O$104)),ROW('２．その他事業実施場所'!O9)-ROW('２．その他事業実施場所'!O$6))),""))</f>
        <v/>
      </c>
    </row>
    <row r="364" spans="1:4">
      <c r="A364" s="7"/>
      <c r="B364" s="3"/>
      <c r="C364" s="12" t="str" cm="1">
        <f t="array" ref="C364">IF(事業実施場所_事業所名="",IFERROR(INDEX('２．その他事業実施場所'!O:O,SMALL(IF('２．その他事業実施場所'!O$6:O$104&lt;&gt;"",ROW('２．その他事業実施場所'!O$6:O$104)),ROW('２．その他事業実施場所'!O10)-ROW('２．その他事業実施場所'!O$6)+1)),""),IFERROR(INDEX('２．その他事業実施場所'!O:O,SMALL(IF('２．その他事業実施場所'!O$6:O$104&lt;&gt;"",ROW('２．その他事業実施場所'!O$6:O$104)),ROW('２．その他事業実施場所'!O10)-ROW('２．その他事業実施場所'!O$6))),""))</f>
        <v/>
      </c>
    </row>
    <row r="365" spans="1:4">
      <c r="A365" s="7"/>
      <c r="B365" s="3"/>
      <c r="C365" s="12" t="str" cm="1">
        <f t="array" ref="C365">IF(事業実施場所_事業所名="",IFERROR(INDEX('２．その他事業実施場所'!O:O,SMALL(IF('２．その他事業実施場所'!O$6:O$104&lt;&gt;"",ROW('２．その他事業実施場所'!O$6:O$104)),ROW('２．その他事業実施場所'!O11)-ROW('２．その他事業実施場所'!O$6)+1)),""),IFERROR(INDEX('２．その他事業実施場所'!O:O,SMALL(IF('２．その他事業実施場所'!O$6:O$104&lt;&gt;"",ROW('２．その他事業実施場所'!O$6:O$104)),ROW('２．その他事業実施場所'!O11)-ROW('２．その他事業実施場所'!O$6))),""))</f>
        <v/>
      </c>
    </row>
    <row r="366" spans="1:4">
      <c r="A366" s="7"/>
      <c r="B366" s="3"/>
      <c r="C366" s="12" t="str" cm="1">
        <f t="array" ref="C366">IF(事業実施場所_事業所名="",IFERROR(INDEX('２．その他事業実施場所'!O:O,SMALL(IF('２．その他事業実施場所'!O$6:O$104&lt;&gt;"",ROW('２．その他事業実施場所'!O$6:O$104)),ROW('２．その他事業実施場所'!O12)-ROW('２．その他事業実施場所'!O$6)+1)),""),IFERROR(INDEX('２．その他事業実施場所'!O:O,SMALL(IF('２．その他事業実施場所'!O$6:O$104&lt;&gt;"",ROW('２．その他事業実施場所'!O$6:O$104)),ROW('２．その他事業実施場所'!O12)-ROW('２．その他事業実施場所'!O$6))),""))</f>
        <v/>
      </c>
    </row>
    <row r="367" spans="1:4">
      <c r="A367" s="7"/>
      <c r="B367" s="3"/>
      <c r="C367" s="12" t="str" cm="1">
        <f t="array" ref="C367">IF(事業実施場所_事業所名="",IFERROR(INDEX('２．その他事業実施場所'!O:O,SMALL(IF('２．その他事業実施場所'!O$6:O$104&lt;&gt;"",ROW('２．その他事業実施場所'!O$6:O$104)),ROW('２．その他事業実施場所'!O13)-ROW('２．その他事業実施場所'!O$6)+1)),""),IFERROR(INDEX('２．その他事業実施場所'!O:O,SMALL(IF('２．その他事業実施場所'!O$6:O$104&lt;&gt;"",ROW('２．その他事業実施場所'!O$6:O$104)),ROW('２．その他事業実施場所'!O13)-ROW('２．その他事業実施場所'!O$6))),""))</f>
        <v/>
      </c>
    </row>
    <row r="368" spans="1:4">
      <c r="A368" s="7"/>
      <c r="B368" s="3"/>
      <c r="C368" s="12" t="str" cm="1">
        <f t="array" ref="C368">IF(事業実施場所_事業所名="",IFERROR(INDEX('２．その他事業実施場所'!O:O,SMALL(IF('２．その他事業実施場所'!O$6:O$104&lt;&gt;"",ROW('２．その他事業実施場所'!O$6:O$104)),ROW('２．その他事業実施場所'!O14)-ROW('２．その他事業実施場所'!O$6)+1)),""),IFERROR(INDEX('２．その他事業実施場所'!O:O,SMALL(IF('２．その他事業実施場所'!O$6:O$104&lt;&gt;"",ROW('２．その他事業実施場所'!O$6:O$104)),ROW('２．その他事業実施場所'!O14)-ROW('２．その他事業実施場所'!O$6))),""))</f>
        <v/>
      </c>
    </row>
    <row r="369" spans="1:3">
      <c r="A369" s="7"/>
      <c r="B369" s="3"/>
      <c r="C369" s="12" t="str" cm="1">
        <f t="array" ref="C369">IF(事業実施場所_事業所名="",IFERROR(INDEX('２．その他事業実施場所'!O:O,SMALL(IF('２．その他事業実施場所'!O$6:O$104&lt;&gt;"",ROW('２．その他事業実施場所'!O$6:O$104)),ROW('２．その他事業実施場所'!O15)-ROW('２．その他事業実施場所'!O$6)+1)),""),IFERROR(INDEX('２．その他事業実施場所'!O:O,SMALL(IF('２．その他事業実施場所'!O$6:O$104&lt;&gt;"",ROW('２．その他事業実施場所'!O$6:O$104)),ROW('２．その他事業実施場所'!O15)-ROW('２．その他事業実施場所'!O$6))),""))</f>
        <v/>
      </c>
    </row>
    <row r="370" spans="1:3">
      <c r="A370" s="7"/>
      <c r="B370" s="3"/>
      <c r="C370" s="12" t="str" cm="1">
        <f t="array" ref="C370">IF(事業実施場所_事業所名="",IFERROR(INDEX('２．その他事業実施場所'!O:O,SMALL(IF('２．その他事業実施場所'!O$6:O$104&lt;&gt;"",ROW('２．その他事業実施場所'!O$6:O$104)),ROW('２．その他事業実施場所'!O16)-ROW('２．その他事業実施場所'!O$6)+1)),""),IFERROR(INDEX('２．その他事業実施場所'!O:O,SMALL(IF('２．その他事業実施場所'!O$6:O$104&lt;&gt;"",ROW('２．その他事業実施場所'!O$6:O$104)),ROW('２．その他事業実施場所'!O16)-ROW('２．その他事業実施場所'!O$6))),""))</f>
        <v/>
      </c>
    </row>
    <row r="371" spans="1:3">
      <c r="A371" s="7"/>
      <c r="B371" s="3"/>
      <c r="C371" s="12" t="str" cm="1">
        <f t="array" ref="C371">IF(事業実施場所_事業所名="",IFERROR(INDEX('２．その他事業実施場所'!O:O,SMALL(IF('２．その他事業実施場所'!O$6:O$104&lt;&gt;"",ROW('２．その他事業実施場所'!O$6:O$104)),ROW('２．その他事業実施場所'!O17)-ROW('２．その他事業実施場所'!O$6)+1)),""),IFERROR(INDEX('２．その他事業実施場所'!O:O,SMALL(IF('２．その他事業実施場所'!O$6:O$104&lt;&gt;"",ROW('２．その他事業実施場所'!O$6:O$104)),ROW('２．その他事業実施場所'!O17)-ROW('２．その他事業実施場所'!O$6))),""))</f>
        <v/>
      </c>
    </row>
    <row r="372" spans="1:3">
      <c r="A372" s="7"/>
      <c r="B372" s="3"/>
      <c r="C372" s="12" t="str" cm="1">
        <f t="array" ref="C372">IF(事業実施場所_事業所名="",IFERROR(INDEX('２．その他事業実施場所'!O:O,SMALL(IF('２．その他事業実施場所'!O$6:O$104&lt;&gt;"",ROW('２．その他事業実施場所'!O$6:O$104)),ROW('２．その他事業実施場所'!O18)-ROW('２．その他事業実施場所'!O$6)+1)),""),IFERROR(INDEX('２．その他事業実施場所'!O:O,SMALL(IF('２．その他事業実施場所'!O$6:O$104&lt;&gt;"",ROW('２．その他事業実施場所'!O$6:O$104)),ROW('２．その他事業実施場所'!O18)-ROW('２．その他事業実施場所'!O$6))),""))</f>
        <v/>
      </c>
    </row>
    <row r="373" spans="1:3">
      <c r="A373" s="7"/>
      <c r="B373" s="3"/>
      <c r="C373" s="12" t="str" cm="1">
        <f t="array" ref="C373">IF(事業実施場所_事業所名="",IFERROR(INDEX('２．その他事業実施場所'!O:O,SMALL(IF('２．その他事業実施場所'!O$6:O$104&lt;&gt;"",ROW('２．その他事業実施場所'!O$6:O$104)),ROW('２．その他事業実施場所'!O19)-ROW('２．その他事業実施場所'!O$6)+1)),""),IFERROR(INDEX('２．その他事業実施場所'!O:O,SMALL(IF('２．その他事業実施場所'!O$6:O$104&lt;&gt;"",ROW('２．その他事業実施場所'!O$6:O$104)),ROW('２．その他事業実施場所'!O19)-ROW('２．その他事業実施場所'!O$6))),""))</f>
        <v/>
      </c>
    </row>
    <row r="374" spans="1:3">
      <c r="A374" s="7"/>
      <c r="B374" s="3"/>
      <c r="C374" s="12" t="str" cm="1">
        <f t="array" ref="C374">IF(事業実施場所_事業所名="",IFERROR(INDEX('２．その他事業実施場所'!O:O,SMALL(IF('２．その他事業実施場所'!O$6:O$104&lt;&gt;"",ROW('２．その他事業実施場所'!O$6:O$104)),ROW('２．その他事業実施場所'!O20)-ROW('２．その他事業実施場所'!O$6)+1)),""),IFERROR(INDEX('２．その他事業実施場所'!O:O,SMALL(IF('２．その他事業実施場所'!O$6:O$104&lt;&gt;"",ROW('２．その他事業実施場所'!O$6:O$104)),ROW('２．その他事業実施場所'!O20)-ROW('２．その他事業実施場所'!O$6))),""))</f>
        <v/>
      </c>
    </row>
    <row r="375" spans="1:3">
      <c r="A375" s="7"/>
      <c r="B375" s="3"/>
      <c r="C375" s="12" t="str" cm="1">
        <f t="array" ref="C375">IF(事業実施場所_事業所名="",IFERROR(INDEX('２．その他事業実施場所'!O:O,SMALL(IF('２．その他事業実施場所'!O$6:O$104&lt;&gt;"",ROW('２．その他事業実施場所'!O$6:O$104)),ROW('２．その他事業実施場所'!O21)-ROW('２．その他事業実施場所'!O$6)+1)),""),IFERROR(INDEX('２．その他事業実施場所'!O:O,SMALL(IF('２．その他事業実施場所'!O$6:O$104&lt;&gt;"",ROW('２．その他事業実施場所'!O$6:O$104)),ROW('２．その他事業実施場所'!O21)-ROW('２．その他事業実施場所'!O$6))),""))</f>
        <v/>
      </c>
    </row>
    <row r="376" spans="1:3">
      <c r="A376" s="7"/>
      <c r="B376" s="3"/>
      <c r="C376" s="12" t="str" cm="1">
        <f t="array" ref="C376">IF(事業実施場所_事業所名="",IFERROR(INDEX('２．その他事業実施場所'!O:O,SMALL(IF('２．その他事業実施場所'!O$6:O$104&lt;&gt;"",ROW('２．その他事業実施場所'!O$6:O$104)),ROW('２．その他事業実施場所'!O22)-ROW('２．その他事業実施場所'!O$6)+1)),""),IFERROR(INDEX('２．その他事業実施場所'!O:O,SMALL(IF('２．その他事業実施場所'!O$6:O$104&lt;&gt;"",ROW('２．その他事業実施場所'!O$6:O$104)),ROW('２．その他事業実施場所'!O22)-ROW('２．その他事業実施場所'!O$6))),""))</f>
        <v/>
      </c>
    </row>
    <row r="377" spans="1:3">
      <c r="A377" s="7"/>
      <c r="B377" s="3"/>
      <c r="C377" s="12" t="str" cm="1">
        <f t="array" ref="C377">IF(事業実施場所_事業所名="",IFERROR(INDEX('２．その他事業実施場所'!O:O,SMALL(IF('２．その他事業実施場所'!O$6:O$104&lt;&gt;"",ROW('２．その他事業実施場所'!O$6:O$104)),ROW('２．その他事業実施場所'!O23)-ROW('２．その他事業実施場所'!O$6)+1)),""),IFERROR(INDEX('２．その他事業実施場所'!O:O,SMALL(IF('２．その他事業実施場所'!O$6:O$104&lt;&gt;"",ROW('２．その他事業実施場所'!O$6:O$104)),ROW('２．その他事業実施場所'!O23)-ROW('２．その他事業実施場所'!O$6))),""))</f>
        <v/>
      </c>
    </row>
    <row r="378" spans="1:3">
      <c r="A378" s="7"/>
      <c r="B378" s="3"/>
      <c r="C378" s="12" t="str" cm="1">
        <f t="array" ref="C378">IF(事業実施場所_事業所名="",IFERROR(INDEX('２．その他事業実施場所'!O:O,SMALL(IF('２．その他事業実施場所'!O$6:O$104&lt;&gt;"",ROW('２．その他事業実施場所'!O$6:O$104)),ROW('２．その他事業実施場所'!O24)-ROW('２．その他事業実施場所'!O$6)+1)),""),IFERROR(INDEX('２．その他事業実施場所'!O:O,SMALL(IF('２．その他事業実施場所'!O$6:O$104&lt;&gt;"",ROW('２．その他事業実施場所'!O$6:O$104)),ROW('２．その他事業実施場所'!O24)-ROW('２．その他事業実施場所'!O$6))),""))</f>
        <v/>
      </c>
    </row>
    <row r="379" spans="1:3">
      <c r="A379" s="7"/>
      <c r="B379" s="3"/>
      <c r="C379" s="12" t="str" cm="1">
        <f t="array" ref="C379">IF(事業実施場所_事業所名="",IFERROR(INDEX('２．その他事業実施場所'!O:O,SMALL(IF('２．その他事業実施場所'!O$6:O$104&lt;&gt;"",ROW('２．その他事業実施場所'!O$6:O$104)),ROW('２．その他事業実施場所'!O25)-ROW('２．その他事業実施場所'!O$6)+1)),""),IFERROR(INDEX('２．その他事業実施場所'!O:O,SMALL(IF('２．その他事業実施場所'!O$6:O$104&lt;&gt;"",ROW('２．その他事業実施場所'!O$6:O$104)),ROW('２．その他事業実施場所'!O25)-ROW('２．その他事業実施場所'!O$6))),""))</f>
        <v/>
      </c>
    </row>
    <row r="380" spans="1:3">
      <c r="A380" s="7"/>
      <c r="B380" s="3"/>
      <c r="C380" s="12" t="str" cm="1">
        <f t="array" ref="C380">IF(事業実施場所_事業所名="",IFERROR(INDEX('２．その他事業実施場所'!O:O,SMALL(IF('２．その他事業実施場所'!O$6:O$104&lt;&gt;"",ROW('２．その他事業実施場所'!O$6:O$104)),ROW('２．その他事業実施場所'!O26)-ROW('２．その他事業実施場所'!O$6)+1)),""),IFERROR(INDEX('２．その他事業実施場所'!O:O,SMALL(IF('２．その他事業実施場所'!O$6:O$104&lt;&gt;"",ROW('２．その他事業実施場所'!O$6:O$104)),ROW('２．その他事業実施場所'!O26)-ROW('２．その他事業実施場所'!O$6))),""))</f>
        <v/>
      </c>
    </row>
    <row r="381" spans="1:3">
      <c r="A381" s="7"/>
      <c r="B381" s="3"/>
      <c r="C381" s="12" t="str" cm="1">
        <f t="array" ref="C381">IF(事業実施場所_事業所名="",IFERROR(INDEX('２．その他事業実施場所'!O:O,SMALL(IF('２．その他事業実施場所'!O$6:O$104&lt;&gt;"",ROW('２．その他事業実施場所'!O$6:O$104)),ROW('２．その他事業実施場所'!O27)-ROW('２．その他事業実施場所'!O$6)+1)),""),IFERROR(INDEX('２．その他事業実施場所'!O:O,SMALL(IF('２．その他事業実施場所'!O$6:O$104&lt;&gt;"",ROW('２．その他事業実施場所'!O$6:O$104)),ROW('２．その他事業実施場所'!O27)-ROW('２．その他事業実施場所'!O$6))),""))</f>
        <v/>
      </c>
    </row>
    <row r="382" spans="1:3">
      <c r="A382" s="7"/>
      <c r="B382" s="3"/>
      <c r="C382" s="12" t="str" cm="1">
        <f t="array" ref="C382">IF(事業実施場所_事業所名="",IFERROR(INDEX('２．その他事業実施場所'!O:O,SMALL(IF('２．その他事業実施場所'!O$6:O$104&lt;&gt;"",ROW('２．その他事業実施場所'!O$6:O$104)),ROW('２．その他事業実施場所'!O28)-ROW('２．その他事業実施場所'!O$6)+1)),""),IFERROR(INDEX('２．その他事業実施場所'!O:O,SMALL(IF('２．その他事業実施場所'!O$6:O$104&lt;&gt;"",ROW('２．その他事業実施場所'!O$6:O$104)),ROW('２．その他事業実施場所'!O28)-ROW('２．その他事業実施場所'!O$6))),""))</f>
        <v/>
      </c>
    </row>
    <row r="383" spans="1:3">
      <c r="A383" s="7"/>
      <c r="B383" s="3"/>
      <c r="C383" s="12" t="str" cm="1">
        <f t="array" ref="C383">IF(事業実施場所_事業所名="",IFERROR(INDEX('２．その他事業実施場所'!O:O,SMALL(IF('２．その他事業実施場所'!O$6:O$104&lt;&gt;"",ROW('２．その他事業実施場所'!O$6:O$104)),ROW('２．その他事業実施場所'!O29)-ROW('２．その他事業実施場所'!O$6)+1)),""),IFERROR(INDEX('２．その他事業実施場所'!O:O,SMALL(IF('２．その他事業実施場所'!O$6:O$104&lt;&gt;"",ROW('２．その他事業実施場所'!O$6:O$104)),ROW('２．その他事業実施場所'!O29)-ROW('２．その他事業実施場所'!O$6))),""))</f>
        <v/>
      </c>
    </row>
    <row r="384" spans="1:3">
      <c r="A384" s="7"/>
      <c r="B384" s="3"/>
      <c r="C384" s="12" t="str" cm="1">
        <f t="array" ref="C384">IF(事業実施場所_事業所名="",IFERROR(INDEX('２．その他事業実施場所'!O:O,SMALL(IF('２．その他事業実施場所'!O$6:O$104&lt;&gt;"",ROW('２．その他事業実施場所'!O$6:O$104)),ROW('２．その他事業実施場所'!O30)-ROW('２．その他事業実施場所'!O$6)+1)),""),IFERROR(INDEX('２．その他事業実施場所'!O:O,SMALL(IF('２．その他事業実施場所'!O$6:O$104&lt;&gt;"",ROW('２．その他事業実施場所'!O$6:O$104)),ROW('２．その他事業実施場所'!O30)-ROW('２．その他事業実施場所'!O$6))),""))</f>
        <v/>
      </c>
    </row>
    <row r="385" spans="1:3">
      <c r="A385" s="7"/>
      <c r="B385" s="3"/>
      <c r="C385" s="12" t="str" cm="1">
        <f t="array" ref="C385">IF(事業実施場所_事業所名="",IFERROR(INDEX('２．その他事業実施場所'!O:O,SMALL(IF('２．その他事業実施場所'!O$6:O$104&lt;&gt;"",ROW('２．その他事業実施場所'!O$6:O$104)),ROW('２．その他事業実施場所'!O31)-ROW('２．その他事業実施場所'!O$6)+1)),""),IFERROR(INDEX('２．その他事業実施場所'!O:O,SMALL(IF('２．その他事業実施場所'!O$6:O$104&lt;&gt;"",ROW('２．その他事業実施場所'!O$6:O$104)),ROW('２．その他事業実施場所'!O31)-ROW('２．その他事業実施場所'!O$6))),""))</f>
        <v/>
      </c>
    </row>
    <row r="386" spans="1:3">
      <c r="A386" s="7"/>
      <c r="B386" s="3"/>
      <c r="C386" s="12" t="str" cm="1">
        <f t="array" ref="C386">IF(事業実施場所_事業所名="",IFERROR(INDEX('２．その他事業実施場所'!O:O,SMALL(IF('２．その他事業実施場所'!O$6:O$104&lt;&gt;"",ROW('２．その他事業実施場所'!O$6:O$104)),ROW('２．その他事業実施場所'!O32)-ROW('２．その他事業実施場所'!O$6)+1)),""),IFERROR(INDEX('２．その他事業実施場所'!O:O,SMALL(IF('２．その他事業実施場所'!O$6:O$104&lt;&gt;"",ROW('２．その他事業実施場所'!O$6:O$104)),ROW('２．その他事業実施場所'!O32)-ROW('２．その他事業実施場所'!O$6))),""))</f>
        <v/>
      </c>
    </row>
    <row r="387" spans="1:3">
      <c r="A387" s="7"/>
      <c r="B387" s="3"/>
      <c r="C387" s="12" t="str" cm="1">
        <f t="array" ref="C387">IF(事業実施場所_事業所名="",IFERROR(INDEX('２．その他事業実施場所'!O:O,SMALL(IF('２．その他事業実施場所'!O$6:O$104&lt;&gt;"",ROW('２．その他事業実施場所'!O$6:O$104)),ROW('２．その他事業実施場所'!O33)-ROW('２．その他事業実施場所'!O$6)+1)),""),IFERROR(INDEX('２．その他事業実施場所'!O:O,SMALL(IF('２．その他事業実施場所'!O$6:O$104&lt;&gt;"",ROW('２．その他事業実施場所'!O$6:O$104)),ROW('２．その他事業実施場所'!O33)-ROW('２．その他事業実施場所'!O$6))),""))</f>
        <v/>
      </c>
    </row>
    <row r="388" spans="1:3">
      <c r="A388" s="7"/>
      <c r="B388" s="3"/>
      <c r="C388" s="12" t="str" cm="1">
        <f t="array" ref="C388">IF(事業実施場所_事業所名="",IFERROR(INDEX('２．その他事業実施場所'!O:O,SMALL(IF('２．その他事業実施場所'!O$6:O$104&lt;&gt;"",ROW('２．その他事業実施場所'!O$6:O$104)),ROW('２．その他事業実施場所'!O34)-ROW('２．その他事業実施場所'!O$6)+1)),""),IFERROR(INDEX('２．その他事業実施場所'!O:O,SMALL(IF('２．その他事業実施場所'!O$6:O$104&lt;&gt;"",ROW('２．その他事業実施場所'!O$6:O$104)),ROW('２．その他事業実施場所'!O34)-ROW('２．その他事業実施場所'!O$6))),""))</f>
        <v/>
      </c>
    </row>
    <row r="389" spans="1:3">
      <c r="A389" s="7"/>
      <c r="B389" s="3"/>
      <c r="C389" s="12" t="str" cm="1">
        <f t="array" ref="C389">IF(事業実施場所_事業所名="",IFERROR(INDEX('２．その他事業実施場所'!O:O,SMALL(IF('２．その他事業実施場所'!O$6:O$104&lt;&gt;"",ROW('２．その他事業実施場所'!O$6:O$104)),ROW('２．その他事業実施場所'!O35)-ROW('２．その他事業実施場所'!O$6)+1)),""),IFERROR(INDEX('２．その他事業実施場所'!O:O,SMALL(IF('２．その他事業実施場所'!O$6:O$104&lt;&gt;"",ROW('２．その他事業実施場所'!O$6:O$104)),ROW('２．その他事業実施場所'!O35)-ROW('２．その他事業実施場所'!O$6))),""))</f>
        <v/>
      </c>
    </row>
    <row r="390" spans="1:3">
      <c r="A390" s="7"/>
      <c r="B390" s="3"/>
      <c r="C390" s="12" t="str" cm="1">
        <f t="array" ref="C390">IF(事業実施場所_事業所名="",IFERROR(INDEX('２．その他事業実施場所'!O:O,SMALL(IF('２．その他事業実施場所'!O$6:O$104&lt;&gt;"",ROW('２．その他事業実施場所'!O$6:O$104)),ROW('２．その他事業実施場所'!O36)-ROW('２．その他事業実施場所'!O$6)+1)),""),IFERROR(INDEX('２．その他事業実施場所'!O:O,SMALL(IF('２．その他事業実施場所'!O$6:O$104&lt;&gt;"",ROW('２．その他事業実施場所'!O$6:O$104)),ROW('２．その他事業実施場所'!O36)-ROW('２．その他事業実施場所'!O$6))),""))</f>
        <v/>
      </c>
    </row>
    <row r="391" spans="1:3">
      <c r="A391" s="7"/>
      <c r="B391" s="3"/>
      <c r="C391" s="12" t="str" cm="1">
        <f t="array" ref="C391">IF(事業実施場所_事業所名="",IFERROR(INDEX('２．その他事業実施場所'!O:O,SMALL(IF('２．その他事業実施場所'!O$6:O$104&lt;&gt;"",ROW('２．その他事業実施場所'!O$6:O$104)),ROW('２．その他事業実施場所'!O37)-ROW('２．その他事業実施場所'!O$6)+1)),""),IFERROR(INDEX('２．その他事業実施場所'!O:O,SMALL(IF('２．その他事業実施場所'!O$6:O$104&lt;&gt;"",ROW('２．その他事業実施場所'!O$6:O$104)),ROW('２．その他事業実施場所'!O37)-ROW('２．その他事業実施場所'!O$6))),""))</f>
        <v/>
      </c>
    </row>
    <row r="392" spans="1:3">
      <c r="A392" s="7"/>
      <c r="B392" s="3"/>
      <c r="C392" s="12" t="str" cm="1">
        <f t="array" ref="C392">IF(事業実施場所_事業所名="",IFERROR(INDEX('２．その他事業実施場所'!O:O,SMALL(IF('２．その他事業実施場所'!O$6:O$104&lt;&gt;"",ROW('２．その他事業実施場所'!O$6:O$104)),ROW('２．その他事業実施場所'!O38)-ROW('２．その他事業実施場所'!O$6)+1)),""),IFERROR(INDEX('２．その他事業実施場所'!O:O,SMALL(IF('２．その他事業実施場所'!O$6:O$104&lt;&gt;"",ROW('２．その他事業実施場所'!O$6:O$104)),ROW('２．その他事業実施場所'!O38)-ROW('２．その他事業実施場所'!O$6))),""))</f>
        <v/>
      </c>
    </row>
    <row r="393" spans="1:3">
      <c r="A393" s="7"/>
      <c r="B393" s="3"/>
      <c r="C393" s="12" t="str" cm="1">
        <f t="array" ref="C393">IF(事業実施場所_事業所名="",IFERROR(INDEX('２．その他事業実施場所'!O:O,SMALL(IF('２．その他事業実施場所'!O$6:O$104&lt;&gt;"",ROW('２．その他事業実施場所'!O$6:O$104)),ROW('２．その他事業実施場所'!O39)-ROW('２．その他事業実施場所'!O$6)+1)),""),IFERROR(INDEX('２．その他事業実施場所'!O:O,SMALL(IF('２．その他事業実施場所'!O$6:O$104&lt;&gt;"",ROW('２．その他事業実施場所'!O$6:O$104)),ROW('２．その他事業実施場所'!O39)-ROW('２．その他事業実施場所'!O$6))),""))</f>
        <v/>
      </c>
    </row>
    <row r="394" spans="1:3">
      <c r="A394" s="7"/>
      <c r="B394" s="3"/>
      <c r="C394" s="12" t="str" cm="1">
        <f t="array" ref="C394">IF(事業実施場所_事業所名="",IFERROR(INDEX('２．その他事業実施場所'!O:O,SMALL(IF('２．その他事業実施場所'!O$6:O$104&lt;&gt;"",ROW('２．その他事業実施場所'!O$6:O$104)),ROW('２．その他事業実施場所'!O40)-ROW('２．その他事業実施場所'!O$6)+1)),""),IFERROR(INDEX('２．その他事業実施場所'!O:O,SMALL(IF('２．その他事業実施場所'!O$6:O$104&lt;&gt;"",ROW('２．その他事業実施場所'!O$6:O$104)),ROW('２．その他事業実施場所'!O40)-ROW('２．その他事業実施場所'!O$6))),""))</f>
        <v/>
      </c>
    </row>
    <row r="395" spans="1:3">
      <c r="A395" s="7"/>
      <c r="B395" s="3"/>
      <c r="C395" s="12" t="str" cm="1">
        <f t="array" ref="C395">IF(事業実施場所_事業所名="",IFERROR(INDEX('２．その他事業実施場所'!O:O,SMALL(IF('２．その他事業実施場所'!O$6:O$104&lt;&gt;"",ROW('２．その他事業実施場所'!O$6:O$104)),ROW('２．その他事業実施場所'!O41)-ROW('２．その他事業実施場所'!O$6)+1)),""),IFERROR(INDEX('２．その他事業実施場所'!O:O,SMALL(IF('２．その他事業実施場所'!O$6:O$104&lt;&gt;"",ROW('２．その他事業実施場所'!O$6:O$104)),ROW('２．その他事業実施場所'!O41)-ROW('２．その他事業実施場所'!O$6))),""))</f>
        <v/>
      </c>
    </row>
    <row r="396" spans="1:3">
      <c r="A396" s="7"/>
      <c r="B396" s="3"/>
      <c r="C396" s="12" t="str" cm="1">
        <f t="array" ref="C396">IF(事業実施場所_事業所名="",IFERROR(INDEX('２．その他事業実施場所'!O:O,SMALL(IF('２．その他事業実施場所'!O$6:O$104&lt;&gt;"",ROW('２．その他事業実施場所'!O$6:O$104)),ROW('２．その他事業実施場所'!O42)-ROW('２．その他事業実施場所'!O$6)+1)),""),IFERROR(INDEX('２．その他事業実施場所'!O:O,SMALL(IF('２．その他事業実施場所'!O$6:O$104&lt;&gt;"",ROW('２．その他事業実施場所'!O$6:O$104)),ROW('２．その他事業実施場所'!O42)-ROW('２．その他事業実施場所'!O$6))),""))</f>
        <v/>
      </c>
    </row>
    <row r="397" spans="1:3">
      <c r="A397" s="7"/>
      <c r="B397" s="3"/>
      <c r="C397" s="12" t="str" cm="1">
        <f t="array" ref="C397">IF(事業実施場所_事業所名="",IFERROR(INDEX('２．その他事業実施場所'!O:O,SMALL(IF('２．その他事業実施場所'!O$6:O$104&lt;&gt;"",ROW('２．その他事業実施場所'!O$6:O$104)),ROW('２．その他事業実施場所'!O43)-ROW('２．その他事業実施場所'!O$6)+1)),""),IFERROR(INDEX('２．その他事業実施場所'!O:O,SMALL(IF('２．その他事業実施場所'!O$6:O$104&lt;&gt;"",ROW('２．その他事業実施場所'!O$6:O$104)),ROW('２．その他事業実施場所'!O43)-ROW('２．その他事業実施場所'!O$6))),""))</f>
        <v/>
      </c>
    </row>
    <row r="398" spans="1:3">
      <c r="A398" s="7"/>
      <c r="B398" s="3"/>
      <c r="C398" s="12" t="str" cm="1">
        <f t="array" ref="C398">IF(事業実施場所_事業所名="",IFERROR(INDEX('２．その他事業実施場所'!O:O,SMALL(IF('２．その他事業実施場所'!O$6:O$104&lt;&gt;"",ROW('２．その他事業実施場所'!O$6:O$104)),ROW('２．その他事業実施場所'!O44)-ROW('２．その他事業実施場所'!O$6)+1)),""),IFERROR(INDEX('２．その他事業実施場所'!O:O,SMALL(IF('２．その他事業実施場所'!O$6:O$104&lt;&gt;"",ROW('２．その他事業実施場所'!O$6:O$104)),ROW('２．その他事業実施場所'!O44)-ROW('２．その他事業実施場所'!O$6))),""))</f>
        <v/>
      </c>
    </row>
    <row r="399" spans="1:3">
      <c r="A399" s="7"/>
      <c r="B399" s="3"/>
      <c r="C399" s="12" t="str" cm="1">
        <f t="array" ref="C399">IF(事業実施場所_事業所名="",IFERROR(INDEX('２．その他事業実施場所'!O:O,SMALL(IF('２．その他事業実施場所'!O$6:O$104&lt;&gt;"",ROW('２．その他事業実施場所'!O$6:O$104)),ROW('２．その他事業実施場所'!O45)-ROW('２．その他事業実施場所'!O$6)+1)),""),IFERROR(INDEX('２．その他事業実施場所'!O:O,SMALL(IF('２．その他事業実施場所'!O$6:O$104&lt;&gt;"",ROW('２．その他事業実施場所'!O$6:O$104)),ROW('２．その他事業実施場所'!O45)-ROW('２．その他事業実施場所'!O$6))),""))</f>
        <v/>
      </c>
    </row>
    <row r="400" spans="1:3">
      <c r="A400" s="7"/>
      <c r="B400" s="3"/>
      <c r="C400" s="12" t="str" cm="1">
        <f t="array" ref="C400">IF(事業実施場所_事業所名="",IFERROR(INDEX('２．その他事業実施場所'!O:O,SMALL(IF('２．その他事業実施場所'!O$6:O$104&lt;&gt;"",ROW('２．その他事業実施場所'!O$6:O$104)),ROW('２．その他事業実施場所'!O46)-ROW('２．その他事業実施場所'!O$6)+1)),""),IFERROR(INDEX('２．その他事業実施場所'!O:O,SMALL(IF('２．その他事業実施場所'!O$6:O$104&lt;&gt;"",ROW('２．その他事業実施場所'!O$6:O$104)),ROW('２．その他事業実施場所'!O46)-ROW('２．その他事業実施場所'!O$6))),""))</f>
        <v/>
      </c>
    </row>
    <row r="401" spans="1:3">
      <c r="A401" s="7"/>
      <c r="B401" s="3"/>
      <c r="C401" s="12" t="str" cm="1">
        <f t="array" ref="C401">IF(事業実施場所_事業所名="",IFERROR(INDEX('２．その他事業実施場所'!O:O,SMALL(IF('２．その他事業実施場所'!O$6:O$104&lt;&gt;"",ROW('２．その他事業実施場所'!O$6:O$104)),ROW('２．その他事業実施場所'!O47)-ROW('２．その他事業実施場所'!O$6)+1)),""),IFERROR(INDEX('２．その他事業実施場所'!O:O,SMALL(IF('２．その他事業実施場所'!O$6:O$104&lt;&gt;"",ROW('２．その他事業実施場所'!O$6:O$104)),ROW('２．その他事業実施場所'!O47)-ROW('２．その他事業実施場所'!O$6))),""))</f>
        <v/>
      </c>
    </row>
    <row r="402" spans="1:3">
      <c r="A402" s="7"/>
      <c r="B402" s="3"/>
      <c r="C402" s="12" t="str" cm="1">
        <f t="array" ref="C402">IF(事業実施場所_事業所名="",IFERROR(INDEX('２．その他事業実施場所'!O:O,SMALL(IF('２．その他事業実施場所'!O$6:O$104&lt;&gt;"",ROW('２．その他事業実施場所'!O$6:O$104)),ROW('２．その他事業実施場所'!O48)-ROW('２．その他事業実施場所'!O$6)+1)),""),IFERROR(INDEX('２．その他事業実施場所'!O:O,SMALL(IF('２．その他事業実施場所'!O$6:O$104&lt;&gt;"",ROW('２．その他事業実施場所'!O$6:O$104)),ROW('２．その他事業実施場所'!O48)-ROW('２．その他事業実施場所'!O$6))),""))</f>
        <v/>
      </c>
    </row>
    <row r="403" spans="1:3">
      <c r="A403" s="7"/>
      <c r="B403" s="3"/>
      <c r="C403" s="12" t="str" cm="1">
        <f t="array" ref="C403">IF(事業実施場所_事業所名="",IFERROR(INDEX('２．その他事業実施場所'!O:O,SMALL(IF('２．その他事業実施場所'!O$6:O$104&lt;&gt;"",ROW('２．その他事業実施場所'!O$6:O$104)),ROW('２．その他事業実施場所'!O49)-ROW('２．その他事業実施場所'!O$6)+1)),""),IFERROR(INDEX('２．その他事業実施場所'!O:O,SMALL(IF('２．その他事業実施場所'!O$6:O$104&lt;&gt;"",ROW('２．その他事業実施場所'!O$6:O$104)),ROW('２．その他事業実施場所'!O49)-ROW('２．その他事業実施場所'!O$6))),""))</f>
        <v/>
      </c>
    </row>
    <row r="404" spans="1:3">
      <c r="A404" s="7"/>
      <c r="B404" s="3"/>
      <c r="C404" s="12" t="str" cm="1">
        <f t="array" ref="C404">IF(事業実施場所_事業所名="",IFERROR(INDEX('２．その他事業実施場所'!O:O,SMALL(IF('２．その他事業実施場所'!O$6:O$104&lt;&gt;"",ROW('２．その他事業実施場所'!O$6:O$104)),ROW('２．その他事業実施場所'!O50)-ROW('２．その他事業実施場所'!O$6)+1)),""),IFERROR(INDEX('２．その他事業実施場所'!O:O,SMALL(IF('２．その他事業実施場所'!O$6:O$104&lt;&gt;"",ROW('２．その他事業実施場所'!O$6:O$104)),ROW('２．その他事業実施場所'!O50)-ROW('２．その他事業実施場所'!O$6))),""))</f>
        <v/>
      </c>
    </row>
    <row r="405" spans="1:3">
      <c r="A405" s="7"/>
      <c r="B405" s="3"/>
      <c r="C405" s="12" t="str" cm="1">
        <f t="array" ref="C405">IF(事業実施場所_事業所名="",IFERROR(INDEX('２．その他事業実施場所'!O:O,SMALL(IF('２．その他事業実施場所'!O$6:O$104&lt;&gt;"",ROW('２．その他事業実施場所'!O$6:O$104)),ROW('２．その他事業実施場所'!O51)-ROW('２．その他事業実施場所'!O$6)+1)),""),IFERROR(INDEX('２．その他事業実施場所'!O:O,SMALL(IF('２．その他事業実施場所'!O$6:O$104&lt;&gt;"",ROW('２．その他事業実施場所'!O$6:O$104)),ROW('２．その他事業実施場所'!O51)-ROW('２．その他事業実施場所'!O$6))),""))</f>
        <v/>
      </c>
    </row>
    <row r="406" spans="1:3">
      <c r="A406" s="7"/>
      <c r="B406" s="3"/>
      <c r="C406" s="12" t="str" cm="1">
        <f t="array" ref="C406">IF(事業実施場所_事業所名="",IFERROR(INDEX('２．その他事業実施場所'!O:O,SMALL(IF('２．その他事業実施場所'!O$6:O$104&lt;&gt;"",ROW('２．その他事業実施場所'!O$6:O$104)),ROW('２．その他事業実施場所'!O52)-ROW('２．その他事業実施場所'!O$6)+1)),""),IFERROR(INDEX('２．その他事業実施場所'!O:O,SMALL(IF('２．その他事業実施場所'!O$6:O$104&lt;&gt;"",ROW('２．その他事業実施場所'!O$6:O$104)),ROW('２．その他事業実施場所'!O52)-ROW('２．その他事業実施場所'!O$6))),""))</f>
        <v/>
      </c>
    </row>
    <row r="407" spans="1:3">
      <c r="A407" s="7"/>
      <c r="B407" s="3"/>
      <c r="C407" s="12" t="str" cm="1">
        <f t="array" ref="C407">IF(事業実施場所_事業所名="",IFERROR(INDEX('２．その他事業実施場所'!O:O,SMALL(IF('２．その他事業実施場所'!O$6:O$104&lt;&gt;"",ROW('２．その他事業実施場所'!O$6:O$104)),ROW('２．その他事業実施場所'!O53)-ROW('２．その他事業実施場所'!O$6)+1)),""),IFERROR(INDEX('２．その他事業実施場所'!O:O,SMALL(IF('２．その他事業実施場所'!O$6:O$104&lt;&gt;"",ROW('２．その他事業実施場所'!O$6:O$104)),ROW('２．その他事業実施場所'!O53)-ROW('２．その他事業実施場所'!O$6))),""))</f>
        <v/>
      </c>
    </row>
    <row r="408" spans="1:3">
      <c r="A408" s="7"/>
      <c r="B408" s="3"/>
      <c r="C408" s="12" t="str" cm="1">
        <f t="array" ref="C408">IF(事業実施場所_事業所名="",IFERROR(INDEX('２．その他事業実施場所'!O:O,SMALL(IF('２．その他事業実施場所'!O$6:O$104&lt;&gt;"",ROW('２．その他事業実施場所'!O$6:O$104)),ROW('２．その他事業実施場所'!O54)-ROW('２．その他事業実施場所'!O$6)+1)),""),IFERROR(INDEX('２．その他事業実施場所'!O:O,SMALL(IF('２．その他事業実施場所'!O$6:O$104&lt;&gt;"",ROW('２．その他事業実施場所'!O$6:O$104)),ROW('２．その他事業実施場所'!O54)-ROW('２．その他事業実施場所'!O$6))),""))</f>
        <v/>
      </c>
    </row>
    <row r="409" spans="1:3">
      <c r="A409" s="7"/>
      <c r="B409" s="3"/>
      <c r="C409" s="12" t="str" cm="1">
        <f t="array" ref="C409">IF(事業実施場所_事業所名="",IFERROR(INDEX('２．その他事業実施場所'!O:O,SMALL(IF('２．その他事業実施場所'!O$6:O$104&lt;&gt;"",ROW('２．その他事業実施場所'!O$6:O$104)),ROW('２．その他事業実施場所'!O55)-ROW('２．その他事業実施場所'!O$6)+1)),""),IFERROR(INDEX('２．その他事業実施場所'!O:O,SMALL(IF('２．その他事業実施場所'!O$6:O$104&lt;&gt;"",ROW('２．その他事業実施場所'!O$6:O$104)),ROW('２．その他事業実施場所'!O55)-ROW('２．その他事業実施場所'!O$6))),""))</f>
        <v/>
      </c>
    </row>
    <row r="410" spans="1:3">
      <c r="A410" s="7"/>
      <c r="B410" s="3"/>
      <c r="C410" s="12" t="str" cm="1">
        <f t="array" ref="C410">IF(事業実施場所_事業所名="",IFERROR(INDEX('２．その他事業実施場所'!O:O,SMALL(IF('２．その他事業実施場所'!O$6:O$104&lt;&gt;"",ROW('２．その他事業実施場所'!O$6:O$104)),ROW('２．その他事業実施場所'!O56)-ROW('２．その他事業実施場所'!O$6)+1)),""),IFERROR(INDEX('２．その他事業実施場所'!O:O,SMALL(IF('２．その他事業実施場所'!O$6:O$104&lt;&gt;"",ROW('２．その他事業実施場所'!O$6:O$104)),ROW('２．その他事業実施場所'!O56)-ROW('２．その他事業実施場所'!O$6))),""))</f>
        <v/>
      </c>
    </row>
    <row r="411" spans="1:3">
      <c r="A411" s="7"/>
      <c r="B411" s="3"/>
      <c r="C411" s="12" t="str" cm="1">
        <f t="array" ref="C411">IF(事業実施場所_事業所名="",IFERROR(INDEX('２．その他事業実施場所'!O:O,SMALL(IF('２．その他事業実施場所'!O$6:O$104&lt;&gt;"",ROW('２．その他事業実施場所'!O$6:O$104)),ROW('２．その他事業実施場所'!O57)-ROW('２．その他事業実施場所'!O$6)+1)),""),IFERROR(INDEX('２．その他事業実施場所'!O:O,SMALL(IF('２．その他事業実施場所'!O$6:O$104&lt;&gt;"",ROW('２．その他事業実施場所'!O$6:O$104)),ROW('２．その他事業実施場所'!O57)-ROW('２．その他事業実施場所'!O$6))),""))</f>
        <v/>
      </c>
    </row>
    <row r="412" spans="1:3">
      <c r="A412" s="7"/>
      <c r="B412" s="3"/>
      <c r="C412" s="12" t="str" cm="1">
        <f t="array" ref="C412">IF(事業実施場所_事業所名="",IFERROR(INDEX('２．その他事業実施場所'!O:O,SMALL(IF('２．その他事業実施場所'!O$6:O$104&lt;&gt;"",ROW('２．その他事業実施場所'!O$6:O$104)),ROW('２．その他事業実施場所'!O58)-ROW('２．その他事業実施場所'!O$6)+1)),""),IFERROR(INDEX('２．その他事業実施場所'!O:O,SMALL(IF('２．その他事業実施場所'!O$6:O$104&lt;&gt;"",ROW('２．その他事業実施場所'!O$6:O$104)),ROW('２．その他事業実施場所'!O58)-ROW('２．その他事業実施場所'!O$6))),""))</f>
        <v/>
      </c>
    </row>
    <row r="413" spans="1:3">
      <c r="A413" s="7"/>
      <c r="B413" s="3"/>
      <c r="C413" s="12" t="str" cm="1">
        <f t="array" ref="C413">IF(事業実施場所_事業所名="",IFERROR(INDEX('２．その他事業実施場所'!O:O,SMALL(IF('２．その他事業実施場所'!O$6:O$104&lt;&gt;"",ROW('２．その他事業実施場所'!O$6:O$104)),ROW('２．その他事業実施場所'!O59)-ROW('２．その他事業実施場所'!O$6)+1)),""),IFERROR(INDEX('２．その他事業実施場所'!O:O,SMALL(IF('２．その他事業実施場所'!O$6:O$104&lt;&gt;"",ROW('２．その他事業実施場所'!O$6:O$104)),ROW('２．その他事業実施場所'!O59)-ROW('２．その他事業実施場所'!O$6))),""))</f>
        <v/>
      </c>
    </row>
    <row r="414" spans="1:3">
      <c r="A414" s="7"/>
      <c r="B414" s="3"/>
      <c r="C414" s="12" t="str" cm="1">
        <f t="array" ref="C414">IF(事業実施場所_事業所名="",IFERROR(INDEX('２．その他事業実施場所'!O:O,SMALL(IF('２．その他事業実施場所'!O$6:O$104&lt;&gt;"",ROW('２．その他事業実施場所'!O$6:O$104)),ROW('２．その他事業実施場所'!O60)-ROW('２．その他事業実施場所'!O$6)+1)),""),IFERROR(INDEX('２．その他事業実施場所'!O:O,SMALL(IF('２．その他事業実施場所'!O$6:O$104&lt;&gt;"",ROW('２．その他事業実施場所'!O$6:O$104)),ROW('２．その他事業実施場所'!O60)-ROW('２．その他事業実施場所'!O$6))),""))</f>
        <v/>
      </c>
    </row>
    <row r="415" spans="1:3">
      <c r="A415" s="7"/>
      <c r="B415" s="3"/>
      <c r="C415" s="12" t="str" cm="1">
        <f t="array" ref="C415">IF(事業実施場所_事業所名="",IFERROR(INDEX('２．その他事業実施場所'!O:O,SMALL(IF('２．その他事業実施場所'!O$6:O$104&lt;&gt;"",ROW('２．その他事業実施場所'!O$6:O$104)),ROW('２．その他事業実施場所'!O61)-ROW('２．その他事業実施場所'!O$6)+1)),""),IFERROR(INDEX('２．その他事業実施場所'!O:O,SMALL(IF('２．その他事業実施場所'!O$6:O$104&lt;&gt;"",ROW('２．その他事業実施場所'!O$6:O$104)),ROW('２．その他事業実施場所'!O61)-ROW('２．その他事業実施場所'!O$6))),""))</f>
        <v/>
      </c>
    </row>
    <row r="416" spans="1:3">
      <c r="A416" s="7"/>
      <c r="B416" s="3"/>
      <c r="C416" s="12" t="str" cm="1">
        <f t="array" ref="C416">IF(事業実施場所_事業所名="",IFERROR(INDEX('２．その他事業実施場所'!O:O,SMALL(IF('２．その他事業実施場所'!O$6:O$104&lt;&gt;"",ROW('２．その他事業実施場所'!O$6:O$104)),ROW('２．その他事業実施場所'!O62)-ROW('２．その他事業実施場所'!O$6)+1)),""),IFERROR(INDEX('２．その他事業実施場所'!O:O,SMALL(IF('２．その他事業実施場所'!O$6:O$104&lt;&gt;"",ROW('２．その他事業実施場所'!O$6:O$104)),ROW('２．その他事業実施場所'!O62)-ROW('２．その他事業実施場所'!O$6))),""))</f>
        <v/>
      </c>
    </row>
    <row r="417" spans="1:3">
      <c r="A417" s="7"/>
      <c r="B417" s="3"/>
      <c r="C417" s="12" t="str" cm="1">
        <f t="array" ref="C417">IF(事業実施場所_事業所名="",IFERROR(INDEX('２．その他事業実施場所'!O:O,SMALL(IF('２．その他事業実施場所'!O$6:O$104&lt;&gt;"",ROW('２．その他事業実施場所'!O$6:O$104)),ROW('２．その他事業実施場所'!O63)-ROW('２．その他事業実施場所'!O$6)+1)),""),IFERROR(INDEX('２．その他事業実施場所'!O:O,SMALL(IF('２．その他事業実施場所'!O$6:O$104&lt;&gt;"",ROW('２．その他事業実施場所'!O$6:O$104)),ROW('２．その他事業実施場所'!O63)-ROW('２．その他事業実施場所'!O$6))),""))</f>
        <v/>
      </c>
    </row>
    <row r="418" spans="1:3">
      <c r="A418" s="7"/>
      <c r="B418" s="3"/>
      <c r="C418" s="12" t="str" cm="1">
        <f t="array" ref="C418">IF(事業実施場所_事業所名="",IFERROR(INDEX('２．その他事業実施場所'!O:O,SMALL(IF('２．その他事業実施場所'!O$6:O$104&lt;&gt;"",ROW('２．その他事業実施場所'!O$6:O$104)),ROW('２．その他事業実施場所'!O64)-ROW('２．その他事業実施場所'!O$6)+1)),""),IFERROR(INDEX('２．その他事業実施場所'!O:O,SMALL(IF('２．その他事業実施場所'!O$6:O$104&lt;&gt;"",ROW('２．その他事業実施場所'!O$6:O$104)),ROW('２．その他事業実施場所'!O64)-ROW('２．その他事業実施場所'!O$6))),""))</f>
        <v/>
      </c>
    </row>
    <row r="419" spans="1:3">
      <c r="A419" s="7"/>
      <c r="B419" s="3"/>
      <c r="C419" s="12" t="str" cm="1">
        <f t="array" ref="C419">IF(事業実施場所_事業所名="",IFERROR(INDEX('２．その他事業実施場所'!O:O,SMALL(IF('２．その他事業実施場所'!O$6:O$104&lt;&gt;"",ROW('２．その他事業実施場所'!O$6:O$104)),ROW('２．その他事業実施場所'!O65)-ROW('２．その他事業実施場所'!O$6)+1)),""),IFERROR(INDEX('２．その他事業実施場所'!O:O,SMALL(IF('２．その他事業実施場所'!O$6:O$104&lt;&gt;"",ROW('２．その他事業実施場所'!O$6:O$104)),ROW('２．その他事業実施場所'!O65)-ROW('２．その他事業実施場所'!O$6))),""))</f>
        <v/>
      </c>
    </row>
    <row r="420" spans="1:3">
      <c r="A420" s="7"/>
      <c r="B420" s="3"/>
      <c r="C420" s="12" t="str" cm="1">
        <f t="array" ref="C420">IF(事業実施場所_事業所名="",IFERROR(INDEX('２．その他事業実施場所'!O:O,SMALL(IF('２．その他事業実施場所'!O$6:O$104&lt;&gt;"",ROW('２．その他事業実施場所'!O$6:O$104)),ROW('２．その他事業実施場所'!O66)-ROW('２．その他事業実施場所'!O$6)+1)),""),IFERROR(INDEX('２．その他事業実施場所'!O:O,SMALL(IF('２．その他事業実施場所'!O$6:O$104&lt;&gt;"",ROW('２．その他事業実施場所'!O$6:O$104)),ROW('２．その他事業実施場所'!O66)-ROW('２．その他事業実施場所'!O$6))),""))</f>
        <v/>
      </c>
    </row>
    <row r="421" spans="1:3">
      <c r="A421" s="7"/>
      <c r="B421" s="3"/>
      <c r="C421" s="12" t="str" cm="1">
        <f t="array" ref="C421">IF(事業実施場所_事業所名="",IFERROR(INDEX('２．その他事業実施場所'!O:O,SMALL(IF('２．その他事業実施場所'!O$6:O$104&lt;&gt;"",ROW('２．その他事業実施場所'!O$6:O$104)),ROW('２．その他事業実施場所'!O67)-ROW('２．その他事業実施場所'!O$6)+1)),""),IFERROR(INDEX('２．その他事業実施場所'!O:O,SMALL(IF('２．その他事業実施場所'!O$6:O$104&lt;&gt;"",ROW('２．その他事業実施場所'!O$6:O$104)),ROW('２．その他事業実施場所'!O67)-ROW('２．その他事業実施場所'!O$6))),""))</f>
        <v/>
      </c>
    </row>
    <row r="422" spans="1:3">
      <c r="A422" s="7"/>
      <c r="B422" s="3"/>
      <c r="C422" s="12" t="str" cm="1">
        <f t="array" ref="C422">IF(事業実施場所_事業所名="",IFERROR(INDEX('２．その他事業実施場所'!O:O,SMALL(IF('２．その他事業実施場所'!O$6:O$104&lt;&gt;"",ROW('２．その他事業実施場所'!O$6:O$104)),ROW('２．その他事業実施場所'!O68)-ROW('２．その他事業実施場所'!O$6)+1)),""),IFERROR(INDEX('２．その他事業実施場所'!O:O,SMALL(IF('２．その他事業実施場所'!O$6:O$104&lt;&gt;"",ROW('２．その他事業実施場所'!O$6:O$104)),ROW('２．その他事業実施場所'!O68)-ROW('２．その他事業実施場所'!O$6))),""))</f>
        <v/>
      </c>
    </row>
    <row r="423" spans="1:3">
      <c r="A423" s="7"/>
      <c r="B423" s="3"/>
      <c r="C423" s="12" t="str" cm="1">
        <f t="array" ref="C423">IF(事業実施場所_事業所名="",IFERROR(INDEX('２．その他事業実施場所'!O:O,SMALL(IF('２．その他事業実施場所'!O$6:O$104&lt;&gt;"",ROW('２．その他事業実施場所'!O$6:O$104)),ROW('２．その他事業実施場所'!O69)-ROW('２．その他事業実施場所'!O$6)+1)),""),IFERROR(INDEX('２．その他事業実施場所'!O:O,SMALL(IF('２．その他事業実施場所'!O$6:O$104&lt;&gt;"",ROW('２．その他事業実施場所'!O$6:O$104)),ROW('２．その他事業実施場所'!O69)-ROW('２．その他事業実施場所'!O$6))),""))</f>
        <v/>
      </c>
    </row>
    <row r="424" spans="1:3">
      <c r="A424" s="7"/>
      <c r="B424" s="3"/>
      <c r="C424" s="12" t="str" cm="1">
        <f t="array" ref="C424">IF(事業実施場所_事業所名="",IFERROR(INDEX('２．その他事業実施場所'!O:O,SMALL(IF('２．その他事業実施場所'!O$6:O$104&lt;&gt;"",ROW('２．その他事業実施場所'!O$6:O$104)),ROW('２．その他事業実施場所'!O70)-ROW('２．その他事業実施場所'!O$6)+1)),""),IFERROR(INDEX('２．その他事業実施場所'!O:O,SMALL(IF('２．その他事業実施場所'!O$6:O$104&lt;&gt;"",ROW('２．その他事業実施場所'!O$6:O$104)),ROW('２．その他事業実施場所'!O70)-ROW('２．その他事業実施場所'!O$6))),""))</f>
        <v/>
      </c>
    </row>
    <row r="425" spans="1:3">
      <c r="A425" s="7"/>
      <c r="B425" s="3"/>
      <c r="C425" s="12" t="str" cm="1">
        <f t="array" ref="C425">IF(事業実施場所_事業所名="",IFERROR(INDEX('２．その他事業実施場所'!O:O,SMALL(IF('２．その他事業実施場所'!O$6:O$104&lt;&gt;"",ROW('２．その他事業実施場所'!O$6:O$104)),ROW('２．その他事業実施場所'!O71)-ROW('２．その他事業実施場所'!O$6)+1)),""),IFERROR(INDEX('２．その他事業実施場所'!O:O,SMALL(IF('２．その他事業実施場所'!O$6:O$104&lt;&gt;"",ROW('２．その他事業実施場所'!O$6:O$104)),ROW('２．その他事業実施場所'!O71)-ROW('２．その他事業実施場所'!O$6))),""))</f>
        <v/>
      </c>
    </row>
    <row r="426" spans="1:3">
      <c r="A426" s="7"/>
      <c r="B426" s="3"/>
      <c r="C426" s="12" t="str" cm="1">
        <f t="array" ref="C426">IF(事業実施場所_事業所名="",IFERROR(INDEX('２．その他事業実施場所'!O:O,SMALL(IF('２．その他事業実施場所'!O$6:O$104&lt;&gt;"",ROW('２．その他事業実施場所'!O$6:O$104)),ROW('２．その他事業実施場所'!O72)-ROW('２．その他事業実施場所'!O$6)+1)),""),IFERROR(INDEX('２．その他事業実施場所'!O:O,SMALL(IF('２．その他事業実施場所'!O$6:O$104&lt;&gt;"",ROW('２．その他事業実施場所'!O$6:O$104)),ROW('２．その他事業実施場所'!O72)-ROW('２．その他事業実施場所'!O$6))),""))</f>
        <v/>
      </c>
    </row>
    <row r="427" spans="1:3">
      <c r="A427" s="7"/>
      <c r="B427" s="3"/>
      <c r="C427" s="12" t="str" cm="1">
        <f t="array" ref="C427">IF(事業実施場所_事業所名="",IFERROR(INDEX('２．その他事業実施場所'!O:O,SMALL(IF('２．その他事業実施場所'!O$6:O$104&lt;&gt;"",ROW('２．その他事業実施場所'!O$6:O$104)),ROW('２．その他事業実施場所'!O73)-ROW('２．その他事業実施場所'!O$6)+1)),""),IFERROR(INDEX('２．その他事業実施場所'!O:O,SMALL(IF('２．その他事業実施場所'!O$6:O$104&lt;&gt;"",ROW('２．その他事業実施場所'!O$6:O$104)),ROW('２．その他事業実施場所'!O73)-ROW('２．その他事業実施場所'!O$6))),""))</f>
        <v/>
      </c>
    </row>
    <row r="428" spans="1:3">
      <c r="A428" s="7"/>
      <c r="B428" s="3"/>
      <c r="C428" s="12" t="str" cm="1">
        <f t="array" ref="C428">IF(事業実施場所_事業所名="",IFERROR(INDEX('２．その他事業実施場所'!O:O,SMALL(IF('２．その他事業実施場所'!O$6:O$104&lt;&gt;"",ROW('２．その他事業実施場所'!O$6:O$104)),ROW('２．その他事業実施場所'!O74)-ROW('２．その他事業実施場所'!O$6)+1)),""),IFERROR(INDEX('２．その他事業実施場所'!O:O,SMALL(IF('２．その他事業実施場所'!O$6:O$104&lt;&gt;"",ROW('２．その他事業実施場所'!O$6:O$104)),ROW('２．その他事業実施場所'!O74)-ROW('２．その他事業実施場所'!O$6))),""))</f>
        <v/>
      </c>
    </row>
    <row r="429" spans="1:3">
      <c r="A429" s="7"/>
      <c r="B429" s="3"/>
      <c r="C429" s="12" t="str" cm="1">
        <f t="array" ref="C429">IF(事業実施場所_事業所名="",IFERROR(INDEX('２．その他事業実施場所'!O:O,SMALL(IF('２．その他事業実施場所'!O$6:O$104&lt;&gt;"",ROW('２．その他事業実施場所'!O$6:O$104)),ROW('２．その他事業実施場所'!O75)-ROW('２．その他事業実施場所'!O$6)+1)),""),IFERROR(INDEX('２．その他事業実施場所'!O:O,SMALL(IF('２．その他事業実施場所'!O$6:O$104&lt;&gt;"",ROW('２．その他事業実施場所'!O$6:O$104)),ROW('２．その他事業実施場所'!O75)-ROW('２．その他事業実施場所'!O$6))),""))</f>
        <v/>
      </c>
    </row>
    <row r="430" spans="1:3">
      <c r="A430" s="7"/>
      <c r="B430" s="3"/>
      <c r="C430" s="12" t="str" cm="1">
        <f t="array" ref="C430">IF(事業実施場所_事業所名="",IFERROR(INDEX('２．その他事業実施場所'!O:O,SMALL(IF('２．その他事業実施場所'!O$6:O$104&lt;&gt;"",ROW('２．その他事業実施場所'!O$6:O$104)),ROW('２．その他事業実施場所'!O76)-ROW('２．その他事業実施場所'!O$6)+1)),""),IFERROR(INDEX('２．その他事業実施場所'!O:O,SMALL(IF('２．その他事業実施場所'!O$6:O$104&lt;&gt;"",ROW('２．その他事業実施場所'!O$6:O$104)),ROW('２．その他事業実施場所'!O76)-ROW('２．その他事業実施場所'!O$6))),""))</f>
        <v/>
      </c>
    </row>
    <row r="431" spans="1:3">
      <c r="A431" s="7"/>
      <c r="B431" s="3"/>
      <c r="C431" s="12" t="str" cm="1">
        <f t="array" ref="C431">IF(事業実施場所_事業所名="",IFERROR(INDEX('２．その他事業実施場所'!O:O,SMALL(IF('２．その他事業実施場所'!O$6:O$104&lt;&gt;"",ROW('２．その他事業実施場所'!O$6:O$104)),ROW('２．その他事業実施場所'!O77)-ROW('２．その他事業実施場所'!O$6)+1)),""),IFERROR(INDEX('２．その他事業実施場所'!O:O,SMALL(IF('２．その他事業実施場所'!O$6:O$104&lt;&gt;"",ROW('２．その他事業実施場所'!O$6:O$104)),ROW('２．その他事業実施場所'!O77)-ROW('２．その他事業実施場所'!O$6))),""))</f>
        <v/>
      </c>
    </row>
    <row r="432" spans="1:3">
      <c r="A432" s="7"/>
      <c r="B432" s="3"/>
      <c r="C432" s="12" t="str" cm="1">
        <f t="array" ref="C432">IF(事業実施場所_事業所名="",IFERROR(INDEX('２．その他事業実施場所'!O:O,SMALL(IF('２．その他事業実施場所'!O$6:O$104&lt;&gt;"",ROW('２．その他事業実施場所'!O$6:O$104)),ROW('２．その他事業実施場所'!O78)-ROW('２．その他事業実施場所'!O$6)+1)),""),IFERROR(INDEX('２．その他事業実施場所'!O:O,SMALL(IF('２．その他事業実施場所'!O$6:O$104&lt;&gt;"",ROW('２．その他事業実施場所'!O$6:O$104)),ROW('２．その他事業実施場所'!O78)-ROW('２．その他事業実施場所'!O$6))),""))</f>
        <v/>
      </c>
    </row>
    <row r="433" spans="1:3">
      <c r="A433" s="7"/>
      <c r="B433" s="3"/>
      <c r="C433" s="12" t="str" cm="1">
        <f t="array" ref="C433">IF(事業実施場所_事業所名="",IFERROR(INDEX('２．その他事業実施場所'!O:O,SMALL(IF('２．その他事業実施場所'!O$6:O$104&lt;&gt;"",ROW('２．その他事業実施場所'!O$6:O$104)),ROW('２．その他事業実施場所'!O79)-ROW('２．その他事業実施場所'!O$6)+1)),""),IFERROR(INDEX('２．その他事業実施場所'!O:O,SMALL(IF('２．その他事業実施場所'!O$6:O$104&lt;&gt;"",ROW('２．その他事業実施場所'!O$6:O$104)),ROW('２．その他事業実施場所'!O79)-ROW('２．その他事業実施場所'!O$6))),""))</f>
        <v/>
      </c>
    </row>
    <row r="434" spans="1:3">
      <c r="A434" s="7"/>
      <c r="B434" s="3"/>
      <c r="C434" s="12" t="str" cm="1">
        <f t="array" ref="C434">IF(事業実施場所_事業所名="",IFERROR(INDEX('２．その他事業実施場所'!O:O,SMALL(IF('２．その他事業実施場所'!O$6:O$104&lt;&gt;"",ROW('２．その他事業実施場所'!O$6:O$104)),ROW('２．その他事業実施場所'!O80)-ROW('２．その他事業実施場所'!O$6)+1)),""),IFERROR(INDEX('２．その他事業実施場所'!O:O,SMALL(IF('２．その他事業実施場所'!O$6:O$104&lt;&gt;"",ROW('２．その他事業実施場所'!O$6:O$104)),ROW('２．その他事業実施場所'!O80)-ROW('２．その他事業実施場所'!O$6))),""))</f>
        <v/>
      </c>
    </row>
    <row r="435" spans="1:3">
      <c r="A435" s="7"/>
      <c r="B435" s="3"/>
      <c r="C435" s="12" t="str" cm="1">
        <f t="array" ref="C435">IF(事業実施場所_事業所名="",IFERROR(INDEX('２．その他事業実施場所'!O:O,SMALL(IF('２．その他事業実施場所'!O$6:O$104&lt;&gt;"",ROW('２．その他事業実施場所'!O$6:O$104)),ROW('２．その他事業実施場所'!O81)-ROW('２．その他事業実施場所'!O$6)+1)),""),IFERROR(INDEX('２．その他事業実施場所'!O:O,SMALL(IF('２．その他事業実施場所'!O$6:O$104&lt;&gt;"",ROW('２．その他事業実施場所'!O$6:O$104)),ROW('２．その他事業実施場所'!O81)-ROW('２．その他事業実施場所'!O$6))),""))</f>
        <v/>
      </c>
    </row>
    <row r="436" spans="1:3">
      <c r="A436" s="7"/>
      <c r="B436" s="3"/>
      <c r="C436" s="12" t="str" cm="1">
        <f t="array" ref="C436">IF(事業実施場所_事業所名="",IFERROR(INDEX('２．その他事業実施場所'!O:O,SMALL(IF('２．その他事業実施場所'!O$6:O$104&lt;&gt;"",ROW('２．その他事業実施場所'!O$6:O$104)),ROW('２．その他事業実施場所'!O82)-ROW('２．その他事業実施場所'!O$6)+1)),""),IFERROR(INDEX('２．その他事業実施場所'!O:O,SMALL(IF('２．その他事業実施場所'!O$6:O$104&lt;&gt;"",ROW('２．その他事業実施場所'!O$6:O$104)),ROW('２．その他事業実施場所'!O82)-ROW('２．その他事業実施場所'!O$6))),""))</f>
        <v/>
      </c>
    </row>
    <row r="437" spans="1:3">
      <c r="A437" s="7"/>
      <c r="B437" s="3"/>
      <c r="C437" s="12" t="str" cm="1">
        <f t="array" ref="C437">IF(事業実施場所_事業所名="",IFERROR(INDEX('２．その他事業実施場所'!O:O,SMALL(IF('２．その他事業実施場所'!O$6:O$104&lt;&gt;"",ROW('２．その他事業実施場所'!O$6:O$104)),ROW('２．その他事業実施場所'!O83)-ROW('２．その他事業実施場所'!O$6)+1)),""),IFERROR(INDEX('２．その他事業実施場所'!O:O,SMALL(IF('２．その他事業実施場所'!O$6:O$104&lt;&gt;"",ROW('２．その他事業実施場所'!O$6:O$104)),ROW('２．その他事業実施場所'!O83)-ROW('２．その他事業実施場所'!O$6))),""))</f>
        <v/>
      </c>
    </row>
    <row r="438" spans="1:3">
      <c r="A438" s="7"/>
      <c r="B438" s="3"/>
      <c r="C438" s="12" t="str" cm="1">
        <f t="array" ref="C438">IF(事業実施場所_事業所名="",IFERROR(INDEX('２．その他事業実施場所'!O:O,SMALL(IF('２．その他事業実施場所'!O$6:O$104&lt;&gt;"",ROW('２．その他事業実施場所'!O$6:O$104)),ROW('２．その他事業実施場所'!O84)-ROW('２．その他事業実施場所'!O$6)+1)),""),IFERROR(INDEX('２．その他事業実施場所'!O:O,SMALL(IF('２．その他事業実施場所'!O$6:O$104&lt;&gt;"",ROW('２．その他事業実施場所'!O$6:O$104)),ROW('２．その他事業実施場所'!O84)-ROW('２．その他事業実施場所'!O$6))),""))</f>
        <v/>
      </c>
    </row>
    <row r="439" spans="1:3">
      <c r="A439" s="7"/>
      <c r="B439" s="3"/>
      <c r="C439" s="12" t="str" cm="1">
        <f t="array" ref="C439">IF(事業実施場所_事業所名="",IFERROR(INDEX('２．その他事業実施場所'!O:O,SMALL(IF('２．その他事業実施場所'!O$6:O$104&lt;&gt;"",ROW('２．その他事業実施場所'!O$6:O$104)),ROW('２．その他事業実施場所'!O85)-ROW('２．その他事業実施場所'!O$6)+1)),""),IFERROR(INDEX('２．その他事業実施場所'!O:O,SMALL(IF('２．その他事業実施場所'!O$6:O$104&lt;&gt;"",ROW('２．その他事業実施場所'!O$6:O$104)),ROW('２．その他事業実施場所'!O85)-ROW('２．その他事業実施場所'!O$6))),""))</f>
        <v/>
      </c>
    </row>
    <row r="440" spans="1:3">
      <c r="A440" s="7"/>
      <c r="B440" s="3"/>
      <c r="C440" s="12" t="str" cm="1">
        <f t="array" ref="C440">IF(事業実施場所_事業所名="",IFERROR(INDEX('２．その他事業実施場所'!O:O,SMALL(IF('２．その他事業実施場所'!O$6:O$104&lt;&gt;"",ROW('２．その他事業実施場所'!O$6:O$104)),ROW('２．その他事業実施場所'!O86)-ROW('２．その他事業実施場所'!O$6)+1)),""),IFERROR(INDEX('２．その他事業実施場所'!O:O,SMALL(IF('２．その他事業実施場所'!O$6:O$104&lt;&gt;"",ROW('２．その他事業実施場所'!O$6:O$104)),ROW('２．その他事業実施場所'!O86)-ROW('２．その他事業実施場所'!O$6))),""))</f>
        <v/>
      </c>
    </row>
    <row r="441" spans="1:3">
      <c r="A441" s="7"/>
      <c r="B441" s="3"/>
      <c r="C441" s="12" t="str" cm="1">
        <f t="array" ref="C441">IF(事業実施場所_事業所名="",IFERROR(INDEX('２．その他事業実施場所'!O:O,SMALL(IF('２．その他事業実施場所'!O$6:O$104&lt;&gt;"",ROW('２．その他事業実施場所'!O$6:O$104)),ROW('２．その他事業実施場所'!O87)-ROW('２．その他事業実施場所'!O$6)+1)),""),IFERROR(INDEX('２．その他事業実施場所'!O:O,SMALL(IF('２．その他事業実施場所'!O$6:O$104&lt;&gt;"",ROW('２．その他事業実施場所'!O$6:O$104)),ROW('２．その他事業実施場所'!O87)-ROW('２．その他事業実施場所'!O$6))),""))</f>
        <v/>
      </c>
    </row>
    <row r="442" spans="1:3">
      <c r="A442" s="7"/>
      <c r="B442" s="3"/>
      <c r="C442" s="12" t="str" cm="1">
        <f t="array" ref="C442">IF(事業実施場所_事業所名="",IFERROR(INDEX('２．その他事業実施場所'!O:O,SMALL(IF('２．その他事業実施場所'!O$6:O$104&lt;&gt;"",ROW('２．その他事業実施場所'!O$6:O$104)),ROW('２．その他事業実施場所'!O88)-ROW('２．その他事業実施場所'!O$6)+1)),""),IFERROR(INDEX('２．その他事業実施場所'!O:O,SMALL(IF('２．その他事業実施場所'!O$6:O$104&lt;&gt;"",ROW('２．その他事業実施場所'!O$6:O$104)),ROW('２．その他事業実施場所'!O88)-ROW('２．その他事業実施場所'!O$6))),""))</f>
        <v/>
      </c>
    </row>
    <row r="443" spans="1:3">
      <c r="A443" s="7"/>
      <c r="B443" s="3"/>
      <c r="C443" s="12" t="str" cm="1">
        <f t="array" ref="C443">IF(事業実施場所_事業所名="",IFERROR(INDEX('２．その他事業実施場所'!O:O,SMALL(IF('２．その他事業実施場所'!O$6:O$104&lt;&gt;"",ROW('２．その他事業実施場所'!O$6:O$104)),ROW('２．その他事業実施場所'!O89)-ROW('２．その他事業実施場所'!O$6)+1)),""),IFERROR(INDEX('２．その他事業実施場所'!O:O,SMALL(IF('２．その他事業実施場所'!O$6:O$104&lt;&gt;"",ROW('２．その他事業実施場所'!O$6:O$104)),ROW('２．その他事業実施場所'!O89)-ROW('２．その他事業実施場所'!O$6))),""))</f>
        <v/>
      </c>
    </row>
    <row r="444" spans="1:3">
      <c r="A444" s="7"/>
      <c r="B444" s="3"/>
      <c r="C444" s="12" t="str" cm="1">
        <f t="array" ref="C444">IF(事業実施場所_事業所名="",IFERROR(INDEX('２．その他事業実施場所'!O:O,SMALL(IF('２．その他事業実施場所'!O$6:O$104&lt;&gt;"",ROW('２．その他事業実施場所'!O$6:O$104)),ROW('２．その他事業実施場所'!O90)-ROW('２．その他事業実施場所'!O$6)+1)),""),IFERROR(INDEX('２．その他事業実施場所'!O:O,SMALL(IF('２．その他事業実施場所'!O$6:O$104&lt;&gt;"",ROW('２．その他事業実施場所'!O$6:O$104)),ROW('２．その他事業実施場所'!O90)-ROW('２．その他事業実施場所'!O$6))),""))</f>
        <v/>
      </c>
    </row>
    <row r="445" spans="1:3">
      <c r="A445" s="7"/>
      <c r="B445" s="3"/>
      <c r="C445" s="12" t="str" cm="1">
        <f t="array" ref="C445">IF(事業実施場所_事業所名="",IFERROR(INDEX('２．その他事業実施場所'!O:O,SMALL(IF('２．その他事業実施場所'!O$6:O$104&lt;&gt;"",ROW('２．その他事業実施場所'!O$6:O$104)),ROW('２．その他事業実施場所'!O91)-ROW('２．その他事業実施場所'!O$6)+1)),""),IFERROR(INDEX('２．その他事業実施場所'!O:O,SMALL(IF('２．その他事業実施場所'!O$6:O$104&lt;&gt;"",ROW('２．その他事業実施場所'!O$6:O$104)),ROW('２．その他事業実施場所'!O91)-ROW('２．その他事業実施場所'!O$6))),""))</f>
        <v/>
      </c>
    </row>
    <row r="446" spans="1:3">
      <c r="A446" s="7"/>
      <c r="B446" s="3"/>
      <c r="C446" s="12" t="str" cm="1">
        <f t="array" ref="C446">IF(事業実施場所_事業所名="",IFERROR(INDEX('２．その他事業実施場所'!O:O,SMALL(IF('２．その他事業実施場所'!O$6:O$104&lt;&gt;"",ROW('２．その他事業実施場所'!O$6:O$104)),ROW('２．その他事業実施場所'!O92)-ROW('２．その他事業実施場所'!O$6)+1)),""),IFERROR(INDEX('２．その他事業実施場所'!O:O,SMALL(IF('２．その他事業実施場所'!O$6:O$104&lt;&gt;"",ROW('２．その他事業実施場所'!O$6:O$104)),ROW('２．その他事業実施場所'!O92)-ROW('２．その他事業実施場所'!O$6))),""))</f>
        <v/>
      </c>
    </row>
    <row r="447" spans="1:3">
      <c r="A447" s="7"/>
      <c r="B447" s="3"/>
      <c r="C447" s="12" t="str" cm="1">
        <f t="array" ref="C447">IF(事業実施場所_事業所名="",IFERROR(INDEX('２．その他事業実施場所'!O:O,SMALL(IF('２．その他事業実施場所'!O$6:O$104&lt;&gt;"",ROW('２．その他事業実施場所'!O$6:O$104)),ROW('２．その他事業実施場所'!O93)-ROW('２．その他事業実施場所'!O$6)+1)),""),IFERROR(INDEX('２．その他事業実施場所'!O:O,SMALL(IF('２．その他事業実施場所'!O$6:O$104&lt;&gt;"",ROW('２．その他事業実施場所'!O$6:O$104)),ROW('２．その他事業実施場所'!O93)-ROW('２．その他事業実施場所'!O$6))),""))</f>
        <v/>
      </c>
    </row>
    <row r="448" spans="1:3">
      <c r="A448" s="7"/>
      <c r="B448" s="3"/>
      <c r="C448" s="12" t="str" cm="1">
        <f t="array" ref="C448">IF(事業実施場所_事業所名="",IFERROR(INDEX('２．その他事業実施場所'!O:O,SMALL(IF('２．その他事業実施場所'!O$6:O$104&lt;&gt;"",ROW('２．その他事業実施場所'!O$6:O$104)),ROW('２．その他事業実施場所'!O94)-ROW('２．その他事業実施場所'!O$6)+1)),""),IFERROR(INDEX('２．その他事業実施場所'!O:O,SMALL(IF('２．その他事業実施場所'!O$6:O$104&lt;&gt;"",ROW('２．その他事業実施場所'!O$6:O$104)),ROW('２．その他事業実施場所'!O94)-ROW('２．その他事業実施場所'!O$6))),""))</f>
        <v/>
      </c>
    </row>
    <row r="449" spans="1:3">
      <c r="A449" s="7"/>
      <c r="B449" s="3"/>
      <c r="C449" s="12" t="str" cm="1">
        <f t="array" ref="C449">IF(事業実施場所_事業所名="",IFERROR(INDEX('２．その他事業実施場所'!O:O,SMALL(IF('２．その他事業実施場所'!O$6:O$104&lt;&gt;"",ROW('２．その他事業実施場所'!O$6:O$104)),ROW('２．その他事業実施場所'!O95)-ROW('２．その他事業実施場所'!O$6)+1)),""),IFERROR(INDEX('２．その他事業実施場所'!O:O,SMALL(IF('２．その他事業実施場所'!O$6:O$104&lt;&gt;"",ROW('２．その他事業実施場所'!O$6:O$104)),ROW('２．その他事業実施場所'!O95)-ROW('２．その他事業実施場所'!O$6))),""))</f>
        <v/>
      </c>
    </row>
    <row r="450" spans="1:3">
      <c r="A450" s="7"/>
      <c r="B450" s="3"/>
      <c r="C450" s="12" t="str" cm="1">
        <f t="array" ref="C450">IF(事業実施場所_事業所名="",IFERROR(INDEX('２．その他事業実施場所'!O:O,SMALL(IF('２．その他事業実施場所'!O$6:O$104&lt;&gt;"",ROW('２．その他事業実施場所'!O$6:O$104)),ROW('２．その他事業実施場所'!O96)-ROW('２．その他事業実施場所'!O$6)+1)),""),IFERROR(INDEX('２．その他事業実施場所'!O:O,SMALL(IF('２．その他事業実施場所'!O$6:O$104&lt;&gt;"",ROW('２．その他事業実施場所'!O$6:O$104)),ROW('２．その他事業実施場所'!O96)-ROW('２．その他事業実施場所'!O$6))),""))</f>
        <v/>
      </c>
    </row>
    <row r="451" spans="1:3">
      <c r="A451" s="7"/>
      <c r="B451" s="3"/>
      <c r="C451" s="12" t="str" cm="1">
        <f t="array" ref="C451">IF(事業実施場所_事業所名="",IFERROR(INDEX('２．その他事業実施場所'!O:O,SMALL(IF('２．その他事業実施場所'!O$6:O$104&lt;&gt;"",ROW('２．その他事業実施場所'!O$6:O$104)),ROW('２．その他事業実施場所'!O97)-ROW('２．その他事業実施場所'!O$6)+1)),""),IFERROR(INDEX('２．その他事業実施場所'!O:O,SMALL(IF('２．その他事業実施場所'!O$6:O$104&lt;&gt;"",ROW('２．その他事業実施場所'!O$6:O$104)),ROW('２．その他事業実施場所'!O97)-ROW('２．その他事業実施場所'!O$6))),""))</f>
        <v/>
      </c>
    </row>
    <row r="452" spans="1:3">
      <c r="A452" s="7"/>
      <c r="B452" s="3"/>
      <c r="C452" s="12" t="str" cm="1">
        <f t="array" ref="C452">IF(事業実施場所_事業所名="",IFERROR(INDEX('２．その他事業実施場所'!O:O,SMALL(IF('２．その他事業実施場所'!O$6:O$104&lt;&gt;"",ROW('２．その他事業実施場所'!O$6:O$104)),ROW('２．その他事業実施場所'!O98)-ROW('２．その他事業実施場所'!O$6)+1)),""),IFERROR(INDEX('２．その他事業実施場所'!O:O,SMALL(IF('２．その他事業実施場所'!O$6:O$104&lt;&gt;"",ROW('２．その他事業実施場所'!O$6:O$104)),ROW('２．その他事業実施場所'!O98)-ROW('２．その他事業実施場所'!O$6))),""))</f>
        <v/>
      </c>
    </row>
    <row r="453" spans="1:3">
      <c r="A453" s="7"/>
      <c r="B453" s="3"/>
      <c r="C453" s="12" t="str" cm="1">
        <f t="array" ref="C453">IF(事業実施場所_事業所名="",IFERROR(INDEX('２．その他事業実施場所'!O:O,SMALL(IF('２．その他事業実施場所'!O$6:O$104&lt;&gt;"",ROW('２．その他事業実施場所'!O$6:O$104)),ROW('２．その他事業実施場所'!O99)-ROW('２．その他事業実施場所'!O$6)+1)),""),IFERROR(INDEX('２．その他事業実施場所'!O:O,SMALL(IF('２．その他事業実施場所'!O$6:O$104&lt;&gt;"",ROW('２．その他事業実施場所'!O$6:O$104)),ROW('２．その他事業実施場所'!O99)-ROW('２．その他事業実施場所'!O$6))),""))</f>
        <v/>
      </c>
    </row>
    <row r="454" spans="1:3">
      <c r="A454" s="7"/>
      <c r="B454" s="3"/>
      <c r="C454" s="12" t="str" cm="1">
        <f t="array" ref="C454">IF(事業実施場所_事業所名="",IFERROR(INDEX('２．その他事業実施場所'!O:O,SMALL(IF('２．その他事業実施場所'!O$6:O$104&lt;&gt;"",ROW('２．その他事業実施場所'!O$6:O$104)),ROW('２．その他事業実施場所'!O100)-ROW('２．その他事業実施場所'!O$6)+1)),""),IFERROR(INDEX('２．その他事業実施場所'!O:O,SMALL(IF('２．その他事業実施場所'!O$6:O$104&lt;&gt;"",ROW('２．その他事業実施場所'!O$6:O$104)),ROW('２．その他事業実施場所'!O100)-ROW('２．その他事業実施場所'!O$6))),""))</f>
        <v/>
      </c>
    </row>
    <row r="455" spans="1:3">
      <c r="A455" s="7"/>
      <c r="B455" s="3"/>
      <c r="C455" s="12" t="str" cm="1">
        <f t="array" ref="C455">IF(事業実施場所_事業所名="",IFERROR(INDEX('２．その他事業実施場所'!O:O,SMALL(IF('２．その他事業実施場所'!O$6:O$104&lt;&gt;"",ROW('２．その他事業実施場所'!O$6:O$104)),ROW('２．その他事業実施場所'!O101)-ROW('２．その他事業実施場所'!O$6)+1)),""),IFERROR(INDEX('２．その他事業実施場所'!O:O,SMALL(IF('２．その他事業実施場所'!O$6:O$104&lt;&gt;"",ROW('２．その他事業実施場所'!O$6:O$104)),ROW('２．その他事業実施場所'!O101)-ROW('２．その他事業実施場所'!O$6))),""))</f>
        <v/>
      </c>
    </row>
    <row r="456" spans="1:3">
      <c r="A456" s="7"/>
      <c r="B456" s="3"/>
      <c r="C456" s="12" t="str" cm="1">
        <f t="array" ref="C456">IF(事業実施場所_事業所名="",IFERROR(INDEX('２．その他事業実施場所'!O:O,SMALL(IF('２．その他事業実施場所'!O$6:O$104&lt;&gt;"",ROW('２．その他事業実施場所'!O$6:O$104)),ROW('２．その他事業実施場所'!O102)-ROW('２．その他事業実施場所'!O$6)+1)),""),IFERROR(INDEX('２．その他事業実施場所'!O:O,SMALL(IF('２．その他事業実施場所'!O$6:O$104&lt;&gt;"",ROW('２．その他事業実施場所'!O$6:O$104)),ROW('２．その他事業実施場所'!O102)-ROW('２．その他事業実施場所'!O$6))),""))</f>
        <v/>
      </c>
    </row>
    <row r="457" spans="1:3">
      <c r="A457" s="7"/>
      <c r="B457" s="3"/>
      <c r="C457" s="12" t="str" cm="1">
        <f t="array" ref="C457">IF(事業実施場所_事業所名="",IFERROR(INDEX('２．その他事業実施場所'!O:O,SMALL(IF('２．その他事業実施場所'!O$6:O$104&lt;&gt;"",ROW('２．その他事業実施場所'!O$6:O$104)),ROW('２．その他事業実施場所'!O103)-ROW('２．その他事業実施場所'!O$6)+1)),""),IFERROR(INDEX('２．その他事業実施場所'!O:O,SMALL(IF('２．その他事業実施場所'!O$6:O$104&lt;&gt;"",ROW('２．その他事業実施場所'!O$6:O$104)),ROW('２．その他事業実施場所'!O103)-ROW('２．その他事業実施場所'!O$6))),""))</f>
        <v/>
      </c>
    </row>
    <row r="458" spans="1:3">
      <c r="A458" s="7"/>
      <c r="B458" s="3"/>
      <c r="C458" s="12" t="str" cm="1">
        <f t="array" ref="C458">IF(事業実施場所_事業所名="",IFERROR(INDEX('２．その他事業実施場所'!O:O,SMALL(IF('２．その他事業実施場所'!O$6:O$104&lt;&gt;"",ROW('２．その他事業実施場所'!O$6:O$104)),ROW('２．その他事業実施場所'!O104)-ROW('２．その他事業実施場所'!O$6)+1)),""),IFERROR(INDEX('２．その他事業実施場所'!O:O,SMALL(IF('２．その他事業実施場所'!O$6:O$104&lt;&gt;"",ROW('２．その他事業実施場所'!O$6:O$104)),ROW('２．その他事業実施場所'!O104)-ROW('２．その他事業実施場所'!O$6))),""))</f>
        <v/>
      </c>
    </row>
    <row r="459" spans="1:3">
      <c r="A459" s="7"/>
      <c r="B459" s="3"/>
      <c r="C459" s="12" t="str" cm="1">
        <f t="array" ref="C459">IF(事業実施場所_事業所名="",IFERROR(INDEX('２．その他事業実施場所'!O:O,SMALL(IF('２．その他事業実施場所'!O$6:O$104&lt;&gt;"",ROW('２．その他事業実施場所'!O$6:O$104)),ROW('２．その他事業実施場所'!O105)-ROW('２．その他事業実施場所'!O$6)+1)),""),IFERROR(INDEX('２．その他事業実施場所'!O:O,SMALL(IF('２．その他事業実施場所'!O$6:O$104&lt;&gt;"",ROW('２．その他事業実施場所'!O$6:O$104)),ROW('２．その他事業実施場所'!O105)-ROW('２．その他事業実施場所'!O$6))),""))</f>
        <v/>
      </c>
    </row>
    <row r="460" spans="1:3">
      <c r="A460" s="7"/>
      <c r="B460" s="3"/>
      <c r="C460" s="12" t="str" cm="1">
        <f t="array" ref="C460">IF(事業実施場所_事業所名="",IFERROR(INDEX('２．その他事業実施場所'!O:O,SMALL(IF('２．その他事業実施場所'!O$6:O$104&lt;&gt;"",ROW('２．その他事業実施場所'!O$6:O$104)),ROW('２．その他事業実施場所'!O106)-ROW('２．その他事業実施場所'!O$6)+1)),""),IFERROR(INDEX('２．その他事業実施場所'!O:O,SMALL(IF('２．その他事業実施場所'!O$6:O$104&lt;&gt;"",ROW('２．その他事業実施場所'!O$6:O$104)),ROW('２．その他事業実施場所'!O106)-ROW('２．その他事業実施場所'!O$6))),""))</f>
        <v/>
      </c>
    </row>
    <row r="461" spans="1:3">
      <c r="A461" s="7"/>
      <c r="B461" s="3"/>
      <c r="C461" s="12" t="str" cm="1">
        <f t="array" ref="C461">IF(事業実施場所_事業所名="",IFERROR(INDEX('２．その他事業実施場所'!O:O,SMALL(IF('２．その他事業実施場所'!O$6:O$104&lt;&gt;"",ROW('２．その他事業実施場所'!O$6:O$104)),ROW('２．その他事業実施場所'!O107)-ROW('２．その他事業実施場所'!O$6)+1)),""),IFERROR(INDEX('２．その他事業実施場所'!O:O,SMALL(IF('２．その他事業実施場所'!O$6:O$104&lt;&gt;"",ROW('２．その他事業実施場所'!O$6:O$104)),ROW('２．その他事業実施場所'!O107)-ROW('２．その他事業実施場所'!O$6))),""))</f>
        <v/>
      </c>
    </row>
    <row r="462" spans="1:3">
      <c r="A462" s="7"/>
      <c r="B462" s="3"/>
      <c r="C462" s="12" t="str" cm="1">
        <f t="array" ref="C462">IF(事業実施場所_事業所名="",IFERROR(INDEX('２．その他事業実施場所'!O:O,SMALL(IF('２．その他事業実施場所'!O$6:O$104&lt;&gt;"",ROW('２．その他事業実施場所'!O$6:O$104)),ROW('２．その他事業実施場所'!O108)-ROW('２．その他事業実施場所'!O$6)+1)),""),IFERROR(INDEX('２．その他事業実施場所'!O:O,SMALL(IF('２．その他事業実施場所'!O$6:O$104&lt;&gt;"",ROW('２．その他事業実施場所'!O$6:O$104)),ROW('２．その他事業実施場所'!O108)-ROW('２．その他事業実施場所'!O$6))),""))</f>
        <v/>
      </c>
    </row>
    <row r="463" spans="1:3">
      <c r="A463" s="7"/>
      <c r="B463" s="3"/>
      <c r="C463" s="12" t="str" cm="1">
        <f t="array" ref="C463">IF(事業実施場所_事業所名="",IFERROR(INDEX('２．その他事業実施場所'!O:O,SMALL(IF('２．その他事業実施場所'!O$6:O$104&lt;&gt;"",ROW('２．その他事業実施場所'!O$6:O$104)),ROW('２．その他事業実施場所'!O109)-ROW('２．その他事業実施場所'!O$6)+1)),""),IFERROR(INDEX('２．その他事業実施場所'!O:O,SMALL(IF('２．その他事業実施場所'!O$6:O$104&lt;&gt;"",ROW('２．その他事業実施場所'!O$6:O$104)),ROW('２．その他事業実施場所'!O109)-ROW('２．その他事業実施場所'!O$6))),""))</f>
        <v/>
      </c>
    </row>
    <row r="464" spans="1:3">
      <c r="A464" s="7"/>
      <c r="B464" s="3"/>
      <c r="C464" s="12" t="str" cm="1">
        <f t="array" ref="C464">IF(事業実施場所_事業所名="",IFERROR(INDEX('２．その他事業実施場所'!O:O,SMALL(IF('２．その他事業実施場所'!O$6:O$104&lt;&gt;"",ROW('２．その他事業実施場所'!O$6:O$104)),ROW('２．その他事業実施場所'!O110)-ROW('２．その他事業実施場所'!O$6)+1)),""),IFERROR(INDEX('２．その他事業実施場所'!O:O,SMALL(IF('２．その他事業実施場所'!O$6:O$104&lt;&gt;"",ROW('２．その他事業実施場所'!O$6:O$104)),ROW('２．その他事業実施場所'!O110)-ROW('２．その他事業実施場所'!O$6))),""))</f>
        <v/>
      </c>
    </row>
    <row r="465" spans="1:3">
      <c r="A465" s="7"/>
      <c r="B465" s="3"/>
      <c r="C465" s="12" t="str" cm="1">
        <f t="array" ref="C465">IF(事業実施場所_事業所名="",IFERROR(INDEX('２．その他事業実施場所'!O:O,SMALL(IF('２．その他事業実施場所'!O$6:O$104&lt;&gt;"",ROW('２．その他事業実施場所'!O$6:O$104)),ROW('２．その他事業実施場所'!O111)-ROW('２．その他事業実施場所'!O$6)+1)),""),IFERROR(INDEX('２．その他事業実施場所'!O:O,SMALL(IF('２．その他事業実施場所'!O$6:O$104&lt;&gt;"",ROW('２．その他事業実施場所'!O$6:O$104)),ROW('２．その他事業実施場所'!O111)-ROW('２．その他事業実施場所'!O$6))),""))</f>
        <v/>
      </c>
    </row>
    <row r="466" spans="1:3">
      <c r="A466" s="7"/>
      <c r="B466" s="3"/>
      <c r="C466" s="12" t="str" cm="1">
        <f t="array" ref="C466">IF(事業実施場所_事業所名="",IFERROR(INDEX('２．その他事業実施場所'!O:O,SMALL(IF('２．その他事業実施場所'!O$6:O$104&lt;&gt;"",ROW('２．その他事業実施場所'!O$6:O$104)),ROW('２．その他事業実施場所'!O112)-ROW('２．その他事業実施場所'!O$6)+1)),""),IFERROR(INDEX('２．その他事業実施場所'!O:O,SMALL(IF('２．その他事業実施場所'!O$6:O$104&lt;&gt;"",ROW('２．その他事業実施場所'!O$6:O$104)),ROW('２．その他事業実施場所'!O112)-ROW('２．その他事業実施場所'!O$6))),""))</f>
        <v/>
      </c>
    </row>
    <row r="467" spans="1:3">
      <c r="A467" s="7"/>
      <c r="B467" s="3"/>
      <c r="C467" s="12" t="str" cm="1">
        <f t="array" ref="C467">IF(事業実施場所_事業所名="",IFERROR(INDEX('２．その他事業実施場所'!O:O,SMALL(IF('２．その他事業実施場所'!O$6:O$104&lt;&gt;"",ROW('２．その他事業実施場所'!O$6:O$104)),ROW('２．その他事業実施場所'!O113)-ROW('２．その他事業実施場所'!O$6)+1)),""),IFERROR(INDEX('２．その他事業実施場所'!O:O,SMALL(IF('２．その他事業実施場所'!O$6:O$104&lt;&gt;"",ROW('２．その他事業実施場所'!O$6:O$104)),ROW('２．その他事業実施場所'!O113)-ROW('２．その他事業実施場所'!O$6))),""))</f>
        <v/>
      </c>
    </row>
    <row r="468" spans="1:3">
      <c r="A468" s="7"/>
      <c r="B468" s="3"/>
      <c r="C468" s="12" t="str" cm="1">
        <f t="array" ref="C468">IF(事業実施場所_事業所名="",IFERROR(INDEX('２．その他事業実施場所'!O:O,SMALL(IF('２．その他事業実施場所'!O$6:O$104&lt;&gt;"",ROW('２．その他事業実施場所'!O$6:O$104)),ROW('２．その他事業実施場所'!O114)-ROW('２．その他事業実施場所'!O$6)+1)),""),IFERROR(INDEX('２．その他事業実施場所'!O:O,SMALL(IF('２．その他事業実施場所'!O$6:O$104&lt;&gt;"",ROW('２．その他事業実施場所'!O$6:O$104)),ROW('２．その他事業実施場所'!O114)-ROW('２．その他事業実施場所'!O$6))),""))</f>
        <v/>
      </c>
    </row>
    <row r="469" spans="1:3">
      <c r="A469" s="7"/>
      <c r="B469" s="3"/>
      <c r="C469" s="12" t="str" cm="1">
        <f t="array" ref="C469">IF(事業実施場所_事業所名="",IFERROR(INDEX('２．その他事業実施場所'!O:O,SMALL(IF('２．その他事業実施場所'!O$6:O$104&lt;&gt;"",ROW('２．その他事業実施場所'!O$6:O$104)),ROW('２．その他事業実施場所'!O115)-ROW('２．その他事業実施場所'!O$6)+1)),""),IFERROR(INDEX('２．その他事業実施場所'!O:O,SMALL(IF('２．その他事業実施場所'!O$6:O$104&lt;&gt;"",ROW('２．その他事業実施場所'!O$6:O$104)),ROW('２．その他事業実施場所'!O115)-ROW('２．その他事業実施場所'!O$6))),""))</f>
        <v/>
      </c>
    </row>
    <row r="470" spans="1:3">
      <c r="A470" s="7"/>
      <c r="B470" s="3"/>
      <c r="C470" s="12" t="str" cm="1">
        <f t="array" ref="C470">IF(事業実施場所_事業所名="",IFERROR(INDEX('２．その他事業実施場所'!O:O,SMALL(IF('２．その他事業実施場所'!O$6:O$104&lt;&gt;"",ROW('２．その他事業実施場所'!O$6:O$104)),ROW('２．その他事業実施場所'!O116)-ROW('２．その他事業実施場所'!O$6)+1)),""),IFERROR(INDEX('２．その他事業実施場所'!O:O,SMALL(IF('２．その他事業実施場所'!O$6:O$104&lt;&gt;"",ROW('２．その他事業実施場所'!O$6:O$104)),ROW('２．その他事業実施場所'!O116)-ROW('２．その他事業実施場所'!O$6))),""))</f>
        <v/>
      </c>
    </row>
    <row r="471" spans="1:3">
      <c r="A471" s="7"/>
      <c r="B471" s="3"/>
      <c r="C471" s="12" t="str" cm="1">
        <f t="array" ref="C471">IF(事業実施場所_事業所名="",IFERROR(INDEX('２．その他事業実施場所'!O:O,SMALL(IF('２．その他事業実施場所'!O$6:O$104&lt;&gt;"",ROW('２．その他事業実施場所'!O$6:O$104)),ROW('２．その他事業実施場所'!O117)-ROW('２．その他事業実施場所'!O$6)+1)),""),IFERROR(INDEX('２．その他事業実施場所'!O:O,SMALL(IF('２．その他事業実施場所'!O$6:O$104&lt;&gt;"",ROW('２．その他事業実施場所'!O$6:O$104)),ROW('２．その他事業実施場所'!O117)-ROW('２．その他事業実施場所'!O$6))),""))</f>
        <v/>
      </c>
    </row>
    <row r="472" spans="1:3">
      <c r="A472" s="7"/>
      <c r="B472" s="3"/>
      <c r="C472" s="12" t="str" cm="1">
        <f t="array" ref="C472">IF(事業実施場所_事業所名="",IFERROR(INDEX('２．その他事業実施場所'!O:O,SMALL(IF('２．その他事業実施場所'!O$6:O$104&lt;&gt;"",ROW('２．その他事業実施場所'!O$6:O$104)),ROW('２．その他事業実施場所'!O118)-ROW('２．その他事業実施場所'!O$6)+1)),""),IFERROR(INDEX('２．その他事業実施場所'!O:O,SMALL(IF('２．その他事業実施場所'!O$6:O$104&lt;&gt;"",ROW('２．その他事業実施場所'!O$6:O$104)),ROW('２．その他事業実施場所'!O118)-ROW('２．その他事業実施場所'!O$6))),""))</f>
        <v/>
      </c>
    </row>
    <row r="473" spans="1:3">
      <c r="A473" s="7"/>
      <c r="B473" s="3"/>
      <c r="C473" s="12" t="str" cm="1">
        <f t="array" ref="C473">IF(事業実施場所_事業所名="",IFERROR(INDEX('２．その他事業実施場所'!O:O,SMALL(IF('２．その他事業実施場所'!O$6:O$104&lt;&gt;"",ROW('２．その他事業実施場所'!O$6:O$104)),ROW('２．その他事業実施場所'!O119)-ROW('２．その他事業実施場所'!O$6)+1)),""),IFERROR(INDEX('２．その他事業実施場所'!O:O,SMALL(IF('２．その他事業実施場所'!O$6:O$104&lt;&gt;"",ROW('２．その他事業実施場所'!O$6:O$104)),ROW('２．その他事業実施場所'!O119)-ROW('２．その他事業実施場所'!O$6))),""))</f>
        <v/>
      </c>
    </row>
    <row r="474" spans="1:3">
      <c r="A474" s="7"/>
      <c r="B474" s="3"/>
      <c r="C474" s="12" t="str" cm="1">
        <f t="array" ref="C474">IF(事業実施場所_事業所名="",IFERROR(INDEX('２．その他事業実施場所'!O:O,SMALL(IF('２．その他事業実施場所'!O$6:O$104&lt;&gt;"",ROW('２．その他事業実施場所'!O$6:O$104)),ROW('２．その他事業実施場所'!O120)-ROW('２．その他事業実施場所'!O$6)+1)),""),IFERROR(INDEX('２．その他事業実施場所'!O:O,SMALL(IF('２．その他事業実施場所'!O$6:O$104&lt;&gt;"",ROW('２．その他事業実施場所'!O$6:O$104)),ROW('２．その他事業実施場所'!O120)-ROW('２．その他事業実施場所'!O$6))),""))</f>
        <v/>
      </c>
    </row>
    <row r="475" spans="1:3">
      <c r="A475" s="7"/>
      <c r="B475" s="3"/>
      <c r="C475" s="12" t="str" cm="1">
        <f t="array" ref="C475">IF(事業実施場所_事業所名="",IFERROR(INDEX('２．その他事業実施場所'!O:O,SMALL(IF('２．その他事業実施場所'!O$6:O$104&lt;&gt;"",ROW('２．その他事業実施場所'!O$6:O$104)),ROW('２．その他事業実施場所'!O121)-ROW('２．その他事業実施場所'!O$6)+1)),""),IFERROR(INDEX('２．その他事業実施場所'!O:O,SMALL(IF('２．その他事業実施場所'!O$6:O$104&lt;&gt;"",ROW('２．その他事業実施場所'!O$6:O$104)),ROW('２．その他事業実施場所'!O121)-ROW('２．その他事業実施場所'!O$6))),""))</f>
        <v/>
      </c>
    </row>
    <row r="476" spans="1:3">
      <c r="A476" s="7"/>
      <c r="B476" s="3"/>
      <c r="C476" s="12" t="str" cm="1">
        <f t="array" ref="C476">IF(事業実施場所_事業所名="",IFERROR(INDEX('２．その他事業実施場所'!O:O,SMALL(IF('２．その他事業実施場所'!O$6:O$104&lt;&gt;"",ROW('２．その他事業実施場所'!O$6:O$104)),ROW('２．その他事業実施場所'!O122)-ROW('２．その他事業実施場所'!O$6)+1)),""),IFERROR(INDEX('２．その他事業実施場所'!O:O,SMALL(IF('２．その他事業実施場所'!O$6:O$104&lt;&gt;"",ROW('２．その他事業実施場所'!O$6:O$104)),ROW('２．その他事業実施場所'!O122)-ROW('２．その他事業実施場所'!O$6))),""))</f>
        <v/>
      </c>
    </row>
    <row r="477" spans="1:3">
      <c r="A477" s="7"/>
      <c r="B477" s="3"/>
      <c r="C477" s="12" t="str" cm="1">
        <f t="array" ref="C477">IF(事業実施場所_事業所名="",IFERROR(INDEX('２．その他事業実施場所'!O:O,SMALL(IF('２．その他事業実施場所'!O$6:O$104&lt;&gt;"",ROW('２．その他事業実施場所'!O$6:O$104)),ROW('２．その他事業実施場所'!O123)-ROW('２．その他事業実施場所'!O$6)+1)),""),IFERROR(INDEX('２．その他事業実施場所'!O:O,SMALL(IF('２．その他事業実施場所'!O$6:O$104&lt;&gt;"",ROW('２．その他事業実施場所'!O$6:O$104)),ROW('２．その他事業実施場所'!O123)-ROW('２．その他事業実施場所'!O$6))),""))</f>
        <v/>
      </c>
    </row>
    <row r="478" spans="1:3">
      <c r="A478" s="7"/>
      <c r="B478" s="3"/>
      <c r="C478" s="12" t="str" cm="1">
        <f t="array" ref="C478">IF(事業実施場所_事業所名="",IFERROR(INDEX('２．その他事業実施場所'!O:O,SMALL(IF('２．その他事業実施場所'!O$6:O$104&lt;&gt;"",ROW('２．その他事業実施場所'!O$6:O$104)),ROW('２．その他事業実施場所'!O124)-ROW('２．その他事業実施場所'!O$6)+1)),""),IFERROR(INDEX('２．その他事業実施場所'!O:O,SMALL(IF('２．その他事業実施場所'!O$6:O$104&lt;&gt;"",ROW('２．その他事業実施場所'!O$6:O$104)),ROW('２．その他事業実施場所'!O124)-ROW('２．その他事業実施場所'!O$6))),""))</f>
        <v/>
      </c>
    </row>
    <row r="479" spans="1:3">
      <c r="A479" s="7"/>
      <c r="B479" s="3"/>
      <c r="C479" s="12" t="str" cm="1">
        <f t="array" ref="C479">IF(事業実施場所_事業所名="",IFERROR(INDEX('２．その他事業実施場所'!O:O,SMALL(IF('２．その他事業実施場所'!O$6:O$104&lt;&gt;"",ROW('２．その他事業実施場所'!O$6:O$104)),ROW('２．その他事業実施場所'!O125)-ROW('２．その他事業実施場所'!O$6)+1)),""),IFERROR(INDEX('２．その他事業実施場所'!O:O,SMALL(IF('２．その他事業実施場所'!O$6:O$104&lt;&gt;"",ROW('２．その他事業実施場所'!O$6:O$104)),ROW('２．その他事業実施場所'!O125)-ROW('２．その他事業実施場所'!O$6))),""))</f>
        <v/>
      </c>
    </row>
    <row r="480" spans="1:3">
      <c r="A480" s="7"/>
      <c r="B480" s="3"/>
      <c r="C480" s="12" t="str" cm="1">
        <f t="array" ref="C480">IF(事業実施場所_事業所名="",IFERROR(INDEX('２．その他事業実施場所'!O:O,SMALL(IF('２．その他事業実施場所'!O$6:O$104&lt;&gt;"",ROW('２．その他事業実施場所'!O$6:O$104)),ROW('２．その他事業実施場所'!O126)-ROW('２．その他事業実施場所'!O$6)+1)),""),IFERROR(INDEX('２．その他事業実施場所'!O:O,SMALL(IF('２．その他事業実施場所'!O$6:O$104&lt;&gt;"",ROW('２．その他事業実施場所'!O$6:O$104)),ROW('２．その他事業実施場所'!O126)-ROW('２．その他事業実施場所'!O$6))),""))</f>
        <v/>
      </c>
    </row>
    <row r="481" spans="1:3">
      <c r="A481" s="7"/>
      <c r="B481" s="3"/>
      <c r="C481" s="12" t="str" cm="1">
        <f t="array" ref="C481">IF(事業実施場所_事業所名="",IFERROR(INDEX('２．その他事業実施場所'!O:O,SMALL(IF('２．その他事業実施場所'!O$6:O$104&lt;&gt;"",ROW('２．その他事業実施場所'!O$6:O$104)),ROW('２．その他事業実施場所'!O127)-ROW('２．その他事業実施場所'!O$6)+1)),""),IFERROR(INDEX('２．その他事業実施場所'!O:O,SMALL(IF('２．その他事業実施場所'!O$6:O$104&lt;&gt;"",ROW('２．その他事業実施場所'!O$6:O$104)),ROW('２．その他事業実施場所'!O127)-ROW('２．その他事業実施場所'!O$6))),""))</f>
        <v/>
      </c>
    </row>
    <row r="482" spans="1:3">
      <c r="A482" s="7"/>
      <c r="B482" s="3"/>
      <c r="C482" s="12" t="str" cm="1">
        <f t="array" ref="C482">IF(事業実施場所_事業所名="",IFERROR(INDEX('２．その他事業実施場所'!O:O,SMALL(IF('２．その他事業実施場所'!O$6:O$104&lt;&gt;"",ROW('２．その他事業実施場所'!O$6:O$104)),ROW('２．その他事業実施場所'!O128)-ROW('２．その他事業実施場所'!O$6)+1)),""),IFERROR(INDEX('２．その他事業実施場所'!O:O,SMALL(IF('２．その他事業実施場所'!O$6:O$104&lt;&gt;"",ROW('２．その他事業実施場所'!O$6:O$104)),ROW('２．その他事業実施場所'!O128)-ROW('２．その他事業実施場所'!O$6))),""))</f>
        <v/>
      </c>
    </row>
    <row r="483" spans="1:3">
      <c r="A483" s="7"/>
      <c r="B483" s="3"/>
      <c r="C483" s="12" t="str" cm="1">
        <f t="array" ref="C483">IF(事業実施場所_事業所名="",IFERROR(INDEX('２．その他事業実施場所'!O:O,SMALL(IF('２．その他事業実施場所'!O$6:O$104&lt;&gt;"",ROW('２．その他事業実施場所'!O$6:O$104)),ROW('２．その他事業実施場所'!O129)-ROW('２．その他事業実施場所'!O$6)+1)),""),IFERROR(INDEX('２．その他事業実施場所'!O:O,SMALL(IF('２．その他事業実施場所'!O$6:O$104&lt;&gt;"",ROW('２．その他事業実施場所'!O$6:O$104)),ROW('２．その他事業実施場所'!O129)-ROW('２．その他事業実施場所'!O$6))),""))</f>
        <v/>
      </c>
    </row>
    <row r="484" spans="1:3">
      <c r="A484" s="7"/>
      <c r="B484" s="3"/>
      <c r="C484" s="12" t="str" cm="1">
        <f t="array" ref="C484">IF(事業実施場所_事業所名="",IFERROR(INDEX('２．その他事業実施場所'!O:O,SMALL(IF('２．その他事業実施場所'!O$6:O$104&lt;&gt;"",ROW('２．その他事業実施場所'!O$6:O$104)),ROW('２．その他事業実施場所'!O130)-ROW('２．その他事業実施場所'!O$6)+1)),""),IFERROR(INDEX('２．その他事業実施場所'!O:O,SMALL(IF('２．その他事業実施場所'!O$6:O$104&lt;&gt;"",ROW('２．その他事業実施場所'!O$6:O$104)),ROW('２．その他事業実施場所'!O130)-ROW('２．その他事業実施場所'!O$6))),""))</f>
        <v/>
      </c>
    </row>
    <row r="485" spans="1:3">
      <c r="A485" s="7"/>
      <c r="B485" s="3"/>
      <c r="C485" s="12" t="str" cm="1">
        <f t="array" ref="C485">IF(事業実施場所_事業所名="",IFERROR(INDEX('２．その他事業実施場所'!O:O,SMALL(IF('２．その他事業実施場所'!O$6:O$104&lt;&gt;"",ROW('２．その他事業実施場所'!O$6:O$104)),ROW('２．その他事業実施場所'!O131)-ROW('２．その他事業実施場所'!O$6)+1)),""),IFERROR(INDEX('２．その他事業実施場所'!O:O,SMALL(IF('２．その他事業実施場所'!O$6:O$104&lt;&gt;"",ROW('２．その他事業実施場所'!O$6:O$104)),ROW('２．その他事業実施場所'!O131)-ROW('２．その他事業実施場所'!O$6))),""))</f>
        <v/>
      </c>
    </row>
    <row r="486" spans="1:3">
      <c r="A486" s="7"/>
      <c r="B486" s="3"/>
      <c r="C486" s="12" t="str" cm="1">
        <f t="array" ref="C486">IF(事業実施場所_事業所名="",IFERROR(INDEX('２．その他事業実施場所'!O:O,SMALL(IF('２．その他事業実施場所'!O$6:O$104&lt;&gt;"",ROW('２．その他事業実施場所'!O$6:O$104)),ROW('２．その他事業実施場所'!O132)-ROW('２．その他事業実施場所'!O$6)+1)),""),IFERROR(INDEX('２．その他事業実施場所'!O:O,SMALL(IF('２．その他事業実施場所'!O$6:O$104&lt;&gt;"",ROW('２．その他事業実施場所'!O$6:O$104)),ROW('２．その他事業実施場所'!O132)-ROW('２．その他事業実施場所'!O$6))),""))</f>
        <v/>
      </c>
    </row>
    <row r="487" spans="1:3">
      <c r="A487" s="7"/>
      <c r="B487" s="3"/>
      <c r="C487" s="12" t="str" cm="1">
        <f t="array" ref="C487">IF(事業実施場所_事業所名="",IFERROR(INDEX('２．その他事業実施場所'!O:O,SMALL(IF('２．その他事業実施場所'!O$6:O$104&lt;&gt;"",ROW('２．その他事業実施場所'!O$6:O$104)),ROW('２．その他事業実施場所'!O133)-ROW('２．その他事業実施場所'!O$6)+1)),""),IFERROR(INDEX('２．その他事業実施場所'!O:O,SMALL(IF('２．その他事業実施場所'!O$6:O$104&lt;&gt;"",ROW('２．その他事業実施場所'!O$6:O$104)),ROW('２．その他事業実施場所'!O133)-ROW('２．その他事業実施場所'!O$6))),""))</f>
        <v/>
      </c>
    </row>
    <row r="488" spans="1:3">
      <c r="A488" s="7"/>
      <c r="B488" s="3"/>
      <c r="C488" s="12" t="str" cm="1">
        <f t="array" ref="C488">IF(事業実施場所_事業所名="",IFERROR(INDEX('２．その他事業実施場所'!O:O,SMALL(IF('２．その他事業実施場所'!O$6:O$104&lt;&gt;"",ROW('２．その他事業実施場所'!O$6:O$104)),ROW('２．その他事業実施場所'!O134)-ROW('２．その他事業実施場所'!O$6)+1)),""),IFERROR(INDEX('２．その他事業実施場所'!O:O,SMALL(IF('２．その他事業実施場所'!O$6:O$104&lt;&gt;"",ROW('２．その他事業実施場所'!O$6:O$104)),ROW('２．その他事業実施場所'!O134)-ROW('２．その他事業実施場所'!O$6))),""))</f>
        <v/>
      </c>
    </row>
    <row r="489" spans="1:3">
      <c r="A489" s="7"/>
      <c r="B489" s="3"/>
      <c r="C489" s="12" t="str" cm="1">
        <f t="array" ref="C489">IF(事業実施場所_事業所名="",IFERROR(INDEX('２．その他事業実施場所'!O:O,SMALL(IF('２．その他事業実施場所'!O$6:O$104&lt;&gt;"",ROW('２．その他事業実施場所'!O$6:O$104)),ROW('２．その他事業実施場所'!O135)-ROW('２．その他事業実施場所'!O$6)+1)),""),IFERROR(INDEX('２．その他事業実施場所'!O:O,SMALL(IF('２．その他事業実施場所'!O$6:O$104&lt;&gt;"",ROW('２．その他事業実施場所'!O$6:O$104)),ROW('２．その他事業実施場所'!O135)-ROW('２．その他事業実施場所'!O$6))),""))</f>
        <v/>
      </c>
    </row>
    <row r="490" spans="1:3">
      <c r="A490" s="7"/>
      <c r="B490" s="3"/>
      <c r="C490" s="12" t="str" cm="1">
        <f t="array" ref="C490">IF(事業実施場所_事業所名="",IFERROR(INDEX('２．その他事業実施場所'!O:O,SMALL(IF('２．その他事業実施場所'!O$6:O$104&lt;&gt;"",ROW('２．その他事業実施場所'!O$6:O$104)),ROW('２．その他事業実施場所'!O136)-ROW('２．その他事業実施場所'!O$6)+1)),""),IFERROR(INDEX('２．その他事業実施場所'!O:O,SMALL(IF('２．その他事業実施場所'!O$6:O$104&lt;&gt;"",ROW('２．その他事業実施場所'!O$6:O$104)),ROW('２．その他事業実施場所'!O136)-ROW('２．その他事業実施場所'!O$6))),""))</f>
        <v/>
      </c>
    </row>
    <row r="491" spans="1:3">
      <c r="A491" s="7"/>
      <c r="B491" s="3"/>
      <c r="C491" s="12" t="str" cm="1">
        <f t="array" ref="C491">IF(事業実施場所_事業所名="",IFERROR(INDEX('２．その他事業実施場所'!O:O,SMALL(IF('２．その他事業実施場所'!O$6:O$104&lt;&gt;"",ROW('２．その他事業実施場所'!O$6:O$104)),ROW('２．その他事業実施場所'!O137)-ROW('２．その他事業実施場所'!O$6)+1)),""),IFERROR(INDEX('２．その他事業実施場所'!O:O,SMALL(IF('２．その他事業実施場所'!O$6:O$104&lt;&gt;"",ROW('２．その他事業実施場所'!O$6:O$104)),ROW('２．その他事業実施場所'!O137)-ROW('２．その他事業実施場所'!O$6))),""))</f>
        <v/>
      </c>
    </row>
    <row r="492" spans="1:3">
      <c r="A492" s="7"/>
      <c r="B492" s="3"/>
      <c r="C492" s="12" t="str" cm="1">
        <f t="array" ref="C492">IF(事業実施場所_事業所名="",IFERROR(INDEX('２．その他事業実施場所'!O:O,SMALL(IF('２．その他事業実施場所'!O$6:O$104&lt;&gt;"",ROW('２．その他事業実施場所'!O$6:O$104)),ROW('２．その他事業実施場所'!O138)-ROW('２．その他事業実施場所'!O$6)+1)),""),IFERROR(INDEX('２．その他事業実施場所'!O:O,SMALL(IF('２．その他事業実施場所'!O$6:O$104&lt;&gt;"",ROW('２．その他事業実施場所'!O$6:O$104)),ROW('２．その他事業実施場所'!O138)-ROW('２．その他事業実施場所'!O$6))),""))</f>
        <v/>
      </c>
    </row>
    <row r="493" spans="1:3">
      <c r="A493" s="7"/>
      <c r="B493" s="3"/>
      <c r="C493" s="12" t="str" cm="1">
        <f t="array" ref="C493">IF(事業実施場所_事業所名="",IFERROR(INDEX('２．その他事業実施場所'!O:O,SMALL(IF('２．その他事業実施場所'!O$6:O$104&lt;&gt;"",ROW('２．その他事業実施場所'!O$6:O$104)),ROW('２．その他事業実施場所'!O139)-ROW('２．その他事業実施場所'!O$6)+1)),""),IFERROR(INDEX('２．その他事業実施場所'!O:O,SMALL(IF('２．その他事業実施場所'!O$6:O$104&lt;&gt;"",ROW('２．その他事業実施場所'!O$6:O$104)),ROW('２．その他事業実施場所'!O139)-ROW('２．その他事業実施場所'!O$6))),""))</f>
        <v/>
      </c>
    </row>
    <row r="494" spans="1:3">
      <c r="A494" s="7"/>
      <c r="B494" s="3"/>
      <c r="C494" s="12" t="str" cm="1">
        <f t="array" ref="C494">IF(事業実施場所_事業所名="",IFERROR(INDEX('２．その他事業実施場所'!O:O,SMALL(IF('２．その他事業実施場所'!O$6:O$104&lt;&gt;"",ROW('２．その他事業実施場所'!O$6:O$104)),ROW('２．その他事業実施場所'!O140)-ROW('２．その他事業実施場所'!O$6)+1)),""),IFERROR(INDEX('２．その他事業実施場所'!O:O,SMALL(IF('２．その他事業実施場所'!O$6:O$104&lt;&gt;"",ROW('２．その他事業実施場所'!O$6:O$104)),ROW('２．その他事業実施場所'!O140)-ROW('２．その他事業実施場所'!O$6))),""))</f>
        <v/>
      </c>
    </row>
    <row r="495" spans="1:3">
      <c r="A495" s="7"/>
      <c r="B495" s="3"/>
      <c r="C495" s="12" t="str" cm="1">
        <f t="array" ref="C495">IF(事業実施場所_事業所名="",IFERROR(INDEX('２．その他事業実施場所'!O:O,SMALL(IF('２．その他事業実施場所'!O$6:O$104&lt;&gt;"",ROW('２．その他事業実施場所'!O$6:O$104)),ROW('２．その他事業実施場所'!O141)-ROW('２．その他事業実施場所'!O$6)+1)),""),IFERROR(INDEX('２．その他事業実施場所'!O:O,SMALL(IF('２．その他事業実施場所'!O$6:O$104&lt;&gt;"",ROW('２．その他事業実施場所'!O$6:O$104)),ROW('２．その他事業実施場所'!O141)-ROW('２．その他事業実施場所'!O$6))),""))</f>
        <v/>
      </c>
    </row>
    <row r="496" spans="1:3">
      <c r="A496" s="7"/>
      <c r="B496" s="3"/>
      <c r="C496" s="12" t="str" cm="1">
        <f t="array" ref="C496">IF(事業実施場所_事業所名="",IFERROR(INDEX('２．その他事業実施場所'!O:O,SMALL(IF('２．その他事業実施場所'!O$6:O$104&lt;&gt;"",ROW('２．その他事業実施場所'!O$6:O$104)),ROW('２．その他事業実施場所'!O142)-ROW('２．その他事業実施場所'!O$6)+1)),""),IFERROR(INDEX('２．その他事業実施場所'!O:O,SMALL(IF('２．その他事業実施場所'!O$6:O$104&lt;&gt;"",ROW('２．その他事業実施場所'!O$6:O$104)),ROW('２．その他事業実施場所'!O142)-ROW('２．その他事業実施場所'!O$6))),""))</f>
        <v/>
      </c>
    </row>
    <row r="497" spans="1:3">
      <c r="A497" s="7"/>
      <c r="B497" s="3"/>
      <c r="C497" s="12" t="str" cm="1">
        <f t="array" ref="C497">IF(事業実施場所_事業所名="",IFERROR(INDEX('２．その他事業実施場所'!O:O,SMALL(IF('２．その他事業実施場所'!O$6:O$104&lt;&gt;"",ROW('２．その他事業実施場所'!O$6:O$104)),ROW('２．その他事業実施場所'!O143)-ROW('２．その他事業実施場所'!O$6)+1)),""),IFERROR(INDEX('２．その他事業実施場所'!O:O,SMALL(IF('２．その他事業実施場所'!O$6:O$104&lt;&gt;"",ROW('２．その他事業実施場所'!O$6:O$104)),ROW('２．その他事業実施場所'!O143)-ROW('２．その他事業実施場所'!O$6))),""))</f>
        <v/>
      </c>
    </row>
    <row r="498" spans="1:3">
      <c r="A498" s="7"/>
      <c r="B498" s="3"/>
      <c r="C498" s="12" t="str" cm="1">
        <f t="array" ref="C498">IF(事業実施場所_事業所名="",IFERROR(INDEX('２．その他事業実施場所'!O:O,SMALL(IF('２．その他事業実施場所'!O$6:O$104&lt;&gt;"",ROW('２．その他事業実施場所'!O$6:O$104)),ROW('２．その他事業実施場所'!O144)-ROW('２．その他事業実施場所'!O$6)+1)),""),IFERROR(INDEX('２．その他事業実施場所'!O:O,SMALL(IF('２．その他事業実施場所'!O$6:O$104&lt;&gt;"",ROW('２．その他事業実施場所'!O$6:O$104)),ROW('２．その他事業実施場所'!O144)-ROW('２．その他事業実施場所'!O$6))),""))</f>
        <v/>
      </c>
    </row>
    <row r="499" spans="1:3">
      <c r="A499" s="7"/>
      <c r="B499" s="3"/>
      <c r="C499" s="12" t="str" cm="1">
        <f t="array" ref="C499">IF(事業実施場所_事業所名="",IFERROR(INDEX('２．その他事業実施場所'!O:O,SMALL(IF('２．その他事業実施場所'!O$6:O$104&lt;&gt;"",ROW('２．その他事業実施場所'!O$6:O$104)),ROW('２．その他事業実施場所'!O145)-ROW('２．その他事業実施場所'!O$6)+1)),""),IFERROR(INDEX('２．その他事業実施場所'!O:O,SMALL(IF('２．その他事業実施場所'!O$6:O$104&lt;&gt;"",ROW('２．その他事業実施場所'!O$6:O$104)),ROW('２．その他事業実施場所'!O145)-ROW('２．その他事業実施場所'!O$6))),""))</f>
        <v/>
      </c>
    </row>
    <row r="500" spans="1:3">
      <c r="A500" s="7"/>
      <c r="B500" s="3"/>
      <c r="C500" s="12" t="str" cm="1">
        <f t="array" ref="C500">IF(事業実施場所_事業所名="",IFERROR(INDEX('２．その他事業実施場所'!O:O,SMALL(IF('２．その他事業実施場所'!O$6:O$104&lt;&gt;"",ROW('２．その他事業実施場所'!O$6:O$104)),ROW('２．その他事業実施場所'!O146)-ROW('２．その他事業実施場所'!O$6)+1)),""),IFERROR(INDEX('２．その他事業実施場所'!O:O,SMALL(IF('２．その他事業実施場所'!O$6:O$104&lt;&gt;"",ROW('２．その他事業実施場所'!O$6:O$104)),ROW('２．その他事業実施場所'!O146)-ROW('２．その他事業実施場所'!O$6))),""))</f>
        <v/>
      </c>
    </row>
    <row r="501" spans="1:3">
      <c r="A501" s="7"/>
      <c r="B501" s="3"/>
      <c r="C501" s="12" t="str" cm="1">
        <f t="array" ref="C501">IF(事業実施場所_事業所名="",IFERROR(INDEX('２．その他事業実施場所'!O:O,SMALL(IF('２．その他事業実施場所'!O$6:O$104&lt;&gt;"",ROW('２．その他事業実施場所'!O$6:O$104)),ROW('２．その他事業実施場所'!O147)-ROW('２．その他事業実施場所'!O$6)+1)),""),IFERROR(INDEX('２．その他事業実施場所'!O:O,SMALL(IF('２．その他事業実施場所'!O$6:O$104&lt;&gt;"",ROW('２．その他事業実施場所'!O$6:O$104)),ROW('２．その他事業実施場所'!O147)-ROW('２．その他事業実施場所'!O$6))),""))</f>
        <v/>
      </c>
    </row>
    <row r="502" spans="1:3">
      <c r="A502" s="7"/>
      <c r="B502" s="3"/>
      <c r="C502" s="12" t="str" cm="1">
        <f t="array" ref="C502">IF(事業実施場所_事業所名="",IFERROR(INDEX('２．その他事業実施場所'!O:O,SMALL(IF('２．その他事業実施場所'!O$6:O$104&lt;&gt;"",ROW('２．その他事業実施場所'!O$6:O$104)),ROW('２．その他事業実施場所'!O148)-ROW('２．その他事業実施場所'!O$6)+1)),""),IFERROR(INDEX('２．その他事業実施場所'!O:O,SMALL(IF('２．その他事業実施場所'!O$6:O$104&lt;&gt;"",ROW('２．その他事業実施場所'!O$6:O$104)),ROW('２．その他事業実施場所'!O148)-ROW('２．その他事業実施場所'!O$6))),""))</f>
        <v/>
      </c>
    </row>
    <row r="503" spans="1:3">
      <c r="A503" s="7"/>
      <c r="B503" s="3"/>
      <c r="C503" s="12" t="str" cm="1">
        <f t="array" ref="C503">IF(事業実施場所_事業所名="",IFERROR(INDEX('２．その他事業実施場所'!O:O,SMALL(IF('２．その他事業実施場所'!O$6:O$104&lt;&gt;"",ROW('２．その他事業実施場所'!O$6:O$104)),ROW('２．その他事業実施場所'!O149)-ROW('２．その他事業実施場所'!O$6)+1)),""),IFERROR(INDEX('２．その他事業実施場所'!O:O,SMALL(IF('２．その他事業実施場所'!O$6:O$104&lt;&gt;"",ROW('２．その他事業実施場所'!O$6:O$104)),ROW('２．その他事業実施場所'!O149)-ROW('２．その他事業実施場所'!O$6))),""))</f>
        <v/>
      </c>
    </row>
    <row r="504" spans="1:3">
      <c r="A504" s="7"/>
      <c r="B504" s="3"/>
      <c r="C504" s="12" t="str" cm="1">
        <f t="array" ref="C504">IF(事業実施場所_事業所名="",IFERROR(INDEX('２．その他事業実施場所'!O:O,SMALL(IF('２．その他事業実施場所'!O$6:O$104&lt;&gt;"",ROW('２．その他事業実施場所'!O$6:O$104)),ROW('２．その他事業実施場所'!O150)-ROW('２．その他事業実施場所'!O$6)+1)),""),IFERROR(INDEX('２．その他事業実施場所'!O:O,SMALL(IF('２．その他事業実施場所'!O$6:O$104&lt;&gt;"",ROW('２．その他事業実施場所'!O$6:O$104)),ROW('２．その他事業実施場所'!O150)-ROW('２．その他事業実施場所'!O$6))),""))</f>
        <v/>
      </c>
    </row>
    <row r="505" spans="1:3">
      <c r="A505" s="7"/>
      <c r="B505" s="3"/>
      <c r="C505" s="12" t="str" cm="1">
        <f t="array" ref="C505">IF(事業実施場所_事業所名="",IFERROR(INDEX('２．その他事業実施場所'!O:O,SMALL(IF('２．その他事業実施場所'!O$6:O$104&lt;&gt;"",ROW('２．その他事業実施場所'!O$6:O$104)),ROW('２．その他事業実施場所'!O151)-ROW('２．その他事業実施場所'!O$6)+1)),""),IFERROR(INDEX('２．その他事業実施場所'!O:O,SMALL(IF('２．その他事業実施場所'!O$6:O$104&lt;&gt;"",ROW('２．その他事業実施場所'!O$6:O$104)),ROW('２．その他事業実施場所'!O151)-ROW('２．その他事業実施場所'!O$6))),""))</f>
        <v/>
      </c>
    </row>
    <row r="506" spans="1:3">
      <c r="A506" s="7"/>
      <c r="B506" s="3"/>
      <c r="C506" s="12" t="str" cm="1">
        <f t="array" ref="C506">IF(事業実施場所_事業所名="",IFERROR(INDEX('２．その他事業実施場所'!O:O,SMALL(IF('２．その他事業実施場所'!O$6:O$104&lt;&gt;"",ROW('２．その他事業実施場所'!O$6:O$104)),ROW('２．その他事業実施場所'!O152)-ROW('２．その他事業実施場所'!O$6)+1)),""),IFERROR(INDEX('２．その他事業実施場所'!O:O,SMALL(IF('２．その他事業実施場所'!O$6:O$104&lt;&gt;"",ROW('２．その他事業実施場所'!O$6:O$104)),ROW('２．その他事業実施場所'!O152)-ROW('２．その他事業実施場所'!O$6))),""))</f>
        <v/>
      </c>
    </row>
    <row r="507" spans="1:3">
      <c r="A507" s="7"/>
      <c r="B507" s="3"/>
      <c r="C507" s="12" t="str" cm="1">
        <f t="array" ref="C507">IF(事業実施場所_事業所名="",IFERROR(INDEX('２．その他事業実施場所'!O:O,SMALL(IF('２．その他事業実施場所'!O$6:O$104&lt;&gt;"",ROW('２．その他事業実施場所'!O$6:O$104)),ROW('２．その他事業実施場所'!O153)-ROW('２．その他事業実施場所'!O$6)+1)),""),IFERROR(INDEX('２．その他事業実施場所'!O:O,SMALL(IF('２．その他事業実施場所'!O$6:O$104&lt;&gt;"",ROW('２．その他事業実施場所'!O$6:O$104)),ROW('２．その他事業実施場所'!O153)-ROW('２．その他事業実施場所'!O$6))),""))</f>
        <v/>
      </c>
    </row>
    <row r="508" spans="1:3">
      <c r="A508" s="7"/>
      <c r="B508" s="3"/>
      <c r="C508" s="12" t="str" cm="1">
        <f t="array" ref="C508">IF(事業実施場所_事業所名="",IFERROR(INDEX('２．その他事業実施場所'!O:O,SMALL(IF('２．その他事業実施場所'!O$6:O$104&lt;&gt;"",ROW('２．その他事業実施場所'!O$6:O$104)),ROW('２．その他事業実施場所'!O154)-ROW('２．その他事業実施場所'!O$6)+1)),""),IFERROR(INDEX('２．その他事業実施場所'!O:O,SMALL(IF('２．その他事業実施場所'!O$6:O$104&lt;&gt;"",ROW('２．その他事業実施場所'!O$6:O$104)),ROW('２．その他事業実施場所'!O154)-ROW('２．その他事業実施場所'!O$6))),""))</f>
        <v/>
      </c>
    </row>
    <row r="509" spans="1:3">
      <c r="A509" s="7"/>
      <c r="B509" s="3"/>
      <c r="C509" s="12" t="str" cm="1">
        <f t="array" ref="C509">IF(事業実施場所_事業所名="",IFERROR(INDEX('２．その他事業実施場所'!O:O,SMALL(IF('２．その他事業実施場所'!O$6:O$104&lt;&gt;"",ROW('２．その他事業実施場所'!O$6:O$104)),ROW('２．その他事業実施場所'!O155)-ROW('２．その他事業実施場所'!O$6)+1)),""),IFERROR(INDEX('２．その他事業実施場所'!O:O,SMALL(IF('２．その他事業実施場所'!O$6:O$104&lt;&gt;"",ROW('２．その他事業実施場所'!O$6:O$104)),ROW('２．その他事業実施場所'!O155)-ROW('２．その他事業実施場所'!O$6))),""))</f>
        <v/>
      </c>
    </row>
    <row r="510" spans="1:3">
      <c r="A510" s="7"/>
      <c r="B510" s="3"/>
      <c r="C510" s="12" t="str" cm="1">
        <f t="array" ref="C510">IF(事業実施場所_事業所名="",IFERROR(INDEX('２．その他事業実施場所'!O:O,SMALL(IF('２．その他事業実施場所'!O$6:O$104&lt;&gt;"",ROW('２．その他事業実施場所'!O$6:O$104)),ROW('２．その他事業実施場所'!O156)-ROW('２．その他事業実施場所'!O$6)+1)),""),IFERROR(INDEX('２．その他事業実施場所'!O:O,SMALL(IF('２．その他事業実施場所'!O$6:O$104&lt;&gt;"",ROW('２．その他事業実施場所'!O$6:O$104)),ROW('２．その他事業実施場所'!O156)-ROW('２．その他事業実施場所'!O$6))),""))</f>
        <v/>
      </c>
    </row>
    <row r="511" spans="1:3">
      <c r="A511" s="7"/>
      <c r="B511" s="3"/>
      <c r="C511" s="12" t="str" cm="1">
        <f t="array" ref="C511">IF(事業実施場所_事業所名="",IFERROR(INDEX('２．その他事業実施場所'!O:O,SMALL(IF('２．その他事業実施場所'!O$6:O$104&lt;&gt;"",ROW('２．その他事業実施場所'!O$6:O$104)),ROW('２．その他事業実施場所'!O157)-ROW('２．その他事業実施場所'!O$6)+1)),""),IFERROR(INDEX('２．その他事業実施場所'!O:O,SMALL(IF('２．その他事業実施場所'!O$6:O$104&lt;&gt;"",ROW('２．その他事業実施場所'!O$6:O$104)),ROW('２．その他事業実施場所'!O157)-ROW('２．その他事業実施場所'!O$6))),""))</f>
        <v/>
      </c>
    </row>
    <row r="512" spans="1:3">
      <c r="A512" s="7"/>
      <c r="B512" s="3"/>
      <c r="C512" s="12" t="str" cm="1">
        <f t="array" ref="C512">IF(事業実施場所_事業所名="",IFERROR(INDEX('２．その他事業実施場所'!O:O,SMALL(IF('２．その他事業実施場所'!O$6:O$104&lt;&gt;"",ROW('２．その他事業実施場所'!O$6:O$104)),ROW('２．その他事業実施場所'!O158)-ROW('２．その他事業実施場所'!O$6)+1)),""),IFERROR(INDEX('２．その他事業実施場所'!O:O,SMALL(IF('２．その他事業実施場所'!O$6:O$104&lt;&gt;"",ROW('２．その他事業実施場所'!O$6:O$104)),ROW('２．その他事業実施場所'!O158)-ROW('２．その他事業実施場所'!O$6))),""))</f>
        <v/>
      </c>
    </row>
    <row r="513" spans="1:3">
      <c r="A513" s="7"/>
      <c r="B513" s="3"/>
      <c r="C513" s="12" t="str" cm="1">
        <f t="array" ref="C513">IF(事業実施場所_事業所名="",IFERROR(INDEX('２．その他事業実施場所'!O:O,SMALL(IF('２．その他事業実施場所'!O$6:O$104&lt;&gt;"",ROW('２．その他事業実施場所'!O$6:O$104)),ROW('２．その他事業実施場所'!O159)-ROW('２．その他事業実施場所'!O$6)+1)),""),IFERROR(INDEX('２．その他事業実施場所'!O:O,SMALL(IF('２．その他事業実施場所'!O$6:O$104&lt;&gt;"",ROW('２．その他事業実施場所'!O$6:O$104)),ROW('２．その他事業実施場所'!O159)-ROW('２．その他事業実施場所'!O$6))),""))</f>
        <v/>
      </c>
    </row>
    <row r="514" spans="1:3">
      <c r="A514" s="7"/>
      <c r="B514" s="3"/>
      <c r="C514" s="12" t="str" cm="1">
        <f t="array" ref="C514">IF(事業実施場所_事業所名="",IFERROR(INDEX('２．その他事業実施場所'!O:O,SMALL(IF('２．その他事業実施場所'!O$6:O$104&lt;&gt;"",ROW('２．その他事業実施場所'!O$6:O$104)),ROW('２．その他事業実施場所'!O160)-ROW('２．その他事業実施場所'!O$6)+1)),""),IFERROR(INDEX('２．その他事業実施場所'!O:O,SMALL(IF('２．その他事業実施場所'!O$6:O$104&lt;&gt;"",ROW('２．その他事業実施場所'!O$6:O$104)),ROW('２．その他事業実施場所'!O160)-ROW('２．その他事業実施場所'!O$6))),""))</f>
        <v/>
      </c>
    </row>
    <row r="515" spans="1:3">
      <c r="A515" s="7"/>
      <c r="B515" s="3"/>
      <c r="C515" s="12" t="str" cm="1">
        <f t="array" ref="C515">IF(事業実施場所_事業所名="",IFERROR(INDEX('２．その他事業実施場所'!O:O,SMALL(IF('２．その他事業実施場所'!O$6:O$104&lt;&gt;"",ROW('２．その他事業実施場所'!O$6:O$104)),ROW('２．その他事業実施場所'!O161)-ROW('２．その他事業実施場所'!O$6)+1)),""),IFERROR(INDEX('２．その他事業実施場所'!O:O,SMALL(IF('２．その他事業実施場所'!O$6:O$104&lt;&gt;"",ROW('２．その他事業実施場所'!O$6:O$104)),ROW('２．その他事業実施場所'!O161)-ROW('２．その他事業実施場所'!O$6))),""))</f>
        <v/>
      </c>
    </row>
    <row r="516" spans="1:3">
      <c r="A516" s="7"/>
      <c r="B516" s="3"/>
      <c r="C516" s="12" t="str" cm="1">
        <f t="array" ref="C516">IF(事業実施場所_事業所名="",IFERROR(INDEX('２．その他事業実施場所'!O:O,SMALL(IF('２．その他事業実施場所'!O$6:O$104&lt;&gt;"",ROW('２．その他事業実施場所'!O$6:O$104)),ROW('２．その他事業実施場所'!O162)-ROW('２．その他事業実施場所'!O$6)+1)),""),IFERROR(INDEX('２．その他事業実施場所'!O:O,SMALL(IF('２．その他事業実施場所'!O$6:O$104&lt;&gt;"",ROW('２．その他事業実施場所'!O$6:O$104)),ROW('２．その他事業実施場所'!O162)-ROW('２．その他事業実施場所'!O$6))),""))</f>
        <v/>
      </c>
    </row>
    <row r="517" spans="1:3">
      <c r="A517" s="7"/>
      <c r="B517" s="3"/>
      <c r="C517" s="12" t="str" cm="1">
        <f t="array" ref="C517">IF(事業実施場所_事業所名="",IFERROR(INDEX('２．その他事業実施場所'!O:O,SMALL(IF('２．その他事業実施場所'!O$6:O$104&lt;&gt;"",ROW('２．その他事業実施場所'!O$6:O$104)),ROW('２．その他事業実施場所'!O163)-ROW('２．その他事業実施場所'!O$6)+1)),""),IFERROR(INDEX('２．その他事業実施場所'!O:O,SMALL(IF('２．その他事業実施場所'!O$6:O$104&lt;&gt;"",ROW('２．その他事業実施場所'!O$6:O$104)),ROW('２．その他事業実施場所'!O163)-ROW('２．その他事業実施場所'!O$6))),""))</f>
        <v/>
      </c>
    </row>
    <row r="518" spans="1:3">
      <c r="A518" s="7"/>
      <c r="B518" s="3"/>
      <c r="C518" s="12" t="str" cm="1">
        <f t="array" ref="C518">IF(事業実施場所_事業所名="",IFERROR(INDEX('２．その他事業実施場所'!O:O,SMALL(IF('２．その他事業実施場所'!O$6:O$104&lt;&gt;"",ROW('２．その他事業実施場所'!O$6:O$104)),ROW('２．その他事業実施場所'!O164)-ROW('２．その他事業実施場所'!O$6)+1)),""),IFERROR(INDEX('２．その他事業実施場所'!O:O,SMALL(IF('２．その他事業実施場所'!O$6:O$104&lt;&gt;"",ROW('２．その他事業実施場所'!O$6:O$104)),ROW('２．その他事業実施場所'!O164)-ROW('２．その他事業実施場所'!O$6))),""))</f>
        <v/>
      </c>
    </row>
    <row r="519" spans="1:3">
      <c r="A519" s="7"/>
      <c r="B519" s="3"/>
      <c r="C519" s="12" t="str" cm="1">
        <f t="array" ref="C519">IF(事業実施場所_事業所名="",IFERROR(INDEX('２．その他事業実施場所'!O:O,SMALL(IF('２．その他事業実施場所'!O$6:O$104&lt;&gt;"",ROW('２．その他事業実施場所'!O$6:O$104)),ROW('２．その他事業実施場所'!O165)-ROW('２．その他事業実施場所'!O$6)+1)),""),IFERROR(INDEX('２．その他事業実施場所'!O:O,SMALL(IF('２．その他事業実施場所'!O$6:O$104&lt;&gt;"",ROW('２．その他事業実施場所'!O$6:O$104)),ROW('２．その他事業実施場所'!O165)-ROW('２．その他事業実施場所'!O$6))),""))</f>
        <v/>
      </c>
    </row>
    <row r="520" spans="1:3">
      <c r="A520" s="7"/>
      <c r="B520" s="3"/>
      <c r="C520" s="12" t="str" cm="1">
        <f t="array" ref="C520">IF(事業実施場所_事業所名="",IFERROR(INDEX('２．その他事業実施場所'!O:O,SMALL(IF('２．その他事業実施場所'!O$6:O$104&lt;&gt;"",ROW('２．その他事業実施場所'!O$6:O$104)),ROW('２．その他事業実施場所'!O166)-ROW('２．その他事業実施場所'!O$6)+1)),""),IFERROR(INDEX('２．その他事業実施場所'!O:O,SMALL(IF('２．その他事業実施場所'!O$6:O$104&lt;&gt;"",ROW('２．その他事業実施場所'!O$6:O$104)),ROW('２．その他事業実施場所'!O166)-ROW('２．その他事業実施場所'!O$6))),""))</f>
        <v/>
      </c>
    </row>
    <row r="521" spans="1:3">
      <c r="A521" s="7"/>
      <c r="B521" s="3"/>
      <c r="C521" s="12" t="str" cm="1">
        <f t="array" ref="C521">IF(事業実施場所_事業所名="",IFERROR(INDEX('２．その他事業実施場所'!O:O,SMALL(IF('２．その他事業実施場所'!O$6:O$104&lt;&gt;"",ROW('２．その他事業実施場所'!O$6:O$104)),ROW('２．その他事業実施場所'!O167)-ROW('２．その他事業実施場所'!O$6)+1)),""),IFERROR(INDEX('２．その他事業実施場所'!O:O,SMALL(IF('２．その他事業実施場所'!O$6:O$104&lt;&gt;"",ROW('２．その他事業実施場所'!O$6:O$104)),ROW('２．その他事業実施場所'!O167)-ROW('２．その他事業実施場所'!O$6))),""))</f>
        <v/>
      </c>
    </row>
    <row r="522" spans="1:3">
      <c r="A522" s="7"/>
      <c r="B522" s="3"/>
      <c r="C522" s="12" t="str" cm="1">
        <f t="array" ref="C522">IF(事業実施場所_事業所名="",IFERROR(INDEX('２．その他事業実施場所'!O:O,SMALL(IF('２．その他事業実施場所'!O$6:O$104&lt;&gt;"",ROW('２．その他事業実施場所'!O$6:O$104)),ROW('２．その他事業実施場所'!O168)-ROW('２．その他事業実施場所'!O$6)+1)),""),IFERROR(INDEX('２．その他事業実施場所'!O:O,SMALL(IF('２．その他事業実施場所'!O$6:O$104&lt;&gt;"",ROW('２．その他事業実施場所'!O$6:O$104)),ROW('２．その他事業実施場所'!O168)-ROW('２．その他事業実施場所'!O$6))),""))</f>
        <v/>
      </c>
    </row>
    <row r="523" spans="1:3">
      <c r="A523" s="7"/>
      <c r="B523" s="3"/>
      <c r="C523" s="12" t="str" cm="1">
        <f t="array" ref="C523">IF(事業実施場所_事業所名="",IFERROR(INDEX('２．その他事業実施場所'!O:O,SMALL(IF('２．その他事業実施場所'!O$6:O$104&lt;&gt;"",ROW('２．その他事業実施場所'!O$6:O$104)),ROW('２．その他事業実施場所'!O169)-ROW('２．その他事業実施場所'!O$6)+1)),""),IFERROR(INDEX('２．その他事業実施場所'!O:O,SMALL(IF('２．その他事業実施場所'!O$6:O$104&lt;&gt;"",ROW('２．その他事業実施場所'!O$6:O$104)),ROW('２．その他事業実施場所'!O169)-ROW('２．その他事業実施場所'!O$6))),""))</f>
        <v/>
      </c>
    </row>
    <row r="524" spans="1:3">
      <c r="A524" s="7"/>
      <c r="B524" s="3"/>
      <c r="C524" s="12" t="str" cm="1">
        <f t="array" ref="C524">IF(事業実施場所_事業所名="",IFERROR(INDEX('２．その他事業実施場所'!O:O,SMALL(IF('２．その他事業実施場所'!O$6:O$104&lt;&gt;"",ROW('２．その他事業実施場所'!O$6:O$104)),ROW('２．その他事業実施場所'!O170)-ROW('２．その他事業実施場所'!O$6)+1)),""),IFERROR(INDEX('２．その他事業実施場所'!O:O,SMALL(IF('２．その他事業実施場所'!O$6:O$104&lt;&gt;"",ROW('２．その他事業実施場所'!O$6:O$104)),ROW('２．その他事業実施場所'!O170)-ROW('２．その他事業実施場所'!O$6))),""))</f>
        <v/>
      </c>
    </row>
    <row r="525" spans="1:3">
      <c r="A525" s="7"/>
      <c r="B525" s="3"/>
      <c r="C525" s="12" t="str" cm="1">
        <f t="array" ref="C525">IF(事業実施場所_事業所名="",IFERROR(INDEX('２．その他事業実施場所'!O:O,SMALL(IF('２．その他事業実施場所'!O$6:O$104&lt;&gt;"",ROW('２．その他事業実施場所'!O$6:O$104)),ROW('２．その他事業実施場所'!O171)-ROW('２．その他事業実施場所'!O$6)+1)),""),IFERROR(INDEX('２．その他事業実施場所'!O:O,SMALL(IF('２．その他事業実施場所'!O$6:O$104&lt;&gt;"",ROW('２．その他事業実施場所'!O$6:O$104)),ROW('２．その他事業実施場所'!O171)-ROW('２．その他事業実施場所'!O$6))),""))</f>
        <v/>
      </c>
    </row>
    <row r="526" spans="1:3">
      <c r="A526" s="7"/>
      <c r="B526" s="3"/>
      <c r="C526" s="12" t="str" cm="1">
        <f t="array" ref="C526">IF(事業実施場所_事業所名="",IFERROR(INDEX('２．その他事業実施場所'!O:O,SMALL(IF('２．その他事業実施場所'!O$6:O$104&lt;&gt;"",ROW('２．その他事業実施場所'!O$6:O$104)),ROW('２．その他事業実施場所'!O172)-ROW('２．その他事業実施場所'!O$6)+1)),""),IFERROR(INDEX('２．その他事業実施場所'!O:O,SMALL(IF('２．その他事業実施場所'!O$6:O$104&lt;&gt;"",ROW('２．その他事業実施場所'!O$6:O$104)),ROW('２．その他事業実施場所'!O172)-ROW('２．その他事業実施場所'!O$6))),""))</f>
        <v/>
      </c>
    </row>
    <row r="527" spans="1:3">
      <c r="A527" s="7"/>
      <c r="B527" s="3"/>
      <c r="C527" s="12" t="str" cm="1">
        <f t="array" ref="C527">IF(事業実施場所_事業所名="",IFERROR(INDEX('２．その他事業実施場所'!O:O,SMALL(IF('２．その他事業実施場所'!O$6:O$104&lt;&gt;"",ROW('２．その他事業実施場所'!O$6:O$104)),ROW('２．その他事業実施場所'!O173)-ROW('２．その他事業実施場所'!O$6)+1)),""),IFERROR(INDEX('２．その他事業実施場所'!O:O,SMALL(IF('２．その他事業実施場所'!O$6:O$104&lt;&gt;"",ROW('２．その他事業実施場所'!O$6:O$104)),ROW('２．その他事業実施場所'!O173)-ROW('２．その他事業実施場所'!O$6))),""))</f>
        <v/>
      </c>
    </row>
    <row r="528" spans="1:3">
      <c r="A528" s="7"/>
      <c r="B528" s="3"/>
      <c r="C528" s="12" t="str" cm="1">
        <f t="array" ref="C528">IF(事業実施場所_事業所名="",IFERROR(INDEX('２．その他事業実施場所'!O:O,SMALL(IF('２．その他事業実施場所'!O$6:O$104&lt;&gt;"",ROW('２．その他事業実施場所'!O$6:O$104)),ROW('２．その他事業実施場所'!O174)-ROW('２．その他事業実施場所'!O$6)+1)),""),IFERROR(INDEX('２．その他事業実施場所'!O:O,SMALL(IF('２．その他事業実施場所'!O$6:O$104&lt;&gt;"",ROW('２．その他事業実施場所'!O$6:O$104)),ROW('２．その他事業実施場所'!O174)-ROW('２．その他事業実施場所'!O$6))),""))</f>
        <v/>
      </c>
    </row>
    <row r="529" spans="1:3">
      <c r="A529" s="7"/>
      <c r="B529" s="3"/>
      <c r="C529" s="12" t="str" cm="1">
        <f t="array" ref="C529">IF(事業実施場所_事業所名="",IFERROR(INDEX('２．その他事業実施場所'!O:O,SMALL(IF('２．その他事業実施場所'!O$6:O$104&lt;&gt;"",ROW('２．その他事業実施場所'!O$6:O$104)),ROW('２．その他事業実施場所'!O175)-ROW('２．その他事業実施場所'!O$6)+1)),""),IFERROR(INDEX('２．その他事業実施場所'!O:O,SMALL(IF('２．その他事業実施場所'!O$6:O$104&lt;&gt;"",ROW('２．その他事業実施場所'!O$6:O$104)),ROW('２．その他事業実施場所'!O175)-ROW('２．その他事業実施場所'!O$6))),""))</f>
        <v/>
      </c>
    </row>
    <row r="530" spans="1:3">
      <c r="A530" s="7"/>
      <c r="B530" s="3"/>
      <c r="C530" s="12" t="str" cm="1">
        <f t="array" ref="C530">IF(事業実施場所_事業所名="",IFERROR(INDEX('２．その他事業実施場所'!O:O,SMALL(IF('２．その他事業実施場所'!O$6:O$104&lt;&gt;"",ROW('２．その他事業実施場所'!O$6:O$104)),ROW('２．その他事業実施場所'!O176)-ROW('２．その他事業実施場所'!O$6)+1)),""),IFERROR(INDEX('２．その他事業実施場所'!O:O,SMALL(IF('２．その他事業実施場所'!O$6:O$104&lt;&gt;"",ROW('２．その他事業実施場所'!O$6:O$104)),ROW('２．その他事業実施場所'!O176)-ROW('２．その他事業実施場所'!O$6))),""))</f>
        <v/>
      </c>
    </row>
    <row r="531" spans="1:3">
      <c r="A531" s="7"/>
      <c r="B531" s="3"/>
      <c r="C531" s="12" t="str" cm="1">
        <f t="array" ref="C531">IF(事業実施場所_事業所名="",IFERROR(INDEX('２．その他事業実施場所'!O:O,SMALL(IF('２．その他事業実施場所'!O$6:O$104&lt;&gt;"",ROW('２．その他事業実施場所'!O$6:O$104)),ROW('２．その他事業実施場所'!O177)-ROW('２．その他事業実施場所'!O$6)+1)),""),IFERROR(INDEX('２．その他事業実施場所'!O:O,SMALL(IF('２．その他事業実施場所'!O$6:O$104&lt;&gt;"",ROW('２．その他事業実施場所'!O$6:O$104)),ROW('２．その他事業実施場所'!O177)-ROW('２．その他事業実施場所'!O$6))),""))</f>
        <v/>
      </c>
    </row>
    <row r="532" spans="1:3">
      <c r="A532" s="7"/>
      <c r="B532" s="3"/>
      <c r="C532" s="12" t="str" cm="1">
        <f t="array" ref="C532">IF(事業実施場所_事業所名="",IFERROR(INDEX('２．その他事業実施場所'!O:O,SMALL(IF('２．その他事業実施場所'!O$6:O$104&lt;&gt;"",ROW('２．その他事業実施場所'!O$6:O$104)),ROW('２．その他事業実施場所'!O178)-ROW('２．その他事業実施場所'!O$6)+1)),""),IFERROR(INDEX('２．その他事業実施場所'!O:O,SMALL(IF('２．その他事業実施場所'!O$6:O$104&lt;&gt;"",ROW('２．その他事業実施場所'!O$6:O$104)),ROW('２．その他事業実施場所'!O178)-ROW('２．その他事業実施場所'!O$6))),""))</f>
        <v/>
      </c>
    </row>
    <row r="533" spans="1:3">
      <c r="A533" s="7"/>
      <c r="B533" s="3"/>
      <c r="C533" s="12" t="str" cm="1">
        <f t="array" ref="C533">IF(事業実施場所_事業所名="",IFERROR(INDEX('２．その他事業実施場所'!O:O,SMALL(IF('２．その他事業実施場所'!O$6:O$104&lt;&gt;"",ROW('２．その他事業実施場所'!O$6:O$104)),ROW('２．その他事業実施場所'!O179)-ROW('２．その他事業実施場所'!O$6)+1)),""),IFERROR(INDEX('２．その他事業実施場所'!O:O,SMALL(IF('２．その他事業実施場所'!O$6:O$104&lt;&gt;"",ROW('２．その他事業実施場所'!O$6:O$104)),ROW('２．その他事業実施場所'!O179)-ROW('２．その他事業実施場所'!O$6))),""))</f>
        <v/>
      </c>
    </row>
    <row r="534" spans="1:3">
      <c r="A534" s="7"/>
      <c r="B534" s="3"/>
      <c r="C534" s="12" t="str" cm="1">
        <f t="array" ref="C534">IF(事業実施場所_事業所名="",IFERROR(INDEX('２．その他事業実施場所'!O:O,SMALL(IF('２．その他事業実施場所'!O$6:O$104&lt;&gt;"",ROW('２．その他事業実施場所'!O$6:O$104)),ROW('２．その他事業実施場所'!O180)-ROW('２．その他事業実施場所'!O$6)+1)),""),IFERROR(INDEX('２．その他事業実施場所'!O:O,SMALL(IF('２．その他事業実施場所'!O$6:O$104&lt;&gt;"",ROW('２．その他事業実施場所'!O$6:O$104)),ROW('２．その他事業実施場所'!O180)-ROW('２．その他事業実施場所'!O$6))),""))</f>
        <v/>
      </c>
    </row>
    <row r="535" spans="1:3">
      <c r="A535" s="7"/>
      <c r="B535" s="3"/>
      <c r="C535" s="12" t="str" cm="1">
        <f t="array" ref="C535">IF(事業実施場所_事業所名="",IFERROR(INDEX('２．その他事業実施場所'!O:O,SMALL(IF('２．その他事業実施場所'!O$6:O$104&lt;&gt;"",ROW('２．その他事業実施場所'!O$6:O$104)),ROW('２．その他事業実施場所'!O181)-ROW('２．その他事業実施場所'!O$6)+1)),""),IFERROR(INDEX('２．その他事業実施場所'!O:O,SMALL(IF('２．その他事業実施場所'!O$6:O$104&lt;&gt;"",ROW('２．その他事業実施場所'!O$6:O$104)),ROW('２．その他事業実施場所'!O181)-ROW('２．その他事業実施場所'!O$6))),""))</f>
        <v/>
      </c>
    </row>
    <row r="536" spans="1:3">
      <c r="A536" s="7"/>
      <c r="B536" s="3"/>
      <c r="C536" s="12" t="str" cm="1">
        <f t="array" ref="C536">IF(事業実施場所_事業所名="",IFERROR(INDEX('２．その他事業実施場所'!O:O,SMALL(IF('２．その他事業実施場所'!O$6:O$104&lt;&gt;"",ROW('２．その他事業実施場所'!O$6:O$104)),ROW('２．その他事業実施場所'!O182)-ROW('２．その他事業実施場所'!O$6)+1)),""),IFERROR(INDEX('２．その他事業実施場所'!O:O,SMALL(IF('２．その他事業実施場所'!O$6:O$104&lt;&gt;"",ROW('２．その他事業実施場所'!O$6:O$104)),ROW('２．その他事業実施場所'!O182)-ROW('２．その他事業実施場所'!O$6))),""))</f>
        <v/>
      </c>
    </row>
    <row r="537" spans="1:3">
      <c r="A537" s="7"/>
      <c r="B537" s="3"/>
      <c r="C537" s="12" t="str" cm="1">
        <f t="array" ref="C537">IF(事業実施場所_事業所名="",IFERROR(INDEX('２．その他事業実施場所'!O:O,SMALL(IF('２．その他事業実施場所'!O$6:O$104&lt;&gt;"",ROW('２．その他事業実施場所'!O$6:O$104)),ROW('２．その他事業実施場所'!O183)-ROW('２．その他事業実施場所'!O$6)+1)),""),IFERROR(INDEX('２．その他事業実施場所'!O:O,SMALL(IF('２．その他事業実施場所'!O$6:O$104&lt;&gt;"",ROW('２．その他事業実施場所'!O$6:O$104)),ROW('２．その他事業実施場所'!O183)-ROW('２．その他事業実施場所'!O$6))),""))</f>
        <v/>
      </c>
    </row>
    <row r="538" spans="1:3">
      <c r="A538" s="7"/>
      <c r="B538" s="3"/>
      <c r="C538" s="12" t="str" cm="1">
        <f t="array" ref="C538">IF(事業実施場所_事業所名="",IFERROR(INDEX('２．その他事業実施場所'!O:O,SMALL(IF('２．その他事業実施場所'!O$6:O$104&lt;&gt;"",ROW('２．その他事業実施場所'!O$6:O$104)),ROW('２．その他事業実施場所'!O184)-ROW('２．その他事業実施場所'!O$6)+1)),""),IFERROR(INDEX('２．その他事業実施場所'!O:O,SMALL(IF('２．その他事業実施場所'!O$6:O$104&lt;&gt;"",ROW('２．その他事業実施場所'!O$6:O$104)),ROW('２．その他事業実施場所'!O184)-ROW('２．その他事業実施場所'!O$6))),""))</f>
        <v/>
      </c>
    </row>
    <row r="539" spans="1:3">
      <c r="A539" s="7"/>
      <c r="B539" s="3"/>
      <c r="C539" s="12" t="str" cm="1">
        <f t="array" ref="C539">IF(事業実施場所_事業所名="",IFERROR(INDEX('２．その他事業実施場所'!O:O,SMALL(IF('２．その他事業実施場所'!O$6:O$104&lt;&gt;"",ROW('２．その他事業実施場所'!O$6:O$104)),ROW('２．その他事業実施場所'!O185)-ROW('２．その他事業実施場所'!O$6)+1)),""),IFERROR(INDEX('２．その他事業実施場所'!O:O,SMALL(IF('２．その他事業実施場所'!O$6:O$104&lt;&gt;"",ROW('２．その他事業実施場所'!O$6:O$104)),ROW('２．その他事業実施場所'!O185)-ROW('２．その他事業実施場所'!O$6))),""))</f>
        <v/>
      </c>
    </row>
    <row r="540" spans="1:3">
      <c r="A540" s="7"/>
      <c r="B540" s="3"/>
      <c r="C540" s="12" t="str" cm="1">
        <f t="array" ref="C540">IF(事業実施場所_事業所名="",IFERROR(INDEX('２．その他事業実施場所'!O:O,SMALL(IF('２．その他事業実施場所'!O$6:O$104&lt;&gt;"",ROW('２．その他事業実施場所'!O$6:O$104)),ROW('２．その他事業実施場所'!O186)-ROW('２．その他事業実施場所'!O$6)+1)),""),IFERROR(INDEX('２．その他事業実施場所'!O:O,SMALL(IF('２．その他事業実施場所'!O$6:O$104&lt;&gt;"",ROW('２．その他事業実施場所'!O$6:O$104)),ROW('２．その他事業実施場所'!O186)-ROW('２．その他事業実施場所'!O$6))),""))</f>
        <v/>
      </c>
    </row>
    <row r="541" spans="1:3">
      <c r="A541" s="7"/>
      <c r="B541" s="3"/>
      <c r="C541" s="12" t="str" cm="1">
        <f t="array" ref="C541">IF(事業実施場所_事業所名="",IFERROR(INDEX('２．その他事業実施場所'!O:O,SMALL(IF('２．その他事業実施場所'!O$6:O$104&lt;&gt;"",ROW('２．その他事業実施場所'!O$6:O$104)),ROW('２．その他事業実施場所'!O187)-ROW('２．その他事業実施場所'!O$6)+1)),""),IFERROR(INDEX('２．その他事業実施場所'!O:O,SMALL(IF('２．その他事業実施場所'!O$6:O$104&lt;&gt;"",ROW('２．その他事業実施場所'!O$6:O$104)),ROW('２．その他事業実施場所'!O187)-ROW('２．その他事業実施場所'!O$6))),""))</f>
        <v/>
      </c>
    </row>
    <row r="542" spans="1:3">
      <c r="A542" s="7"/>
      <c r="B542" s="3"/>
      <c r="C542" s="12" t="str" cm="1">
        <f t="array" ref="C542">IF(事業実施場所_事業所名="",IFERROR(INDEX('２．その他事業実施場所'!O:O,SMALL(IF('２．その他事業実施場所'!O$6:O$104&lt;&gt;"",ROW('２．その他事業実施場所'!O$6:O$104)),ROW('２．その他事業実施場所'!O188)-ROW('２．その他事業実施場所'!O$6)+1)),""),IFERROR(INDEX('２．その他事業実施場所'!O:O,SMALL(IF('２．その他事業実施場所'!O$6:O$104&lt;&gt;"",ROW('２．その他事業実施場所'!O$6:O$104)),ROW('２．その他事業実施場所'!O188)-ROW('２．その他事業実施場所'!O$6))),""))</f>
        <v/>
      </c>
    </row>
    <row r="543" spans="1:3">
      <c r="A543" s="7"/>
      <c r="B543" s="3"/>
      <c r="C543" s="12" t="str" cm="1">
        <f t="array" ref="C543">IF(事業実施場所_事業所名="",IFERROR(INDEX('２．その他事業実施場所'!O:O,SMALL(IF('２．その他事業実施場所'!O$6:O$104&lt;&gt;"",ROW('２．その他事業実施場所'!O$6:O$104)),ROW('２．その他事業実施場所'!O189)-ROW('２．その他事業実施場所'!O$6)+1)),""),IFERROR(INDEX('２．その他事業実施場所'!O:O,SMALL(IF('２．その他事業実施場所'!O$6:O$104&lt;&gt;"",ROW('２．その他事業実施場所'!O$6:O$104)),ROW('２．その他事業実施場所'!O189)-ROW('２．その他事業実施場所'!O$6))),""))</f>
        <v/>
      </c>
    </row>
    <row r="544" spans="1:3">
      <c r="A544" s="7"/>
      <c r="B544" s="3"/>
      <c r="C544" s="12" t="str" cm="1">
        <f t="array" ref="C544">IF(事業実施場所_事業所名="",IFERROR(INDEX('２．その他事業実施場所'!O:O,SMALL(IF('２．その他事業実施場所'!O$6:O$104&lt;&gt;"",ROW('２．その他事業実施場所'!O$6:O$104)),ROW('２．その他事業実施場所'!O190)-ROW('２．その他事業実施場所'!O$6)+1)),""),IFERROR(INDEX('２．その他事業実施場所'!O:O,SMALL(IF('２．その他事業実施場所'!O$6:O$104&lt;&gt;"",ROW('２．その他事業実施場所'!O$6:O$104)),ROW('２．その他事業実施場所'!O190)-ROW('２．その他事業実施場所'!O$6))),""))</f>
        <v/>
      </c>
    </row>
    <row r="545" spans="1:3">
      <c r="A545" s="7"/>
      <c r="B545" s="3"/>
      <c r="C545" s="12" t="str" cm="1">
        <f t="array" ref="C545">IF(事業実施場所_事業所名="",IFERROR(INDEX('２．その他事業実施場所'!O:O,SMALL(IF('２．その他事業実施場所'!O$6:O$104&lt;&gt;"",ROW('２．その他事業実施場所'!O$6:O$104)),ROW('２．その他事業実施場所'!O191)-ROW('２．その他事業実施場所'!O$6)+1)),""),IFERROR(INDEX('２．その他事業実施場所'!O:O,SMALL(IF('２．その他事業実施場所'!O$6:O$104&lt;&gt;"",ROW('２．その他事業実施場所'!O$6:O$104)),ROW('２．その他事業実施場所'!O191)-ROW('２．その他事業実施場所'!O$6))),""))</f>
        <v/>
      </c>
    </row>
    <row r="546" spans="1:3">
      <c r="A546" s="7"/>
      <c r="B546" s="3"/>
      <c r="C546" s="12" t="str" cm="1">
        <f t="array" ref="C546">IF(事業実施場所_事業所名="",IFERROR(INDEX('２．その他事業実施場所'!O:O,SMALL(IF('２．その他事業実施場所'!O$6:O$104&lt;&gt;"",ROW('２．その他事業実施場所'!O$6:O$104)),ROW('２．その他事業実施場所'!O192)-ROW('２．その他事業実施場所'!O$6)+1)),""),IFERROR(INDEX('２．その他事業実施場所'!O:O,SMALL(IF('２．その他事業実施場所'!O$6:O$104&lt;&gt;"",ROW('２．その他事業実施場所'!O$6:O$104)),ROW('２．その他事業実施場所'!O192)-ROW('２．その他事業実施場所'!O$6))),""))</f>
        <v/>
      </c>
    </row>
    <row r="547" spans="1:3">
      <c r="A547" s="7"/>
      <c r="B547" s="3"/>
      <c r="C547" s="12" t="str" cm="1">
        <f t="array" ref="C547">IF(事業実施場所_事業所名="",IFERROR(INDEX('２．その他事業実施場所'!O:O,SMALL(IF('２．その他事業実施場所'!O$6:O$104&lt;&gt;"",ROW('２．その他事業実施場所'!O$6:O$104)),ROW('２．その他事業実施場所'!O193)-ROW('２．その他事業実施場所'!O$6)+1)),""),IFERROR(INDEX('２．その他事業実施場所'!O:O,SMALL(IF('２．その他事業実施場所'!O$6:O$104&lt;&gt;"",ROW('２．その他事業実施場所'!O$6:O$104)),ROW('２．その他事業実施場所'!O193)-ROW('２．その他事業実施場所'!O$6))),""))</f>
        <v/>
      </c>
    </row>
    <row r="548" spans="1:3">
      <c r="A548" s="7"/>
      <c r="B548" s="3"/>
      <c r="C548" s="12" t="str" cm="1">
        <f t="array" ref="C548">IF(事業実施場所_事業所名="",IFERROR(INDEX('２．その他事業実施場所'!O:O,SMALL(IF('２．その他事業実施場所'!O$6:O$104&lt;&gt;"",ROW('２．その他事業実施場所'!O$6:O$104)),ROW('２．その他事業実施場所'!O194)-ROW('２．その他事業実施場所'!O$6)+1)),""),IFERROR(INDEX('２．その他事業実施場所'!O:O,SMALL(IF('２．その他事業実施場所'!O$6:O$104&lt;&gt;"",ROW('２．その他事業実施場所'!O$6:O$104)),ROW('２．その他事業実施場所'!O194)-ROW('２．その他事業実施場所'!O$6))),""))</f>
        <v/>
      </c>
    </row>
    <row r="549" spans="1:3">
      <c r="A549" s="7"/>
      <c r="B549" s="3"/>
      <c r="C549" s="12" t="str" cm="1">
        <f t="array" ref="C549">IF(事業実施場所_事業所名="",IFERROR(INDEX('２．その他事業実施場所'!O:O,SMALL(IF('２．その他事業実施場所'!O$6:O$104&lt;&gt;"",ROW('２．その他事業実施場所'!O$6:O$104)),ROW('２．その他事業実施場所'!O195)-ROW('２．その他事業実施場所'!O$6)+1)),""),IFERROR(INDEX('２．その他事業実施場所'!O:O,SMALL(IF('２．その他事業実施場所'!O$6:O$104&lt;&gt;"",ROW('２．その他事業実施場所'!O$6:O$104)),ROW('２．その他事業実施場所'!O195)-ROW('２．その他事業実施場所'!O$6))),""))</f>
        <v/>
      </c>
    </row>
    <row r="550" spans="1:3">
      <c r="A550" s="7"/>
      <c r="B550" s="3"/>
      <c r="C550" s="12" t="str" cm="1">
        <f t="array" ref="C550">IF(事業実施場所_事業所名="",IFERROR(INDEX('２．その他事業実施場所'!O:O,SMALL(IF('２．その他事業実施場所'!O$6:O$104&lt;&gt;"",ROW('２．その他事業実施場所'!O$6:O$104)),ROW('２．その他事業実施場所'!O196)-ROW('２．その他事業実施場所'!O$6)+1)),""),IFERROR(INDEX('２．その他事業実施場所'!O:O,SMALL(IF('２．その他事業実施場所'!O$6:O$104&lt;&gt;"",ROW('２．その他事業実施場所'!O$6:O$104)),ROW('２．その他事業実施場所'!O196)-ROW('２．その他事業実施場所'!O$6))),""))</f>
        <v/>
      </c>
    </row>
    <row r="551" spans="1:3">
      <c r="A551" s="7"/>
      <c r="B551" s="3"/>
      <c r="C551" s="12" t="str" cm="1">
        <f t="array" ref="C551">IF(事業実施場所_事業所名="",IFERROR(INDEX('２．その他事業実施場所'!O:O,SMALL(IF('２．その他事業実施場所'!O$6:O$104&lt;&gt;"",ROW('２．その他事業実施場所'!O$6:O$104)),ROW('２．その他事業実施場所'!O197)-ROW('２．その他事業実施場所'!O$6)+1)),""),IFERROR(INDEX('２．その他事業実施場所'!O:O,SMALL(IF('２．その他事業実施場所'!O$6:O$104&lt;&gt;"",ROW('２．その他事業実施場所'!O$6:O$104)),ROW('２．その他事業実施場所'!O197)-ROW('２．その他事業実施場所'!O$6))),""))</f>
        <v/>
      </c>
    </row>
    <row r="552" spans="1:3">
      <c r="A552" s="7"/>
      <c r="B552" s="3"/>
      <c r="C552" s="12" t="str" cm="1">
        <f t="array" ref="C552">IF(事業実施場所_事業所名="",IFERROR(INDEX('２．その他事業実施場所'!O:O,SMALL(IF('２．その他事業実施場所'!O$6:O$104&lt;&gt;"",ROW('２．その他事業実施場所'!O$6:O$104)),ROW('２．その他事業実施場所'!O198)-ROW('２．その他事業実施場所'!O$6)+1)),""),IFERROR(INDEX('２．その他事業実施場所'!O:O,SMALL(IF('２．その他事業実施場所'!O$6:O$104&lt;&gt;"",ROW('２．その他事業実施場所'!O$6:O$104)),ROW('２．その他事業実施場所'!O198)-ROW('２．その他事業実施場所'!O$6))),""))</f>
        <v/>
      </c>
    </row>
    <row r="553" spans="1:3">
      <c r="A553" s="7"/>
      <c r="B553" s="3"/>
      <c r="C553" s="12" t="str" cm="1">
        <f t="array" ref="C553">IF(事業実施場所_事業所名="",IFERROR(INDEX('２．その他事業実施場所'!O:O,SMALL(IF('２．その他事業実施場所'!O$6:O$104&lt;&gt;"",ROW('２．その他事業実施場所'!O$6:O$104)),ROW('２．その他事業実施場所'!O199)-ROW('２．その他事業実施場所'!O$6)+1)),""),IFERROR(INDEX('２．その他事業実施場所'!O:O,SMALL(IF('２．その他事業実施場所'!O$6:O$104&lt;&gt;"",ROW('２．その他事業実施場所'!O$6:O$104)),ROW('２．その他事業実施場所'!O199)-ROW('２．その他事業実施場所'!O$6))),""))</f>
        <v/>
      </c>
    </row>
    <row r="554" spans="1:3">
      <c r="A554" s="7"/>
      <c r="B554" s="3"/>
      <c r="C554" s="12" t="str" cm="1">
        <f t="array" ref="C554">IF(事業実施場所_事業所名="",IFERROR(INDEX('２．その他事業実施場所'!O:O,SMALL(IF('２．その他事業実施場所'!O$6:O$104&lt;&gt;"",ROW('２．その他事業実施場所'!O$6:O$104)),ROW('２．その他事業実施場所'!O200)-ROW('２．その他事業実施場所'!O$6)+1)),""),IFERROR(INDEX('２．その他事業実施場所'!O:O,SMALL(IF('２．その他事業実施場所'!O$6:O$104&lt;&gt;"",ROW('２．その他事業実施場所'!O$6:O$104)),ROW('２．その他事業実施場所'!O200)-ROW('２．その他事業実施場所'!O$6))),""))</f>
        <v/>
      </c>
    </row>
    <row r="555" spans="1:3">
      <c r="A555" s="7"/>
      <c r="B555" s="3"/>
      <c r="C555" s="12" t="str" cm="1">
        <f t="array" ref="C555">IF(事業実施場所_事業所名="",IFERROR(INDEX('２．その他事業実施場所'!O:O,SMALL(IF('２．その他事業実施場所'!O$6:O$104&lt;&gt;"",ROW('２．その他事業実施場所'!O$6:O$104)),ROW('２．その他事業実施場所'!O201)-ROW('２．その他事業実施場所'!O$6)+1)),""),IFERROR(INDEX('２．その他事業実施場所'!O:O,SMALL(IF('２．その他事業実施場所'!O$6:O$104&lt;&gt;"",ROW('２．その他事業実施場所'!O$6:O$104)),ROW('２．その他事業実施場所'!O201)-ROW('２．その他事業実施場所'!O$6))),""))</f>
        <v/>
      </c>
    </row>
    <row r="556" spans="1:3">
      <c r="A556" s="7"/>
      <c r="B556" s="3"/>
      <c r="C556" s="12" t="str" cm="1">
        <f t="array" ref="C556">IF(事業実施場所_事業所名="",IFERROR(INDEX('２．その他事業実施場所'!O:O,SMALL(IF('２．その他事業実施場所'!O$6:O$104&lt;&gt;"",ROW('２．その他事業実施場所'!O$6:O$104)),ROW('２．その他事業実施場所'!O202)-ROW('２．その他事業実施場所'!O$6)+1)),""),IFERROR(INDEX('２．その他事業実施場所'!O:O,SMALL(IF('２．その他事業実施場所'!O$6:O$104&lt;&gt;"",ROW('２．その他事業実施場所'!O$6:O$104)),ROW('２．その他事業実施場所'!O202)-ROW('２．その他事業実施場所'!O$6))),""))</f>
        <v/>
      </c>
    </row>
    <row r="557" spans="1:3">
      <c r="A557" s="7"/>
      <c r="B557" s="3"/>
      <c r="C557" s="12" t="str" cm="1">
        <f t="array" ref="C557">IF(事業実施場所_事業所名="",IFERROR(INDEX('２．その他事業実施場所'!O:O,SMALL(IF('２．その他事業実施場所'!O$6:O$104&lt;&gt;"",ROW('２．その他事業実施場所'!O$6:O$104)),ROW('２．その他事業実施場所'!O203)-ROW('２．その他事業実施場所'!O$6)+1)),""),IFERROR(INDEX('２．その他事業実施場所'!O:O,SMALL(IF('２．その他事業実施場所'!O$6:O$104&lt;&gt;"",ROW('２．その他事業実施場所'!O$6:O$104)),ROW('２．その他事業実施場所'!O203)-ROW('２．その他事業実施場所'!O$6))),""))</f>
        <v/>
      </c>
    </row>
    <row r="558" spans="1:3">
      <c r="A558" s="7"/>
      <c r="B558" s="3"/>
      <c r="C558" s="12" t="str" cm="1">
        <f t="array" ref="C558">IF(事業実施場所_事業所名="",IFERROR(INDEX('２．その他事業実施場所'!O:O,SMALL(IF('２．その他事業実施場所'!O$6:O$104&lt;&gt;"",ROW('２．その他事業実施場所'!O$6:O$104)),ROW('２．その他事業実施場所'!O204)-ROW('２．その他事業実施場所'!O$6)+1)),""),IFERROR(INDEX('２．その他事業実施場所'!O:O,SMALL(IF('２．その他事業実施場所'!O$6:O$104&lt;&gt;"",ROW('２．その他事業実施場所'!O$6:O$104)),ROW('２．その他事業実施場所'!O204)-ROW('２．その他事業実施場所'!O$6))),""))</f>
        <v/>
      </c>
    </row>
    <row r="559" spans="1:3">
      <c r="A559" s="7"/>
      <c r="B559" s="3"/>
      <c r="C559" s="12" t="str" cm="1">
        <f t="array" ref="C559">IF(事業実施場所_事業所名="",IFERROR(INDEX('２．その他事業実施場所'!O:O,SMALL(IF('２．その他事業実施場所'!O$6:O$104&lt;&gt;"",ROW('２．その他事業実施場所'!O$6:O$104)),ROW('２．その他事業実施場所'!O205)-ROW('２．その他事業実施場所'!O$6)+1)),""),IFERROR(INDEX('２．その他事業実施場所'!O:O,SMALL(IF('２．その他事業実施場所'!O$6:O$104&lt;&gt;"",ROW('２．その他事業実施場所'!O$6:O$104)),ROW('２．その他事業実施場所'!O205)-ROW('２．その他事業実施場所'!O$6))),""))</f>
        <v/>
      </c>
    </row>
    <row r="560" spans="1:3">
      <c r="A560" s="7"/>
      <c r="B560" s="3"/>
      <c r="C560" s="12" t="str" cm="1">
        <f t="array" ref="C560">IF(事業実施場所_事業所名="",IFERROR(INDEX('２．その他事業実施場所'!O:O,SMALL(IF('２．その他事業実施場所'!O$6:O$104&lt;&gt;"",ROW('２．その他事業実施場所'!O$6:O$104)),ROW('２．その他事業実施場所'!O206)-ROW('２．その他事業実施場所'!O$6)+1)),""),IFERROR(INDEX('２．その他事業実施場所'!O:O,SMALL(IF('２．その他事業実施場所'!O$6:O$104&lt;&gt;"",ROW('２．その他事業実施場所'!O$6:O$104)),ROW('２．その他事業実施場所'!O206)-ROW('２．その他事業実施場所'!O$6))),""))</f>
        <v/>
      </c>
    </row>
    <row r="561" spans="1:3">
      <c r="A561" s="7"/>
      <c r="B561" s="3"/>
      <c r="C561" s="12" t="str" cm="1">
        <f t="array" ref="C561">IF(事業実施場所_事業所名="",IFERROR(INDEX('２．その他事業実施場所'!O:O,SMALL(IF('２．その他事業実施場所'!O$6:O$104&lt;&gt;"",ROW('２．その他事業実施場所'!O$6:O$104)),ROW('２．その他事業実施場所'!O207)-ROW('２．その他事業実施場所'!O$6)+1)),""),IFERROR(INDEX('２．その他事業実施場所'!O:O,SMALL(IF('２．その他事業実施場所'!O$6:O$104&lt;&gt;"",ROW('２．その他事業実施場所'!O$6:O$104)),ROW('２．その他事業実施場所'!O207)-ROW('２．その他事業実施場所'!O$6))),""))</f>
        <v/>
      </c>
    </row>
    <row r="562" spans="1:3">
      <c r="A562" s="8"/>
      <c r="B562" s="3"/>
      <c r="C562" s="3"/>
    </row>
    <row r="563" spans="1:3">
      <c r="A563" s="6" t="s">
        <v>6721</v>
      </c>
      <c r="B563" s="3"/>
      <c r="C563" s="12" t="str" cm="1">
        <f t="array" ref="C563">IFERROR(INDEX('４．事業概要（５）'!C:C,SMALL(IF('４．事業概要（５）'!C$8:C$207&lt;&gt;"",ROW('４．事業概要（５）'!C$8:C$207)),ROW('４．事業概要（５）'!C8)-ROW('４．事業概要（５）'!C$8)+1)),"")</f>
        <v>システム（個別開発）</v>
      </c>
    </row>
    <row r="564" spans="1:3">
      <c r="B564" s="3"/>
      <c r="C564" s="12" t="str" cm="1">
        <f t="array" ref="C564">IFERROR(INDEX('４．事業概要（５）'!C:C,SMALL(IF('４．事業概要（５）'!C$8:C$207&lt;&gt;"",ROW('４．事業概要（５）'!C$8:C$207)),ROW('４．事業概要（５）'!C9)-ROW('４．事業概要（５）'!C$8)+1)),"")</f>
        <v/>
      </c>
    </row>
    <row r="565" spans="1:3">
      <c r="B565" s="3"/>
      <c r="C565" s="12" t="str" cm="1">
        <f t="array" ref="C565">IFERROR(INDEX('４．事業概要（５）'!C:C,SMALL(IF('４．事業概要（５）'!C$8:C$207&lt;&gt;"",ROW('４．事業概要（５）'!C$8:C$207)),ROW('４．事業概要（５）'!C10)-ROW('４．事業概要（５）'!C$8)+1)),"")</f>
        <v/>
      </c>
    </row>
    <row r="566" spans="1:3">
      <c r="B566" s="3"/>
      <c r="C566" s="12" t="str" cm="1">
        <f t="array" ref="C566">IFERROR(INDEX('４．事業概要（５）'!C:C,SMALL(IF('４．事業概要（５）'!C$8:C$207&lt;&gt;"",ROW('４．事業概要（５）'!C$8:C$207)),ROW('４．事業概要（５）'!C11)-ROW('４．事業概要（５）'!C$8)+1)),"")</f>
        <v/>
      </c>
    </row>
    <row r="567" spans="1:3">
      <c r="B567" s="3"/>
      <c r="C567" s="12" t="str" cm="1">
        <f t="array" ref="C567">IFERROR(INDEX('４．事業概要（５）'!C:C,SMALL(IF('４．事業概要（５）'!C$8:C$207&lt;&gt;"",ROW('４．事業概要（５）'!C$8:C$207)),ROW('４．事業概要（５）'!C12)-ROW('４．事業概要（５）'!C$8)+1)),"")</f>
        <v/>
      </c>
    </row>
    <row r="568" spans="1:3">
      <c r="B568" s="3"/>
      <c r="C568" s="12" t="str" cm="1">
        <f t="array" ref="C568">IFERROR(INDEX('４．事業概要（５）'!C:C,SMALL(IF('４．事業概要（５）'!C$8:C$207&lt;&gt;"",ROW('４．事業概要（５）'!C$8:C$207)),ROW('４．事業概要（５）'!C13)-ROW('４．事業概要（５）'!C$8)+1)),"")</f>
        <v/>
      </c>
    </row>
    <row r="569" spans="1:3">
      <c r="B569" s="3"/>
      <c r="C569" s="12" t="str" cm="1">
        <f t="array" ref="C569">IFERROR(INDEX('４．事業概要（５）'!C:C,SMALL(IF('４．事業概要（５）'!C$8:C$207&lt;&gt;"",ROW('４．事業概要（５）'!C$8:C$207)),ROW('４．事業概要（５）'!C14)-ROW('４．事業概要（５）'!C$8)+1)),"")</f>
        <v/>
      </c>
    </row>
    <row r="570" spans="1:3">
      <c r="B570" s="3"/>
      <c r="C570" s="12" t="str" cm="1">
        <f t="array" ref="C570">IFERROR(INDEX('４．事業概要（５）'!C:C,SMALL(IF('４．事業概要（５）'!C$8:C$207&lt;&gt;"",ROW('４．事業概要（５）'!C$8:C$207)),ROW('４．事業概要（５）'!C15)-ROW('４．事業概要（５）'!C$8)+1)),"")</f>
        <v/>
      </c>
    </row>
    <row r="571" spans="1:3">
      <c r="B571" s="3"/>
      <c r="C571" s="12" t="str" cm="1">
        <f t="array" ref="C571">IFERROR(INDEX('４．事業概要（５）'!C:C,SMALL(IF('４．事業概要（５）'!C$8:C$207&lt;&gt;"",ROW('４．事業概要（５）'!C$8:C$207)),ROW('４．事業概要（５）'!C16)-ROW('４．事業概要（５）'!C$8)+1)),"")</f>
        <v/>
      </c>
    </row>
    <row r="572" spans="1:3">
      <c r="B572" s="3"/>
      <c r="C572" s="12" t="str" cm="1">
        <f t="array" ref="C572">IFERROR(INDEX('４．事業概要（５）'!C:C,SMALL(IF('４．事業概要（５）'!C$8:C$207&lt;&gt;"",ROW('４．事業概要（５）'!C$8:C$207)),ROW('４．事業概要（５）'!C17)-ROW('４．事業概要（５）'!C$8)+1)),"")</f>
        <v/>
      </c>
    </row>
    <row r="573" spans="1:3">
      <c r="B573" s="3"/>
      <c r="C573" s="12" t="str" cm="1">
        <f t="array" ref="C573">IFERROR(INDEX('４．事業概要（５）'!C:C,SMALL(IF('４．事業概要（５）'!C$8:C$207&lt;&gt;"",ROW('４．事業概要（５）'!C$8:C$207)),ROW('４．事業概要（５）'!C18)-ROW('４．事業概要（５）'!C$8)+1)),"")</f>
        <v/>
      </c>
    </row>
    <row r="574" spans="1:3">
      <c r="B574" s="3"/>
      <c r="C574" s="12" t="str" cm="1">
        <f t="array" ref="C574">IFERROR(INDEX('４．事業概要（５）'!C:C,SMALL(IF('４．事業概要（５）'!C$8:C$207&lt;&gt;"",ROW('４．事業概要（５）'!C$8:C$207)),ROW('４．事業概要（５）'!C19)-ROW('４．事業概要（５）'!C$8)+1)),"")</f>
        <v/>
      </c>
    </row>
    <row r="575" spans="1:3">
      <c r="B575" s="3"/>
      <c r="C575" s="12" t="str" cm="1">
        <f t="array" ref="C575">IFERROR(INDEX('４．事業概要（５）'!C:C,SMALL(IF('４．事業概要（５）'!C$8:C$207&lt;&gt;"",ROW('４．事業概要（５）'!C$8:C$207)),ROW('４．事業概要（５）'!C20)-ROW('４．事業概要（５）'!C$8)+1)),"")</f>
        <v/>
      </c>
    </row>
    <row r="576" spans="1:3">
      <c r="B576" s="3"/>
      <c r="C576" s="12" t="str" cm="1">
        <f t="array" ref="C576">IFERROR(INDEX('４．事業概要（５）'!C:C,SMALL(IF('４．事業概要（５）'!C$8:C$207&lt;&gt;"",ROW('４．事業概要（５）'!C$8:C$207)),ROW('４．事業概要（５）'!C21)-ROW('４．事業概要（５）'!C$8)+1)),"")</f>
        <v/>
      </c>
    </row>
    <row r="577" spans="2:3">
      <c r="B577" s="3"/>
      <c r="C577" s="12" t="str" cm="1">
        <f t="array" ref="C577">IFERROR(INDEX('４．事業概要（５）'!C:C,SMALL(IF('４．事業概要（５）'!C$8:C$207&lt;&gt;"",ROW('４．事業概要（５）'!C$8:C$207)),ROW('４．事業概要（５）'!C22)-ROW('４．事業概要（５）'!C$8)+1)),"")</f>
        <v/>
      </c>
    </row>
    <row r="578" spans="2:3">
      <c r="B578" s="3"/>
      <c r="C578" s="12" t="str" cm="1">
        <f t="array" ref="C578">IFERROR(INDEX('４．事業概要（５）'!C:C,SMALL(IF('４．事業概要（５）'!C$8:C$207&lt;&gt;"",ROW('４．事業概要（５）'!C$8:C$207)),ROW('４．事業概要（５）'!C23)-ROW('４．事業概要（５）'!C$8)+1)),"")</f>
        <v/>
      </c>
    </row>
    <row r="579" spans="2:3">
      <c r="B579" s="3"/>
      <c r="C579" s="12" t="str" cm="1">
        <f t="array" ref="C579">IFERROR(INDEX('４．事業概要（５）'!C:C,SMALL(IF('４．事業概要（５）'!C$8:C$207&lt;&gt;"",ROW('４．事業概要（５）'!C$8:C$207)),ROW('４．事業概要（５）'!C24)-ROW('４．事業概要（５）'!C$8)+1)),"")</f>
        <v/>
      </c>
    </row>
    <row r="580" spans="2:3">
      <c r="B580" s="3"/>
      <c r="C580" s="12" t="str" cm="1">
        <f t="array" ref="C580">IFERROR(INDEX('４．事業概要（５）'!C:C,SMALL(IF('４．事業概要（５）'!C$8:C$207&lt;&gt;"",ROW('４．事業概要（５）'!C$8:C$207)),ROW('４．事業概要（５）'!C25)-ROW('４．事業概要（５）'!C$8)+1)),"")</f>
        <v/>
      </c>
    </row>
    <row r="581" spans="2:3">
      <c r="B581" s="3"/>
      <c r="C581" s="12" t="str" cm="1">
        <f t="array" ref="C581">IFERROR(INDEX('４．事業概要（５）'!C:C,SMALL(IF('４．事業概要（５）'!C$8:C$207&lt;&gt;"",ROW('４．事業概要（５）'!C$8:C$207)),ROW('４．事業概要（５）'!C26)-ROW('４．事業概要（５）'!C$8)+1)),"")</f>
        <v/>
      </c>
    </row>
    <row r="582" spans="2:3">
      <c r="B582" s="3"/>
      <c r="C582" s="12" t="str" cm="1">
        <f t="array" ref="C582">IFERROR(INDEX('４．事業概要（５）'!C:C,SMALL(IF('４．事業概要（５）'!C$8:C$207&lt;&gt;"",ROW('４．事業概要（５）'!C$8:C$207)),ROW('４．事業概要（５）'!C27)-ROW('４．事業概要（５）'!C$8)+1)),"")</f>
        <v/>
      </c>
    </row>
    <row r="583" spans="2:3">
      <c r="B583" s="3"/>
      <c r="C583" s="12" t="str" cm="1">
        <f t="array" ref="C583">IFERROR(INDEX('４．事業概要（５）'!C:C,SMALL(IF('４．事業概要（５）'!C$8:C$207&lt;&gt;"",ROW('４．事業概要（５）'!C$8:C$207)),ROW('４．事業概要（５）'!C28)-ROW('４．事業概要（５）'!C$8)+1)),"")</f>
        <v/>
      </c>
    </row>
    <row r="584" spans="2:3">
      <c r="B584" s="3"/>
      <c r="C584" s="12" t="str" cm="1">
        <f t="array" ref="C584">IFERROR(INDEX('４．事業概要（５）'!C:C,SMALL(IF('４．事業概要（５）'!C$8:C$207&lt;&gt;"",ROW('４．事業概要（５）'!C$8:C$207)),ROW('４．事業概要（５）'!C29)-ROW('４．事業概要（５）'!C$8)+1)),"")</f>
        <v/>
      </c>
    </row>
    <row r="585" spans="2:3">
      <c r="B585" s="3"/>
      <c r="C585" s="12" t="str" cm="1">
        <f t="array" ref="C585">IFERROR(INDEX('４．事業概要（５）'!C:C,SMALL(IF('４．事業概要（５）'!C$8:C$207&lt;&gt;"",ROW('４．事業概要（５）'!C$8:C$207)),ROW('４．事業概要（５）'!C30)-ROW('４．事業概要（５）'!C$8)+1)),"")</f>
        <v/>
      </c>
    </row>
    <row r="586" spans="2:3">
      <c r="B586" s="3"/>
      <c r="C586" s="12" t="str" cm="1">
        <f t="array" ref="C586">IFERROR(INDEX('４．事業概要（５）'!C:C,SMALL(IF('４．事業概要（５）'!C$8:C$207&lt;&gt;"",ROW('４．事業概要（５）'!C$8:C$207)),ROW('４．事業概要（５）'!C31)-ROW('４．事業概要（５）'!C$8)+1)),"")</f>
        <v/>
      </c>
    </row>
    <row r="587" spans="2:3">
      <c r="B587" s="3"/>
      <c r="C587" s="12" t="str" cm="1">
        <f t="array" ref="C587">IFERROR(INDEX('４．事業概要（５）'!C:C,SMALL(IF('４．事業概要（５）'!C$8:C$207&lt;&gt;"",ROW('４．事業概要（５）'!C$8:C$207)),ROW('４．事業概要（５）'!C32)-ROW('４．事業概要（５）'!C$8)+1)),"")</f>
        <v/>
      </c>
    </row>
    <row r="588" spans="2:3">
      <c r="B588" s="3"/>
      <c r="C588" s="12" t="str" cm="1">
        <f t="array" ref="C588">IFERROR(INDEX('４．事業概要（５）'!C:C,SMALL(IF('４．事業概要（５）'!C$8:C$207&lt;&gt;"",ROW('４．事業概要（５）'!C$8:C$207)),ROW('４．事業概要（５）'!C33)-ROW('４．事業概要（５）'!C$8)+1)),"")</f>
        <v/>
      </c>
    </row>
    <row r="589" spans="2:3">
      <c r="B589" s="3"/>
      <c r="C589" s="12" t="str" cm="1">
        <f t="array" ref="C589">IFERROR(INDEX('４．事業概要（５）'!C:C,SMALL(IF('４．事業概要（５）'!C$8:C$207&lt;&gt;"",ROW('４．事業概要（５）'!C$8:C$207)),ROW('４．事業概要（５）'!C34)-ROW('４．事業概要（５）'!C$8)+1)),"")</f>
        <v/>
      </c>
    </row>
    <row r="590" spans="2:3">
      <c r="B590" s="3"/>
      <c r="C590" s="12" t="str" cm="1">
        <f t="array" ref="C590">IFERROR(INDEX('４．事業概要（５）'!C:C,SMALL(IF('４．事業概要（５）'!C$8:C$207&lt;&gt;"",ROW('４．事業概要（５）'!C$8:C$207)),ROW('４．事業概要（５）'!C35)-ROW('４．事業概要（５）'!C$8)+1)),"")</f>
        <v/>
      </c>
    </row>
    <row r="591" spans="2:3">
      <c r="B591" s="3"/>
      <c r="C591" s="12" t="str" cm="1">
        <f t="array" ref="C591">IFERROR(INDEX('４．事業概要（５）'!C:C,SMALL(IF('４．事業概要（５）'!C$8:C$207&lt;&gt;"",ROW('４．事業概要（５）'!C$8:C$207)),ROW('４．事業概要（５）'!C36)-ROW('４．事業概要（５）'!C$8)+1)),"")</f>
        <v/>
      </c>
    </row>
    <row r="592" spans="2:3">
      <c r="B592" s="3"/>
      <c r="C592" s="12" t="str" cm="1">
        <f t="array" ref="C592">IFERROR(INDEX('４．事業概要（５）'!C:C,SMALL(IF('４．事業概要（５）'!C$8:C$207&lt;&gt;"",ROW('４．事業概要（５）'!C$8:C$207)),ROW('４．事業概要（５）'!C37)-ROW('４．事業概要（５）'!C$8)+1)),"")</f>
        <v/>
      </c>
    </row>
    <row r="593" spans="2:3">
      <c r="B593" s="3"/>
      <c r="C593" s="12" t="str" cm="1">
        <f t="array" ref="C593">IFERROR(INDEX('４．事業概要（５）'!C:C,SMALL(IF('４．事業概要（５）'!C$8:C$207&lt;&gt;"",ROW('４．事業概要（５）'!C$8:C$207)),ROW('４．事業概要（５）'!C38)-ROW('４．事業概要（５）'!C$8)+1)),"")</f>
        <v/>
      </c>
    </row>
    <row r="594" spans="2:3">
      <c r="B594" s="3"/>
      <c r="C594" s="12" t="str" cm="1">
        <f t="array" ref="C594">IFERROR(INDEX('４．事業概要（５）'!C:C,SMALL(IF('４．事業概要（５）'!C$8:C$207&lt;&gt;"",ROW('４．事業概要（５）'!C$8:C$207)),ROW('４．事業概要（５）'!C39)-ROW('４．事業概要（５）'!C$8)+1)),"")</f>
        <v/>
      </c>
    </row>
    <row r="595" spans="2:3">
      <c r="B595" s="3"/>
      <c r="C595" s="12" t="str" cm="1">
        <f t="array" ref="C595">IFERROR(INDEX('４．事業概要（５）'!C:C,SMALL(IF('４．事業概要（５）'!C$8:C$207&lt;&gt;"",ROW('４．事業概要（５）'!C$8:C$207)),ROW('４．事業概要（５）'!C40)-ROW('４．事業概要（５）'!C$8)+1)),"")</f>
        <v/>
      </c>
    </row>
    <row r="596" spans="2:3">
      <c r="B596" s="3"/>
      <c r="C596" s="12" t="str" cm="1">
        <f t="array" ref="C596">IFERROR(INDEX('４．事業概要（５）'!C:C,SMALL(IF('４．事業概要（５）'!C$8:C$207&lt;&gt;"",ROW('４．事業概要（５）'!C$8:C$207)),ROW('４．事業概要（５）'!C41)-ROW('４．事業概要（５）'!C$8)+1)),"")</f>
        <v/>
      </c>
    </row>
    <row r="597" spans="2:3">
      <c r="B597" s="3"/>
      <c r="C597" s="12" t="str" cm="1">
        <f t="array" ref="C597">IFERROR(INDEX('４．事業概要（５）'!C:C,SMALL(IF('４．事業概要（５）'!C$8:C$207&lt;&gt;"",ROW('４．事業概要（５）'!C$8:C$207)),ROW('４．事業概要（５）'!C42)-ROW('４．事業概要（５）'!C$8)+1)),"")</f>
        <v/>
      </c>
    </row>
    <row r="598" spans="2:3">
      <c r="B598" s="3"/>
      <c r="C598" s="12" t="str" cm="1">
        <f t="array" ref="C598">IFERROR(INDEX('４．事業概要（５）'!C:C,SMALL(IF('４．事業概要（５）'!C$8:C$207&lt;&gt;"",ROW('４．事業概要（５）'!C$8:C$207)),ROW('４．事業概要（５）'!C43)-ROW('４．事業概要（５）'!C$8)+1)),"")</f>
        <v/>
      </c>
    </row>
    <row r="599" spans="2:3">
      <c r="B599" s="3"/>
      <c r="C599" s="12" t="str" cm="1">
        <f t="array" ref="C599">IFERROR(INDEX('４．事業概要（５）'!C:C,SMALL(IF('４．事業概要（５）'!C$8:C$207&lt;&gt;"",ROW('４．事業概要（５）'!C$8:C$207)),ROW('４．事業概要（５）'!C44)-ROW('４．事業概要（５）'!C$8)+1)),"")</f>
        <v/>
      </c>
    </row>
    <row r="600" spans="2:3">
      <c r="B600" s="3"/>
      <c r="C600" s="12" t="str" cm="1">
        <f t="array" ref="C600">IFERROR(INDEX('４．事業概要（５）'!C:C,SMALL(IF('４．事業概要（５）'!C$8:C$207&lt;&gt;"",ROW('４．事業概要（５）'!C$8:C$207)),ROW('４．事業概要（５）'!C45)-ROW('４．事業概要（５）'!C$8)+1)),"")</f>
        <v/>
      </c>
    </row>
    <row r="601" spans="2:3">
      <c r="B601" s="3"/>
      <c r="C601" s="12" t="str" cm="1">
        <f t="array" ref="C601">IFERROR(INDEX('４．事業概要（５）'!C:C,SMALL(IF('４．事業概要（５）'!C$8:C$207&lt;&gt;"",ROW('４．事業概要（５）'!C$8:C$207)),ROW('４．事業概要（５）'!C46)-ROW('４．事業概要（５）'!C$8)+1)),"")</f>
        <v/>
      </c>
    </row>
    <row r="602" spans="2:3">
      <c r="B602" s="3"/>
      <c r="C602" s="12" t="str" cm="1">
        <f t="array" ref="C602">IFERROR(INDEX('４．事業概要（５）'!C:C,SMALL(IF('４．事業概要（５）'!C$8:C$207&lt;&gt;"",ROW('４．事業概要（５）'!C$8:C$207)),ROW('４．事業概要（５）'!C47)-ROW('４．事業概要（５）'!C$8)+1)),"")</f>
        <v/>
      </c>
    </row>
    <row r="603" spans="2:3">
      <c r="B603" s="3"/>
      <c r="C603" s="12" t="str" cm="1">
        <f t="array" ref="C603">IFERROR(INDEX('４．事業概要（５）'!C:C,SMALL(IF('４．事業概要（５）'!C$8:C$207&lt;&gt;"",ROW('４．事業概要（５）'!C$8:C$207)),ROW('４．事業概要（５）'!C48)-ROW('４．事業概要（５）'!C$8)+1)),"")</f>
        <v/>
      </c>
    </row>
    <row r="604" spans="2:3">
      <c r="B604" s="3"/>
      <c r="C604" s="12" t="str" cm="1">
        <f t="array" ref="C604">IFERROR(INDEX('４．事業概要（５）'!C:C,SMALL(IF('４．事業概要（５）'!C$8:C$207&lt;&gt;"",ROW('４．事業概要（５）'!C$8:C$207)),ROW('４．事業概要（５）'!C49)-ROW('４．事業概要（５）'!C$8)+1)),"")</f>
        <v/>
      </c>
    </row>
    <row r="605" spans="2:3">
      <c r="B605" s="3"/>
      <c r="C605" s="12" t="str" cm="1">
        <f t="array" ref="C605">IFERROR(INDEX('４．事業概要（５）'!C:C,SMALL(IF('４．事業概要（５）'!C$8:C$207&lt;&gt;"",ROW('４．事業概要（５）'!C$8:C$207)),ROW('４．事業概要（５）'!C50)-ROW('４．事業概要（５）'!C$8)+1)),"")</f>
        <v/>
      </c>
    </row>
    <row r="606" spans="2:3">
      <c r="B606" s="3"/>
      <c r="C606" s="12" t="str" cm="1">
        <f t="array" ref="C606">IFERROR(INDEX('４．事業概要（５）'!C:C,SMALL(IF('４．事業概要（５）'!C$8:C$207&lt;&gt;"",ROW('４．事業概要（５）'!C$8:C$207)),ROW('４．事業概要（５）'!C51)-ROW('４．事業概要（５）'!C$8)+1)),"")</f>
        <v/>
      </c>
    </row>
    <row r="607" spans="2:3">
      <c r="B607" s="3"/>
      <c r="C607" s="12" t="str" cm="1">
        <f t="array" ref="C607">IFERROR(INDEX('４．事業概要（５）'!C:C,SMALL(IF('４．事業概要（５）'!C$8:C$207&lt;&gt;"",ROW('４．事業概要（５）'!C$8:C$207)),ROW('４．事業概要（５）'!C52)-ROW('４．事業概要（５）'!C$8)+1)),"")</f>
        <v/>
      </c>
    </row>
    <row r="608" spans="2:3">
      <c r="B608" s="3"/>
      <c r="C608" s="12" t="str" cm="1">
        <f t="array" ref="C608">IFERROR(INDEX('４．事業概要（５）'!C:C,SMALL(IF('４．事業概要（５）'!C$8:C$207&lt;&gt;"",ROW('４．事業概要（５）'!C$8:C$207)),ROW('４．事業概要（５）'!C53)-ROW('４．事業概要（５）'!C$8)+1)),"")</f>
        <v/>
      </c>
    </row>
    <row r="609" spans="2:3">
      <c r="B609" s="3"/>
      <c r="C609" s="12" t="str" cm="1">
        <f t="array" ref="C609">IFERROR(INDEX('４．事業概要（５）'!C:C,SMALL(IF('４．事業概要（５）'!C$8:C$207&lt;&gt;"",ROW('４．事業概要（５）'!C$8:C$207)),ROW('４．事業概要（５）'!C54)-ROW('４．事業概要（５）'!C$8)+1)),"")</f>
        <v/>
      </c>
    </row>
    <row r="610" spans="2:3">
      <c r="B610" s="3"/>
      <c r="C610" s="12" t="str" cm="1">
        <f t="array" ref="C610">IFERROR(INDEX('４．事業概要（５）'!C:C,SMALL(IF('４．事業概要（５）'!C$8:C$207&lt;&gt;"",ROW('４．事業概要（５）'!C$8:C$207)),ROW('４．事業概要（５）'!C55)-ROW('４．事業概要（５）'!C$8)+1)),"")</f>
        <v/>
      </c>
    </row>
    <row r="611" spans="2:3">
      <c r="B611" s="3"/>
      <c r="C611" s="12" t="str" cm="1">
        <f t="array" ref="C611">IFERROR(INDEX('４．事業概要（５）'!C:C,SMALL(IF('４．事業概要（５）'!C$8:C$207&lt;&gt;"",ROW('４．事業概要（５）'!C$8:C$207)),ROW('４．事業概要（５）'!C56)-ROW('４．事業概要（５）'!C$8)+1)),"")</f>
        <v/>
      </c>
    </row>
    <row r="612" spans="2:3">
      <c r="B612" s="3"/>
      <c r="C612" s="12" t="str" cm="1">
        <f t="array" ref="C612">IFERROR(INDEX('４．事業概要（５）'!C:C,SMALL(IF('４．事業概要（５）'!C$8:C$207&lt;&gt;"",ROW('４．事業概要（５）'!C$8:C$207)),ROW('４．事業概要（５）'!C57)-ROW('４．事業概要（５）'!C$8)+1)),"")</f>
        <v/>
      </c>
    </row>
    <row r="613" spans="2:3">
      <c r="B613" s="3"/>
      <c r="C613" s="12" t="str" cm="1">
        <f t="array" ref="C613">IFERROR(INDEX('４．事業概要（５）'!C:C,SMALL(IF('４．事業概要（５）'!C$8:C$207&lt;&gt;"",ROW('４．事業概要（５）'!C$8:C$207)),ROW('４．事業概要（５）'!C58)-ROW('４．事業概要（５）'!C$8)+1)),"")</f>
        <v/>
      </c>
    </row>
    <row r="614" spans="2:3">
      <c r="B614" s="3"/>
      <c r="C614" s="12" t="str" cm="1">
        <f t="array" ref="C614">IFERROR(INDEX('４．事業概要（５）'!C:C,SMALL(IF('４．事業概要（５）'!C$8:C$207&lt;&gt;"",ROW('４．事業概要（５）'!C$8:C$207)),ROW('４．事業概要（５）'!C59)-ROW('４．事業概要（５）'!C$8)+1)),"")</f>
        <v/>
      </c>
    </row>
    <row r="615" spans="2:3">
      <c r="B615" s="3"/>
      <c r="C615" s="12" t="str" cm="1">
        <f t="array" ref="C615">IFERROR(INDEX('４．事業概要（５）'!C:C,SMALL(IF('４．事業概要（５）'!C$8:C$207&lt;&gt;"",ROW('４．事業概要（５）'!C$8:C$207)),ROW('４．事業概要（５）'!C60)-ROW('４．事業概要（５）'!C$8)+1)),"")</f>
        <v/>
      </c>
    </row>
    <row r="616" spans="2:3">
      <c r="B616" s="3"/>
      <c r="C616" s="12" t="str" cm="1">
        <f t="array" ref="C616">IFERROR(INDEX('４．事業概要（５）'!C:C,SMALL(IF('４．事業概要（５）'!C$8:C$207&lt;&gt;"",ROW('４．事業概要（５）'!C$8:C$207)),ROW('４．事業概要（５）'!C61)-ROW('４．事業概要（５）'!C$8)+1)),"")</f>
        <v/>
      </c>
    </row>
    <row r="617" spans="2:3">
      <c r="B617" s="3"/>
      <c r="C617" s="12" t="str" cm="1">
        <f t="array" ref="C617">IFERROR(INDEX('４．事業概要（５）'!C:C,SMALL(IF('４．事業概要（５）'!C$8:C$207&lt;&gt;"",ROW('４．事業概要（５）'!C$8:C$207)),ROW('４．事業概要（５）'!C62)-ROW('４．事業概要（５）'!C$8)+1)),"")</f>
        <v/>
      </c>
    </row>
    <row r="618" spans="2:3">
      <c r="B618" s="3"/>
      <c r="C618" s="12" t="str" cm="1">
        <f t="array" ref="C618">IFERROR(INDEX('４．事業概要（５）'!C:C,SMALL(IF('４．事業概要（５）'!C$8:C$207&lt;&gt;"",ROW('４．事業概要（５）'!C$8:C$207)),ROW('４．事業概要（５）'!C63)-ROW('４．事業概要（５）'!C$8)+1)),"")</f>
        <v/>
      </c>
    </row>
    <row r="619" spans="2:3">
      <c r="B619" s="3"/>
      <c r="C619" s="12" t="str" cm="1">
        <f t="array" ref="C619">IFERROR(INDEX('４．事業概要（５）'!C:C,SMALL(IF('４．事業概要（５）'!C$8:C$207&lt;&gt;"",ROW('４．事業概要（５）'!C$8:C$207)),ROW('４．事業概要（５）'!C64)-ROW('４．事業概要（５）'!C$8)+1)),"")</f>
        <v/>
      </c>
    </row>
    <row r="620" spans="2:3">
      <c r="B620" s="3"/>
      <c r="C620" s="12" t="str" cm="1">
        <f t="array" ref="C620">IFERROR(INDEX('４．事業概要（５）'!C:C,SMALL(IF('４．事業概要（５）'!C$8:C$207&lt;&gt;"",ROW('４．事業概要（５）'!C$8:C$207)),ROW('４．事業概要（５）'!C65)-ROW('４．事業概要（５）'!C$8)+1)),"")</f>
        <v/>
      </c>
    </row>
    <row r="621" spans="2:3">
      <c r="B621" s="3"/>
      <c r="C621" s="12" t="str" cm="1">
        <f t="array" ref="C621">IFERROR(INDEX('４．事業概要（５）'!C:C,SMALL(IF('４．事業概要（５）'!C$8:C$207&lt;&gt;"",ROW('４．事業概要（５）'!C$8:C$207)),ROW('４．事業概要（５）'!C66)-ROW('４．事業概要（５）'!C$8)+1)),"")</f>
        <v/>
      </c>
    </row>
    <row r="622" spans="2:3">
      <c r="B622" s="3"/>
      <c r="C622" s="12" t="str" cm="1">
        <f t="array" ref="C622">IFERROR(INDEX('４．事業概要（５）'!C:C,SMALL(IF('４．事業概要（５）'!C$8:C$207&lt;&gt;"",ROW('４．事業概要（５）'!C$8:C$207)),ROW('４．事業概要（５）'!C67)-ROW('４．事業概要（５）'!C$8)+1)),"")</f>
        <v/>
      </c>
    </row>
    <row r="623" spans="2:3">
      <c r="B623" s="3"/>
      <c r="C623" s="12" t="str" cm="1">
        <f t="array" ref="C623">IFERROR(INDEX('４．事業概要（５）'!C:C,SMALL(IF('４．事業概要（５）'!C$8:C$207&lt;&gt;"",ROW('４．事業概要（５）'!C$8:C$207)),ROW('４．事業概要（５）'!C68)-ROW('４．事業概要（５）'!C$8)+1)),"")</f>
        <v/>
      </c>
    </row>
    <row r="624" spans="2:3">
      <c r="B624" s="3"/>
      <c r="C624" s="12" t="str" cm="1">
        <f t="array" ref="C624">IFERROR(INDEX('４．事業概要（５）'!C:C,SMALL(IF('４．事業概要（５）'!C$8:C$207&lt;&gt;"",ROW('４．事業概要（５）'!C$8:C$207)),ROW('４．事業概要（５）'!C69)-ROW('４．事業概要（５）'!C$8)+1)),"")</f>
        <v/>
      </c>
    </row>
    <row r="625" spans="2:3">
      <c r="B625" s="3"/>
      <c r="C625" s="12" t="str" cm="1">
        <f t="array" ref="C625">IFERROR(INDEX('４．事業概要（５）'!C:C,SMALL(IF('４．事業概要（５）'!C$8:C$207&lt;&gt;"",ROW('４．事業概要（５）'!C$8:C$207)),ROW('４．事業概要（５）'!C70)-ROW('４．事業概要（５）'!C$8)+1)),"")</f>
        <v/>
      </c>
    </row>
    <row r="626" spans="2:3">
      <c r="B626" s="3"/>
      <c r="C626" s="12" t="str" cm="1">
        <f t="array" ref="C626">IFERROR(INDEX('４．事業概要（５）'!C:C,SMALL(IF('４．事業概要（５）'!C$8:C$207&lt;&gt;"",ROW('４．事業概要（５）'!C$8:C$207)),ROW('４．事業概要（５）'!C71)-ROW('４．事業概要（５）'!C$8)+1)),"")</f>
        <v/>
      </c>
    </row>
    <row r="627" spans="2:3">
      <c r="B627" s="3"/>
      <c r="C627" s="12" t="str" cm="1">
        <f t="array" ref="C627">IFERROR(INDEX('４．事業概要（５）'!C:C,SMALL(IF('４．事業概要（５）'!C$8:C$207&lt;&gt;"",ROW('４．事業概要（５）'!C$8:C$207)),ROW('４．事業概要（５）'!C72)-ROW('４．事業概要（５）'!C$8)+1)),"")</f>
        <v/>
      </c>
    </row>
    <row r="628" spans="2:3">
      <c r="B628" s="3"/>
      <c r="C628" s="12" t="str" cm="1">
        <f t="array" ref="C628">IFERROR(INDEX('４．事業概要（５）'!C:C,SMALL(IF('４．事業概要（５）'!C$8:C$207&lt;&gt;"",ROW('４．事業概要（５）'!C$8:C$207)),ROW('４．事業概要（５）'!C73)-ROW('４．事業概要（５）'!C$8)+1)),"")</f>
        <v/>
      </c>
    </row>
    <row r="629" spans="2:3">
      <c r="B629" s="3"/>
      <c r="C629" s="12" t="str" cm="1">
        <f t="array" ref="C629">IFERROR(INDEX('４．事業概要（５）'!C:C,SMALL(IF('４．事業概要（５）'!C$8:C$207&lt;&gt;"",ROW('４．事業概要（５）'!C$8:C$207)),ROW('４．事業概要（５）'!C74)-ROW('４．事業概要（５）'!C$8)+1)),"")</f>
        <v/>
      </c>
    </row>
    <row r="630" spans="2:3">
      <c r="B630" s="3"/>
      <c r="C630" s="12" t="str" cm="1">
        <f t="array" ref="C630">IFERROR(INDEX('４．事業概要（５）'!C:C,SMALL(IF('４．事業概要（５）'!C$8:C$207&lt;&gt;"",ROW('４．事業概要（５）'!C$8:C$207)),ROW('４．事業概要（５）'!C75)-ROW('４．事業概要（５）'!C$8)+1)),"")</f>
        <v/>
      </c>
    </row>
    <row r="631" spans="2:3">
      <c r="B631" s="3"/>
      <c r="C631" s="12" t="str" cm="1">
        <f t="array" ref="C631">IFERROR(INDEX('４．事業概要（５）'!C:C,SMALL(IF('４．事業概要（５）'!C$8:C$207&lt;&gt;"",ROW('４．事業概要（５）'!C$8:C$207)),ROW('４．事業概要（５）'!C76)-ROW('４．事業概要（５）'!C$8)+1)),"")</f>
        <v/>
      </c>
    </row>
    <row r="632" spans="2:3">
      <c r="B632" s="3"/>
      <c r="C632" s="12" t="str" cm="1">
        <f t="array" ref="C632">IFERROR(INDEX('４．事業概要（５）'!C:C,SMALL(IF('４．事業概要（５）'!C$8:C$207&lt;&gt;"",ROW('４．事業概要（５）'!C$8:C$207)),ROW('４．事業概要（５）'!C77)-ROW('４．事業概要（５）'!C$8)+1)),"")</f>
        <v/>
      </c>
    </row>
    <row r="633" spans="2:3">
      <c r="B633" s="3"/>
      <c r="C633" s="12" t="str" cm="1">
        <f t="array" ref="C633">IFERROR(INDEX('４．事業概要（５）'!C:C,SMALL(IF('４．事業概要（５）'!C$8:C$207&lt;&gt;"",ROW('４．事業概要（５）'!C$8:C$207)),ROW('４．事業概要（５）'!C78)-ROW('４．事業概要（５）'!C$8)+1)),"")</f>
        <v/>
      </c>
    </row>
    <row r="634" spans="2:3">
      <c r="B634" s="3"/>
      <c r="C634" s="12" t="str" cm="1">
        <f t="array" ref="C634">IFERROR(INDEX('４．事業概要（５）'!C:C,SMALL(IF('４．事業概要（５）'!C$8:C$207&lt;&gt;"",ROW('４．事業概要（５）'!C$8:C$207)),ROW('４．事業概要（５）'!C79)-ROW('４．事業概要（５）'!C$8)+1)),"")</f>
        <v/>
      </c>
    </row>
    <row r="635" spans="2:3">
      <c r="B635" s="3"/>
      <c r="C635" s="12" t="str" cm="1">
        <f t="array" ref="C635">IFERROR(INDEX('４．事業概要（５）'!C:C,SMALL(IF('４．事業概要（５）'!C$8:C$207&lt;&gt;"",ROW('４．事業概要（５）'!C$8:C$207)),ROW('４．事業概要（５）'!C80)-ROW('４．事業概要（５）'!C$8)+1)),"")</f>
        <v/>
      </c>
    </row>
    <row r="636" spans="2:3">
      <c r="B636" s="3"/>
      <c r="C636" s="12" t="str" cm="1">
        <f t="array" ref="C636">IFERROR(INDEX('４．事業概要（５）'!C:C,SMALL(IF('４．事業概要（５）'!C$8:C$207&lt;&gt;"",ROW('４．事業概要（５）'!C$8:C$207)),ROW('４．事業概要（５）'!C81)-ROW('４．事業概要（５）'!C$8)+1)),"")</f>
        <v/>
      </c>
    </row>
    <row r="637" spans="2:3">
      <c r="B637" s="3"/>
      <c r="C637" s="12" t="str" cm="1">
        <f t="array" ref="C637">IFERROR(INDEX('４．事業概要（５）'!C:C,SMALL(IF('４．事業概要（５）'!C$8:C$207&lt;&gt;"",ROW('４．事業概要（５）'!C$8:C$207)),ROW('４．事業概要（５）'!C82)-ROW('４．事業概要（５）'!C$8)+1)),"")</f>
        <v/>
      </c>
    </row>
    <row r="638" spans="2:3">
      <c r="B638" s="3"/>
      <c r="C638" s="12" t="str" cm="1">
        <f t="array" ref="C638">IFERROR(INDEX('４．事業概要（５）'!C:C,SMALL(IF('４．事業概要（５）'!C$8:C$207&lt;&gt;"",ROW('４．事業概要（５）'!C$8:C$207)),ROW('４．事業概要（５）'!C83)-ROW('４．事業概要（５）'!C$8)+1)),"")</f>
        <v/>
      </c>
    </row>
    <row r="639" spans="2:3">
      <c r="B639" s="3"/>
      <c r="C639" s="12" t="str" cm="1">
        <f t="array" ref="C639">IFERROR(INDEX('４．事業概要（５）'!C:C,SMALL(IF('４．事業概要（５）'!C$8:C$207&lt;&gt;"",ROW('４．事業概要（５）'!C$8:C$207)),ROW('４．事業概要（５）'!C84)-ROW('４．事業概要（５）'!C$8)+1)),"")</f>
        <v/>
      </c>
    </row>
    <row r="640" spans="2:3">
      <c r="B640" s="3"/>
      <c r="C640" s="12" t="str" cm="1">
        <f t="array" ref="C640">IFERROR(INDEX('４．事業概要（５）'!C:C,SMALL(IF('４．事業概要（５）'!C$8:C$207&lt;&gt;"",ROW('４．事業概要（５）'!C$8:C$207)),ROW('４．事業概要（５）'!C85)-ROW('４．事業概要（５）'!C$8)+1)),"")</f>
        <v/>
      </c>
    </row>
    <row r="641" spans="2:3">
      <c r="B641" s="3"/>
      <c r="C641" s="12" t="str" cm="1">
        <f t="array" ref="C641">IFERROR(INDEX('４．事業概要（５）'!C:C,SMALL(IF('４．事業概要（５）'!C$8:C$207&lt;&gt;"",ROW('４．事業概要（５）'!C$8:C$207)),ROW('４．事業概要（５）'!C86)-ROW('４．事業概要（５）'!C$8)+1)),"")</f>
        <v/>
      </c>
    </row>
    <row r="642" spans="2:3">
      <c r="B642" s="3"/>
      <c r="C642" s="12" t="str" cm="1">
        <f t="array" ref="C642">IFERROR(INDEX('４．事業概要（５）'!C:C,SMALL(IF('４．事業概要（５）'!C$8:C$207&lt;&gt;"",ROW('４．事業概要（５）'!C$8:C$207)),ROW('４．事業概要（５）'!C87)-ROW('４．事業概要（５）'!C$8)+1)),"")</f>
        <v/>
      </c>
    </row>
    <row r="643" spans="2:3">
      <c r="B643" s="3"/>
      <c r="C643" s="12" t="str" cm="1">
        <f t="array" ref="C643">IFERROR(INDEX('４．事業概要（５）'!C:C,SMALL(IF('４．事業概要（５）'!C$8:C$207&lt;&gt;"",ROW('４．事業概要（５）'!C$8:C$207)),ROW('４．事業概要（５）'!C88)-ROW('４．事業概要（５）'!C$8)+1)),"")</f>
        <v/>
      </c>
    </row>
    <row r="644" spans="2:3">
      <c r="B644" s="3"/>
      <c r="C644" s="12" t="str" cm="1">
        <f t="array" ref="C644">IFERROR(INDEX('４．事業概要（５）'!C:C,SMALL(IF('４．事業概要（５）'!C$8:C$207&lt;&gt;"",ROW('４．事業概要（５）'!C$8:C$207)),ROW('４．事業概要（５）'!C89)-ROW('４．事業概要（５）'!C$8)+1)),"")</f>
        <v/>
      </c>
    </row>
    <row r="645" spans="2:3">
      <c r="B645" s="3"/>
      <c r="C645" s="12" t="str" cm="1">
        <f t="array" ref="C645">IFERROR(INDEX('４．事業概要（５）'!C:C,SMALL(IF('４．事業概要（５）'!C$8:C$207&lt;&gt;"",ROW('４．事業概要（５）'!C$8:C$207)),ROW('４．事業概要（５）'!C90)-ROW('４．事業概要（５）'!C$8)+1)),"")</f>
        <v/>
      </c>
    </row>
    <row r="646" spans="2:3">
      <c r="B646" s="3"/>
      <c r="C646" s="12" t="str" cm="1">
        <f t="array" ref="C646">IFERROR(INDEX('４．事業概要（５）'!C:C,SMALL(IF('４．事業概要（５）'!C$8:C$207&lt;&gt;"",ROW('４．事業概要（５）'!C$8:C$207)),ROW('４．事業概要（５）'!C91)-ROW('４．事業概要（５）'!C$8)+1)),"")</f>
        <v/>
      </c>
    </row>
    <row r="647" spans="2:3">
      <c r="B647" s="3"/>
      <c r="C647" s="12" t="str" cm="1">
        <f t="array" ref="C647">IFERROR(INDEX('４．事業概要（５）'!C:C,SMALL(IF('４．事業概要（５）'!C$8:C$207&lt;&gt;"",ROW('４．事業概要（５）'!C$8:C$207)),ROW('４．事業概要（５）'!C92)-ROW('４．事業概要（５）'!C$8)+1)),"")</f>
        <v/>
      </c>
    </row>
    <row r="648" spans="2:3">
      <c r="B648" s="3"/>
      <c r="C648" s="12" t="str" cm="1">
        <f t="array" ref="C648">IFERROR(INDEX('４．事業概要（５）'!C:C,SMALL(IF('４．事業概要（５）'!C$8:C$207&lt;&gt;"",ROW('４．事業概要（５）'!C$8:C$207)),ROW('４．事業概要（５）'!C93)-ROW('４．事業概要（５）'!C$8)+1)),"")</f>
        <v/>
      </c>
    </row>
    <row r="649" spans="2:3">
      <c r="B649" s="3"/>
      <c r="C649" s="12" t="str" cm="1">
        <f t="array" ref="C649">IFERROR(INDEX('４．事業概要（５）'!C:C,SMALL(IF('４．事業概要（５）'!C$8:C$207&lt;&gt;"",ROW('４．事業概要（５）'!C$8:C$207)),ROW('４．事業概要（５）'!C94)-ROW('４．事業概要（５）'!C$8)+1)),"")</f>
        <v/>
      </c>
    </row>
    <row r="650" spans="2:3">
      <c r="B650" s="3"/>
      <c r="C650" s="12" t="str" cm="1">
        <f t="array" ref="C650">IFERROR(INDEX('４．事業概要（５）'!C:C,SMALL(IF('４．事業概要（５）'!C$8:C$207&lt;&gt;"",ROW('４．事業概要（５）'!C$8:C$207)),ROW('４．事業概要（５）'!C95)-ROW('４．事業概要（５）'!C$8)+1)),"")</f>
        <v/>
      </c>
    </row>
    <row r="651" spans="2:3">
      <c r="B651" s="3"/>
      <c r="C651" s="12" t="str" cm="1">
        <f t="array" ref="C651">IFERROR(INDEX('４．事業概要（５）'!C:C,SMALL(IF('４．事業概要（５）'!C$8:C$207&lt;&gt;"",ROW('４．事業概要（５）'!C$8:C$207)),ROW('４．事業概要（５）'!C96)-ROW('４．事業概要（５）'!C$8)+1)),"")</f>
        <v/>
      </c>
    </row>
    <row r="652" spans="2:3">
      <c r="B652" s="3"/>
      <c r="C652" s="12" t="str" cm="1">
        <f t="array" ref="C652">IFERROR(INDEX('４．事業概要（５）'!C:C,SMALL(IF('４．事業概要（５）'!C$8:C$207&lt;&gt;"",ROW('４．事業概要（５）'!C$8:C$207)),ROW('４．事業概要（５）'!C97)-ROW('４．事業概要（５）'!C$8)+1)),"")</f>
        <v/>
      </c>
    </row>
    <row r="653" spans="2:3">
      <c r="B653" s="3"/>
      <c r="C653" s="12" t="str" cm="1">
        <f t="array" ref="C653">IFERROR(INDEX('４．事業概要（５）'!C:C,SMALL(IF('４．事業概要（５）'!C$8:C$207&lt;&gt;"",ROW('４．事業概要（５）'!C$8:C$207)),ROW('４．事業概要（５）'!C98)-ROW('４．事業概要（５）'!C$8)+1)),"")</f>
        <v/>
      </c>
    </row>
    <row r="654" spans="2:3">
      <c r="B654" s="3"/>
      <c r="C654" s="12" t="str" cm="1">
        <f t="array" ref="C654">IFERROR(INDEX('４．事業概要（５）'!C:C,SMALL(IF('４．事業概要（５）'!C$8:C$207&lt;&gt;"",ROW('４．事業概要（５）'!C$8:C$207)),ROW('４．事業概要（５）'!C99)-ROW('４．事業概要（５）'!C$8)+1)),"")</f>
        <v/>
      </c>
    </row>
    <row r="655" spans="2:3">
      <c r="B655" s="3"/>
      <c r="C655" s="12" t="str" cm="1">
        <f t="array" ref="C655">IFERROR(INDEX('４．事業概要（５）'!C:C,SMALL(IF('４．事業概要（５）'!C$8:C$207&lt;&gt;"",ROW('４．事業概要（５）'!C$8:C$207)),ROW('４．事業概要（５）'!C100)-ROW('４．事業概要（５）'!C$8)+1)),"")</f>
        <v/>
      </c>
    </row>
    <row r="656" spans="2:3">
      <c r="B656" s="3"/>
      <c r="C656" s="12" t="str" cm="1">
        <f t="array" ref="C656">IFERROR(INDEX('４．事業概要（５）'!C:C,SMALL(IF('４．事業概要（５）'!C$8:C$207&lt;&gt;"",ROW('４．事業概要（５）'!C$8:C$207)),ROW('４．事業概要（５）'!C101)-ROW('４．事業概要（５）'!C$8)+1)),"")</f>
        <v/>
      </c>
    </row>
    <row r="657" spans="2:3">
      <c r="B657" s="3"/>
      <c r="C657" s="12" t="str" cm="1">
        <f t="array" ref="C657">IFERROR(INDEX('４．事業概要（５）'!C:C,SMALL(IF('４．事業概要（５）'!C$8:C$207&lt;&gt;"",ROW('４．事業概要（５）'!C$8:C$207)),ROW('４．事業概要（５）'!C102)-ROW('４．事業概要（５）'!C$8)+1)),"")</f>
        <v/>
      </c>
    </row>
    <row r="658" spans="2:3">
      <c r="B658" s="3"/>
      <c r="C658" s="12" t="str" cm="1">
        <f t="array" ref="C658">IFERROR(INDEX('４．事業概要（５）'!C:C,SMALL(IF('４．事業概要（５）'!C$8:C$207&lt;&gt;"",ROW('４．事業概要（５）'!C$8:C$207)),ROW('４．事業概要（５）'!C103)-ROW('４．事業概要（５）'!C$8)+1)),"")</f>
        <v/>
      </c>
    </row>
    <row r="659" spans="2:3">
      <c r="B659" s="3"/>
      <c r="C659" s="12" t="str" cm="1">
        <f t="array" ref="C659">IFERROR(INDEX('４．事業概要（５）'!C:C,SMALL(IF('４．事業概要（５）'!C$8:C$207&lt;&gt;"",ROW('４．事業概要（５）'!C$8:C$207)),ROW('４．事業概要（５）'!C104)-ROW('４．事業概要（５）'!C$8)+1)),"")</f>
        <v/>
      </c>
    </row>
    <row r="660" spans="2:3">
      <c r="B660" s="3"/>
      <c r="C660" s="12" t="str" cm="1">
        <f t="array" ref="C660">IFERROR(INDEX('４．事業概要（５）'!C:C,SMALL(IF('４．事業概要（５）'!C$8:C$207&lt;&gt;"",ROW('４．事業概要（５）'!C$8:C$207)),ROW('４．事業概要（５）'!C105)-ROW('４．事業概要（５）'!C$8)+1)),"")</f>
        <v/>
      </c>
    </row>
    <row r="661" spans="2:3">
      <c r="B661" s="3"/>
      <c r="C661" s="12" t="str" cm="1">
        <f t="array" ref="C661">IFERROR(INDEX('４．事業概要（５）'!C:C,SMALL(IF('４．事業概要（５）'!C$8:C$207&lt;&gt;"",ROW('４．事業概要（５）'!C$8:C$207)),ROW('４．事業概要（５）'!C106)-ROW('４．事業概要（５）'!C$8)+1)),"")</f>
        <v/>
      </c>
    </row>
    <row r="662" spans="2:3">
      <c r="B662" s="3"/>
      <c r="C662" s="12" t="str" cm="1">
        <f t="array" ref="C662">IFERROR(INDEX('４．事業概要（５）'!C:C,SMALL(IF('４．事業概要（５）'!C$8:C$207&lt;&gt;"",ROW('４．事業概要（５）'!C$8:C$207)),ROW('４．事業概要（５）'!C107)-ROW('４．事業概要（５）'!C$8)+1)),"")</f>
        <v/>
      </c>
    </row>
    <row r="663" spans="2:3">
      <c r="B663" s="3"/>
      <c r="C663" s="12" t="str" cm="1">
        <f t="array" ref="C663">IFERROR(INDEX('４．事業概要（５）'!C:C,SMALL(IF('４．事業概要（５）'!C$8:C$207&lt;&gt;"",ROW('４．事業概要（５）'!C$8:C$207)),ROW('４．事業概要（５）'!C108)-ROW('４．事業概要（５）'!C$8)+1)),"")</f>
        <v/>
      </c>
    </row>
    <row r="664" spans="2:3">
      <c r="B664" s="3"/>
      <c r="C664" s="12" t="str" cm="1">
        <f t="array" ref="C664">IFERROR(INDEX('４．事業概要（５）'!C:C,SMALL(IF('４．事業概要（５）'!C$8:C$207&lt;&gt;"",ROW('４．事業概要（５）'!C$8:C$207)),ROW('４．事業概要（５）'!C109)-ROW('４．事業概要（５）'!C$8)+1)),"")</f>
        <v/>
      </c>
    </row>
    <row r="665" spans="2:3">
      <c r="B665" s="3"/>
      <c r="C665" s="12" t="str" cm="1">
        <f t="array" ref="C665">IFERROR(INDEX('４．事業概要（５）'!C:C,SMALL(IF('４．事業概要（５）'!C$8:C$207&lt;&gt;"",ROW('４．事業概要（５）'!C$8:C$207)),ROW('４．事業概要（５）'!C110)-ROW('４．事業概要（５）'!C$8)+1)),"")</f>
        <v/>
      </c>
    </row>
    <row r="666" spans="2:3">
      <c r="B666" s="3"/>
      <c r="C666" s="12" t="str" cm="1">
        <f t="array" ref="C666">IFERROR(INDEX('４．事業概要（５）'!C:C,SMALL(IF('４．事業概要（５）'!C$8:C$207&lt;&gt;"",ROW('４．事業概要（５）'!C$8:C$207)),ROW('４．事業概要（５）'!C111)-ROW('４．事業概要（５）'!C$8)+1)),"")</f>
        <v/>
      </c>
    </row>
    <row r="667" spans="2:3">
      <c r="B667" s="3"/>
      <c r="C667" s="12" t="str" cm="1">
        <f t="array" ref="C667">IFERROR(INDEX('４．事業概要（５）'!C:C,SMALL(IF('４．事業概要（５）'!C$8:C$207&lt;&gt;"",ROW('４．事業概要（５）'!C$8:C$207)),ROW('４．事業概要（５）'!C112)-ROW('４．事業概要（５）'!C$8)+1)),"")</f>
        <v/>
      </c>
    </row>
    <row r="668" spans="2:3">
      <c r="B668" s="3"/>
      <c r="C668" s="12" t="str" cm="1">
        <f t="array" ref="C668">IFERROR(INDEX('４．事業概要（５）'!C:C,SMALL(IF('４．事業概要（５）'!C$8:C$207&lt;&gt;"",ROW('４．事業概要（５）'!C$8:C$207)),ROW('４．事業概要（５）'!C113)-ROW('４．事業概要（５）'!C$8)+1)),"")</f>
        <v/>
      </c>
    </row>
    <row r="669" spans="2:3">
      <c r="B669" s="3"/>
      <c r="C669" s="12" t="str" cm="1">
        <f t="array" ref="C669">IFERROR(INDEX('４．事業概要（５）'!C:C,SMALL(IF('４．事業概要（５）'!C$8:C$207&lt;&gt;"",ROW('４．事業概要（５）'!C$8:C$207)),ROW('４．事業概要（５）'!C114)-ROW('４．事業概要（５）'!C$8)+1)),"")</f>
        <v/>
      </c>
    </row>
    <row r="670" spans="2:3">
      <c r="B670" s="3"/>
      <c r="C670" s="12" t="str" cm="1">
        <f t="array" ref="C670">IFERROR(INDEX('４．事業概要（５）'!C:C,SMALL(IF('４．事業概要（５）'!C$8:C$207&lt;&gt;"",ROW('４．事業概要（５）'!C$8:C$207)),ROW('４．事業概要（５）'!C115)-ROW('４．事業概要（５）'!C$8)+1)),"")</f>
        <v/>
      </c>
    </row>
    <row r="671" spans="2:3">
      <c r="B671" s="3"/>
      <c r="C671" s="12" t="str" cm="1">
        <f t="array" ref="C671">IFERROR(INDEX('４．事業概要（５）'!C:C,SMALL(IF('４．事業概要（５）'!C$8:C$207&lt;&gt;"",ROW('４．事業概要（５）'!C$8:C$207)),ROW('４．事業概要（５）'!C116)-ROW('４．事業概要（５）'!C$8)+1)),"")</f>
        <v/>
      </c>
    </row>
    <row r="672" spans="2:3">
      <c r="B672" s="3"/>
      <c r="C672" s="12" t="str" cm="1">
        <f t="array" ref="C672">IFERROR(INDEX('４．事業概要（５）'!C:C,SMALL(IF('４．事業概要（５）'!C$8:C$207&lt;&gt;"",ROW('４．事業概要（５）'!C$8:C$207)),ROW('４．事業概要（５）'!C117)-ROW('４．事業概要（５）'!C$8)+1)),"")</f>
        <v/>
      </c>
    </row>
    <row r="673" spans="2:3">
      <c r="B673" s="3"/>
      <c r="C673" s="12" t="str" cm="1">
        <f t="array" ref="C673">IFERROR(INDEX('４．事業概要（５）'!C:C,SMALL(IF('４．事業概要（５）'!C$8:C$207&lt;&gt;"",ROW('４．事業概要（５）'!C$8:C$207)),ROW('４．事業概要（５）'!C118)-ROW('４．事業概要（５）'!C$8)+1)),"")</f>
        <v/>
      </c>
    </row>
    <row r="674" spans="2:3">
      <c r="B674" s="3"/>
      <c r="C674" s="12" t="str" cm="1">
        <f t="array" ref="C674">IFERROR(INDEX('４．事業概要（５）'!C:C,SMALL(IF('４．事業概要（５）'!C$8:C$207&lt;&gt;"",ROW('４．事業概要（５）'!C$8:C$207)),ROW('４．事業概要（５）'!C119)-ROW('４．事業概要（５）'!C$8)+1)),"")</f>
        <v/>
      </c>
    </row>
    <row r="675" spans="2:3">
      <c r="B675" s="3"/>
      <c r="C675" s="12" t="str" cm="1">
        <f t="array" ref="C675">IFERROR(INDEX('４．事業概要（５）'!C:C,SMALL(IF('４．事業概要（５）'!C$8:C$207&lt;&gt;"",ROW('４．事業概要（５）'!C$8:C$207)),ROW('４．事業概要（５）'!C120)-ROW('４．事業概要（５）'!C$8)+1)),"")</f>
        <v/>
      </c>
    </row>
    <row r="676" spans="2:3">
      <c r="B676" s="3"/>
      <c r="C676" s="12" t="str" cm="1">
        <f t="array" ref="C676">IFERROR(INDEX('４．事業概要（５）'!C:C,SMALL(IF('４．事業概要（５）'!C$8:C$207&lt;&gt;"",ROW('４．事業概要（５）'!C$8:C$207)),ROW('４．事業概要（５）'!C121)-ROW('４．事業概要（５）'!C$8)+1)),"")</f>
        <v/>
      </c>
    </row>
    <row r="677" spans="2:3">
      <c r="B677" s="3"/>
      <c r="C677" s="12" t="str" cm="1">
        <f t="array" ref="C677">IFERROR(INDEX('４．事業概要（５）'!C:C,SMALL(IF('４．事業概要（５）'!C$8:C$207&lt;&gt;"",ROW('４．事業概要（５）'!C$8:C$207)),ROW('４．事業概要（５）'!C122)-ROW('４．事業概要（５）'!C$8)+1)),"")</f>
        <v/>
      </c>
    </row>
    <row r="678" spans="2:3">
      <c r="B678" s="3"/>
      <c r="C678" s="12" t="str" cm="1">
        <f t="array" ref="C678">IFERROR(INDEX('４．事業概要（５）'!C:C,SMALL(IF('４．事業概要（５）'!C$8:C$207&lt;&gt;"",ROW('４．事業概要（５）'!C$8:C$207)),ROW('４．事業概要（５）'!C123)-ROW('４．事業概要（５）'!C$8)+1)),"")</f>
        <v/>
      </c>
    </row>
    <row r="679" spans="2:3">
      <c r="B679" s="3"/>
      <c r="C679" s="12" t="str" cm="1">
        <f t="array" ref="C679">IFERROR(INDEX('４．事業概要（５）'!C:C,SMALL(IF('４．事業概要（５）'!C$8:C$207&lt;&gt;"",ROW('４．事業概要（５）'!C$8:C$207)),ROW('４．事業概要（５）'!C124)-ROW('４．事業概要（５）'!C$8)+1)),"")</f>
        <v/>
      </c>
    </row>
    <row r="680" spans="2:3">
      <c r="B680" s="3"/>
      <c r="C680" s="12" t="str" cm="1">
        <f t="array" ref="C680">IFERROR(INDEX('４．事業概要（５）'!C:C,SMALL(IF('４．事業概要（５）'!C$8:C$207&lt;&gt;"",ROW('４．事業概要（５）'!C$8:C$207)),ROW('４．事業概要（５）'!C125)-ROW('４．事業概要（５）'!C$8)+1)),"")</f>
        <v/>
      </c>
    </row>
    <row r="681" spans="2:3">
      <c r="B681" s="3"/>
      <c r="C681" s="12" t="str" cm="1">
        <f t="array" ref="C681">IFERROR(INDEX('４．事業概要（５）'!C:C,SMALL(IF('４．事業概要（５）'!C$8:C$207&lt;&gt;"",ROW('４．事業概要（５）'!C$8:C$207)),ROW('４．事業概要（５）'!C126)-ROW('４．事業概要（５）'!C$8)+1)),"")</f>
        <v/>
      </c>
    </row>
    <row r="682" spans="2:3">
      <c r="B682" s="3"/>
      <c r="C682" s="12" t="str" cm="1">
        <f t="array" ref="C682">IFERROR(INDEX('４．事業概要（５）'!C:C,SMALL(IF('４．事業概要（５）'!C$8:C$207&lt;&gt;"",ROW('４．事業概要（５）'!C$8:C$207)),ROW('４．事業概要（５）'!C127)-ROW('４．事業概要（５）'!C$8)+1)),"")</f>
        <v/>
      </c>
    </row>
    <row r="683" spans="2:3">
      <c r="B683" s="3"/>
      <c r="C683" s="12" t="str" cm="1">
        <f t="array" ref="C683">IFERROR(INDEX('４．事業概要（５）'!C:C,SMALL(IF('４．事業概要（５）'!C$8:C$207&lt;&gt;"",ROW('４．事業概要（５）'!C$8:C$207)),ROW('４．事業概要（５）'!C128)-ROW('４．事業概要（５）'!C$8)+1)),"")</f>
        <v/>
      </c>
    </row>
    <row r="684" spans="2:3">
      <c r="B684" s="3"/>
      <c r="C684" s="12" t="str" cm="1">
        <f t="array" ref="C684">IFERROR(INDEX('４．事業概要（５）'!C:C,SMALL(IF('４．事業概要（５）'!C$8:C$207&lt;&gt;"",ROW('４．事業概要（５）'!C$8:C$207)),ROW('４．事業概要（５）'!C129)-ROW('４．事業概要（５）'!C$8)+1)),"")</f>
        <v/>
      </c>
    </row>
    <row r="685" spans="2:3">
      <c r="B685" s="3"/>
      <c r="C685" s="12" t="str" cm="1">
        <f t="array" ref="C685">IFERROR(INDEX('４．事業概要（５）'!C:C,SMALL(IF('４．事業概要（５）'!C$8:C$207&lt;&gt;"",ROW('４．事業概要（５）'!C$8:C$207)),ROW('４．事業概要（５）'!C130)-ROW('４．事業概要（５）'!C$8)+1)),"")</f>
        <v/>
      </c>
    </row>
    <row r="686" spans="2:3">
      <c r="B686" s="3"/>
      <c r="C686" s="12" t="str" cm="1">
        <f t="array" ref="C686">IFERROR(INDEX('４．事業概要（５）'!C:C,SMALL(IF('４．事業概要（５）'!C$8:C$207&lt;&gt;"",ROW('４．事業概要（５）'!C$8:C$207)),ROW('４．事業概要（５）'!C131)-ROW('４．事業概要（５）'!C$8)+1)),"")</f>
        <v/>
      </c>
    </row>
    <row r="687" spans="2:3">
      <c r="B687" s="3"/>
      <c r="C687" s="12" t="str" cm="1">
        <f t="array" ref="C687">IFERROR(INDEX('４．事業概要（５）'!C:C,SMALL(IF('４．事業概要（５）'!C$8:C$207&lt;&gt;"",ROW('４．事業概要（５）'!C$8:C$207)),ROW('４．事業概要（５）'!C132)-ROW('４．事業概要（５）'!C$8)+1)),"")</f>
        <v/>
      </c>
    </row>
    <row r="688" spans="2:3">
      <c r="B688" s="3"/>
      <c r="C688" s="12" t="str" cm="1">
        <f t="array" ref="C688">IFERROR(INDEX('４．事業概要（５）'!C:C,SMALL(IF('４．事業概要（５）'!C$8:C$207&lt;&gt;"",ROW('４．事業概要（５）'!C$8:C$207)),ROW('４．事業概要（５）'!C133)-ROW('４．事業概要（５）'!C$8)+1)),"")</f>
        <v/>
      </c>
    </row>
    <row r="689" spans="2:3">
      <c r="B689" s="3"/>
      <c r="C689" s="12" t="str" cm="1">
        <f t="array" ref="C689">IFERROR(INDEX('４．事業概要（５）'!C:C,SMALL(IF('４．事業概要（５）'!C$8:C$207&lt;&gt;"",ROW('４．事業概要（５）'!C$8:C$207)),ROW('４．事業概要（５）'!C134)-ROW('４．事業概要（５）'!C$8)+1)),"")</f>
        <v/>
      </c>
    </row>
    <row r="690" spans="2:3">
      <c r="B690" s="3"/>
      <c r="C690" s="12" t="str" cm="1">
        <f t="array" ref="C690">IFERROR(INDEX('４．事業概要（５）'!C:C,SMALL(IF('４．事業概要（５）'!C$8:C$207&lt;&gt;"",ROW('４．事業概要（５）'!C$8:C$207)),ROW('４．事業概要（５）'!C135)-ROW('４．事業概要（５）'!C$8)+1)),"")</f>
        <v/>
      </c>
    </row>
    <row r="691" spans="2:3">
      <c r="B691" s="3"/>
      <c r="C691" s="12" t="str" cm="1">
        <f t="array" ref="C691">IFERROR(INDEX('４．事業概要（５）'!C:C,SMALL(IF('４．事業概要（５）'!C$8:C$207&lt;&gt;"",ROW('４．事業概要（５）'!C$8:C$207)),ROW('４．事業概要（５）'!C136)-ROW('４．事業概要（５）'!C$8)+1)),"")</f>
        <v/>
      </c>
    </row>
    <row r="692" spans="2:3">
      <c r="B692" s="3"/>
      <c r="C692" s="12" t="str" cm="1">
        <f t="array" ref="C692">IFERROR(INDEX('４．事業概要（５）'!C:C,SMALL(IF('４．事業概要（５）'!C$8:C$207&lt;&gt;"",ROW('４．事業概要（５）'!C$8:C$207)),ROW('４．事業概要（５）'!C137)-ROW('４．事業概要（５）'!C$8)+1)),"")</f>
        <v/>
      </c>
    </row>
    <row r="693" spans="2:3">
      <c r="B693" s="3"/>
      <c r="C693" s="12" t="str" cm="1">
        <f t="array" ref="C693">IFERROR(INDEX('４．事業概要（５）'!C:C,SMALL(IF('４．事業概要（５）'!C$8:C$207&lt;&gt;"",ROW('４．事業概要（５）'!C$8:C$207)),ROW('４．事業概要（５）'!C138)-ROW('４．事業概要（５）'!C$8)+1)),"")</f>
        <v/>
      </c>
    </row>
    <row r="694" spans="2:3">
      <c r="B694" s="3"/>
      <c r="C694" s="12" t="str" cm="1">
        <f t="array" ref="C694">IFERROR(INDEX('４．事業概要（５）'!C:C,SMALL(IF('４．事業概要（５）'!C$8:C$207&lt;&gt;"",ROW('４．事業概要（５）'!C$8:C$207)),ROW('４．事業概要（５）'!C139)-ROW('４．事業概要（５）'!C$8)+1)),"")</f>
        <v/>
      </c>
    </row>
    <row r="695" spans="2:3">
      <c r="B695" s="3"/>
      <c r="C695" s="12" t="str" cm="1">
        <f t="array" ref="C695">IFERROR(INDEX('４．事業概要（５）'!C:C,SMALL(IF('４．事業概要（５）'!C$8:C$207&lt;&gt;"",ROW('４．事業概要（５）'!C$8:C$207)),ROW('４．事業概要（５）'!C140)-ROW('４．事業概要（５）'!C$8)+1)),"")</f>
        <v/>
      </c>
    </row>
    <row r="696" spans="2:3">
      <c r="B696" s="3"/>
      <c r="C696" s="12" t="str" cm="1">
        <f t="array" ref="C696">IFERROR(INDEX('４．事業概要（５）'!C:C,SMALL(IF('４．事業概要（５）'!C$8:C$207&lt;&gt;"",ROW('４．事業概要（５）'!C$8:C$207)),ROW('４．事業概要（５）'!C141)-ROW('４．事業概要（５）'!C$8)+1)),"")</f>
        <v/>
      </c>
    </row>
    <row r="697" spans="2:3">
      <c r="B697" s="3"/>
      <c r="C697" s="12" t="str" cm="1">
        <f t="array" ref="C697">IFERROR(INDEX('４．事業概要（５）'!C:C,SMALL(IF('４．事業概要（５）'!C$8:C$207&lt;&gt;"",ROW('４．事業概要（５）'!C$8:C$207)),ROW('４．事業概要（５）'!C142)-ROW('４．事業概要（５）'!C$8)+1)),"")</f>
        <v/>
      </c>
    </row>
    <row r="698" spans="2:3">
      <c r="B698" s="3"/>
      <c r="C698" s="12" t="str" cm="1">
        <f t="array" ref="C698">IFERROR(INDEX('４．事業概要（５）'!C:C,SMALL(IF('４．事業概要（５）'!C$8:C$207&lt;&gt;"",ROW('４．事業概要（５）'!C$8:C$207)),ROW('４．事業概要（５）'!C143)-ROW('４．事業概要（５）'!C$8)+1)),"")</f>
        <v/>
      </c>
    </row>
    <row r="699" spans="2:3">
      <c r="B699" s="3"/>
      <c r="C699" s="12" t="str" cm="1">
        <f t="array" ref="C699">IFERROR(INDEX('４．事業概要（５）'!C:C,SMALL(IF('４．事業概要（５）'!C$8:C$207&lt;&gt;"",ROW('４．事業概要（５）'!C$8:C$207)),ROW('４．事業概要（５）'!C144)-ROW('４．事業概要（５）'!C$8)+1)),"")</f>
        <v/>
      </c>
    </row>
    <row r="700" spans="2:3">
      <c r="B700" s="3"/>
      <c r="C700" s="12" t="str" cm="1">
        <f t="array" ref="C700">IFERROR(INDEX('４．事業概要（５）'!C:C,SMALL(IF('４．事業概要（５）'!C$8:C$207&lt;&gt;"",ROW('４．事業概要（５）'!C$8:C$207)),ROW('４．事業概要（５）'!C145)-ROW('４．事業概要（５）'!C$8)+1)),"")</f>
        <v/>
      </c>
    </row>
    <row r="701" spans="2:3">
      <c r="B701" s="3"/>
      <c r="C701" s="12" t="str" cm="1">
        <f t="array" ref="C701">IFERROR(INDEX('４．事業概要（５）'!C:C,SMALL(IF('４．事業概要（５）'!C$8:C$207&lt;&gt;"",ROW('４．事業概要（５）'!C$8:C$207)),ROW('４．事業概要（５）'!C146)-ROW('４．事業概要（５）'!C$8)+1)),"")</f>
        <v/>
      </c>
    </row>
    <row r="702" spans="2:3">
      <c r="B702" s="3"/>
      <c r="C702" s="12" t="str" cm="1">
        <f t="array" ref="C702">IFERROR(INDEX('４．事業概要（５）'!C:C,SMALL(IF('４．事業概要（５）'!C$8:C$207&lt;&gt;"",ROW('４．事業概要（５）'!C$8:C$207)),ROW('４．事業概要（５）'!C147)-ROW('４．事業概要（５）'!C$8)+1)),"")</f>
        <v/>
      </c>
    </row>
    <row r="703" spans="2:3">
      <c r="B703" s="3"/>
      <c r="C703" s="12" t="str" cm="1">
        <f t="array" ref="C703">IFERROR(INDEX('４．事業概要（５）'!C:C,SMALL(IF('４．事業概要（５）'!C$8:C$207&lt;&gt;"",ROW('４．事業概要（５）'!C$8:C$207)),ROW('４．事業概要（５）'!C148)-ROW('４．事業概要（５）'!C$8)+1)),"")</f>
        <v/>
      </c>
    </row>
    <row r="704" spans="2:3">
      <c r="B704" s="3"/>
      <c r="C704" s="12" t="str" cm="1">
        <f t="array" ref="C704">IFERROR(INDEX('４．事業概要（５）'!C:C,SMALL(IF('４．事業概要（５）'!C$8:C$207&lt;&gt;"",ROW('４．事業概要（５）'!C$8:C$207)),ROW('４．事業概要（５）'!C149)-ROW('４．事業概要（５）'!C$8)+1)),"")</f>
        <v/>
      </c>
    </row>
    <row r="705" spans="2:3">
      <c r="B705" s="3"/>
      <c r="C705" s="12" t="str" cm="1">
        <f t="array" ref="C705">IFERROR(INDEX('４．事業概要（５）'!C:C,SMALL(IF('４．事業概要（５）'!C$8:C$207&lt;&gt;"",ROW('４．事業概要（５）'!C$8:C$207)),ROW('４．事業概要（５）'!C150)-ROW('４．事業概要（５）'!C$8)+1)),"")</f>
        <v/>
      </c>
    </row>
    <row r="706" spans="2:3">
      <c r="B706" s="3"/>
      <c r="C706" s="12" t="str" cm="1">
        <f t="array" ref="C706">IFERROR(INDEX('４．事業概要（５）'!C:C,SMALL(IF('４．事業概要（５）'!C$8:C$207&lt;&gt;"",ROW('４．事業概要（５）'!C$8:C$207)),ROW('４．事業概要（５）'!C151)-ROW('４．事業概要（５）'!C$8)+1)),"")</f>
        <v/>
      </c>
    </row>
    <row r="707" spans="2:3">
      <c r="B707" s="3"/>
      <c r="C707" s="12" t="str" cm="1">
        <f t="array" ref="C707">IFERROR(INDEX('４．事業概要（５）'!C:C,SMALL(IF('４．事業概要（５）'!C$8:C$207&lt;&gt;"",ROW('４．事業概要（５）'!C$8:C$207)),ROW('４．事業概要（５）'!C152)-ROW('４．事業概要（５）'!C$8)+1)),"")</f>
        <v/>
      </c>
    </row>
    <row r="708" spans="2:3">
      <c r="B708" s="3"/>
      <c r="C708" s="12" t="str" cm="1">
        <f t="array" ref="C708">IFERROR(INDEX('４．事業概要（５）'!C:C,SMALL(IF('４．事業概要（５）'!C$8:C$207&lt;&gt;"",ROW('４．事業概要（５）'!C$8:C$207)),ROW('４．事業概要（５）'!C153)-ROW('４．事業概要（５）'!C$8)+1)),"")</f>
        <v/>
      </c>
    </row>
    <row r="709" spans="2:3">
      <c r="B709" s="3"/>
      <c r="C709" s="12" t="str" cm="1">
        <f t="array" ref="C709">IFERROR(INDEX('４．事業概要（５）'!C:C,SMALL(IF('４．事業概要（５）'!C$8:C$207&lt;&gt;"",ROW('４．事業概要（５）'!C$8:C$207)),ROW('４．事業概要（５）'!C154)-ROW('４．事業概要（５）'!C$8)+1)),"")</f>
        <v/>
      </c>
    </row>
    <row r="710" spans="2:3">
      <c r="B710" s="3"/>
      <c r="C710" s="12" t="str" cm="1">
        <f t="array" ref="C710">IFERROR(INDEX('４．事業概要（５）'!C:C,SMALL(IF('４．事業概要（５）'!C$8:C$207&lt;&gt;"",ROW('４．事業概要（５）'!C$8:C$207)),ROW('４．事業概要（５）'!C155)-ROW('４．事業概要（５）'!C$8)+1)),"")</f>
        <v/>
      </c>
    </row>
    <row r="711" spans="2:3">
      <c r="B711" s="3"/>
      <c r="C711" s="12" t="str" cm="1">
        <f t="array" ref="C711">IFERROR(INDEX('４．事業概要（５）'!C:C,SMALL(IF('４．事業概要（５）'!C$8:C$207&lt;&gt;"",ROW('４．事業概要（５）'!C$8:C$207)),ROW('４．事業概要（５）'!C156)-ROW('４．事業概要（５）'!C$8)+1)),"")</f>
        <v/>
      </c>
    </row>
    <row r="712" spans="2:3">
      <c r="B712" s="3"/>
      <c r="C712" s="12" t="str" cm="1">
        <f t="array" ref="C712">IFERROR(INDEX('４．事業概要（５）'!C:C,SMALL(IF('４．事業概要（５）'!C$8:C$207&lt;&gt;"",ROW('４．事業概要（５）'!C$8:C$207)),ROW('４．事業概要（５）'!C157)-ROW('４．事業概要（５）'!C$8)+1)),"")</f>
        <v/>
      </c>
    </row>
    <row r="713" spans="2:3">
      <c r="B713" s="3"/>
      <c r="C713" s="12" t="str" cm="1">
        <f t="array" ref="C713">IFERROR(INDEX('４．事業概要（５）'!C:C,SMALL(IF('４．事業概要（５）'!C$8:C$207&lt;&gt;"",ROW('４．事業概要（５）'!C$8:C$207)),ROW('４．事業概要（５）'!C158)-ROW('４．事業概要（５）'!C$8)+1)),"")</f>
        <v/>
      </c>
    </row>
    <row r="714" spans="2:3">
      <c r="B714" s="3"/>
      <c r="C714" s="12" t="str" cm="1">
        <f t="array" ref="C714">IFERROR(INDEX('４．事業概要（５）'!C:C,SMALL(IF('４．事業概要（５）'!C$8:C$207&lt;&gt;"",ROW('４．事業概要（５）'!C$8:C$207)),ROW('４．事業概要（５）'!C159)-ROW('４．事業概要（５）'!C$8)+1)),"")</f>
        <v/>
      </c>
    </row>
    <row r="715" spans="2:3">
      <c r="B715" s="3"/>
      <c r="C715" s="12" t="str" cm="1">
        <f t="array" ref="C715">IFERROR(INDEX('４．事業概要（５）'!C:C,SMALL(IF('４．事業概要（５）'!C$8:C$207&lt;&gt;"",ROW('４．事業概要（５）'!C$8:C$207)),ROW('４．事業概要（５）'!C160)-ROW('４．事業概要（５）'!C$8)+1)),"")</f>
        <v/>
      </c>
    </row>
    <row r="716" spans="2:3">
      <c r="B716" s="3"/>
      <c r="C716" s="12" t="str" cm="1">
        <f t="array" ref="C716">IFERROR(INDEX('４．事業概要（５）'!C:C,SMALL(IF('４．事業概要（５）'!C$8:C$207&lt;&gt;"",ROW('４．事業概要（５）'!C$8:C$207)),ROW('４．事業概要（５）'!C161)-ROW('４．事業概要（５）'!C$8)+1)),"")</f>
        <v/>
      </c>
    </row>
    <row r="717" spans="2:3">
      <c r="B717" s="3"/>
      <c r="C717" s="12" t="str" cm="1">
        <f t="array" ref="C717">IFERROR(INDEX('４．事業概要（５）'!C:C,SMALL(IF('４．事業概要（５）'!C$8:C$207&lt;&gt;"",ROW('４．事業概要（５）'!C$8:C$207)),ROW('４．事業概要（５）'!C162)-ROW('４．事業概要（５）'!C$8)+1)),"")</f>
        <v/>
      </c>
    </row>
    <row r="718" spans="2:3">
      <c r="B718" s="3"/>
      <c r="C718" s="12" t="str" cm="1">
        <f t="array" ref="C718">IFERROR(INDEX('４．事業概要（５）'!C:C,SMALL(IF('４．事業概要（５）'!C$8:C$207&lt;&gt;"",ROW('４．事業概要（５）'!C$8:C$207)),ROW('４．事業概要（５）'!C163)-ROW('４．事業概要（５）'!C$8)+1)),"")</f>
        <v/>
      </c>
    </row>
    <row r="719" spans="2:3">
      <c r="B719" s="3"/>
      <c r="C719" s="12" t="str" cm="1">
        <f t="array" ref="C719">IFERROR(INDEX('４．事業概要（５）'!C:C,SMALL(IF('４．事業概要（５）'!C$8:C$207&lt;&gt;"",ROW('４．事業概要（５）'!C$8:C$207)),ROW('４．事業概要（５）'!C164)-ROW('４．事業概要（５）'!C$8)+1)),"")</f>
        <v/>
      </c>
    </row>
    <row r="720" spans="2:3">
      <c r="B720" s="3"/>
      <c r="C720" s="12" t="str" cm="1">
        <f t="array" ref="C720">IFERROR(INDEX('４．事業概要（５）'!C:C,SMALL(IF('４．事業概要（５）'!C$8:C$207&lt;&gt;"",ROW('４．事業概要（５）'!C$8:C$207)),ROW('４．事業概要（５）'!C165)-ROW('４．事業概要（５）'!C$8)+1)),"")</f>
        <v/>
      </c>
    </row>
    <row r="721" spans="2:3">
      <c r="B721" s="3"/>
      <c r="C721" s="12" t="str" cm="1">
        <f t="array" ref="C721">IFERROR(INDEX('４．事業概要（５）'!C:C,SMALL(IF('４．事業概要（５）'!C$8:C$207&lt;&gt;"",ROW('４．事業概要（５）'!C$8:C$207)),ROW('４．事業概要（５）'!C166)-ROW('４．事業概要（５）'!C$8)+1)),"")</f>
        <v/>
      </c>
    </row>
    <row r="722" spans="2:3">
      <c r="B722" s="3"/>
      <c r="C722" s="12" t="str" cm="1">
        <f t="array" ref="C722">IFERROR(INDEX('４．事業概要（５）'!C:C,SMALL(IF('４．事業概要（５）'!C$8:C$207&lt;&gt;"",ROW('４．事業概要（５）'!C$8:C$207)),ROW('４．事業概要（５）'!C167)-ROW('４．事業概要（５）'!C$8)+1)),"")</f>
        <v/>
      </c>
    </row>
    <row r="723" spans="2:3">
      <c r="B723" s="3"/>
      <c r="C723" s="12" t="str" cm="1">
        <f t="array" ref="C723">IFERROR(INDEX('４．事業概要（５）'!C:C,SMALL(IF('４．事業概要（５）'!C$8:C$207&lt;&gt;"",ROW('４．事業概要（５）'!C$8:C$207)),ROW('４．事業概要（５）'!C168)-ROW('４．事業概要（５）'!C$8)+1)),"")</f>
        <v/>
      </c>
    </row>
    <row r="724" spans="2:3">
      <c r="B724" s="3"/>
      <c r="C724" s="12" t="str" cm="1">
        <f t="array" ref="C724">IFERROR(INDEX('４．事業概要（５）'!C:C,SMALL(IF('４．事業概要（５）'!C$8:C$207&lt;&gt;"",ROW('４．事業概要（５）'!C$8:C$207)),ROW('４．事業概要（５）'!C169)-ROW('４．事業概要（５）'!C$8)+1)),"")</f>
        <v/>
      </c>
    </row>
    <row r="725" spans="2:3">
      <c r="B725" s="3"/>
      <c r="C725" s="12" t="str" cm="1">
        <f t="array" ref="C725">IFERROR(INDEX('４．事業概要（５）'!C:C,SMALL(IF('４．事業概要（５）'!C$8:C$207&lt;&gt;"",ROW('４．事業概要（５）'!C$8:C$207)),ROW('４．事業概要（５）'!C170)-ROW('４．事業概要（５）'!C$8)+1)),"")</f>
        <v/>
      </c>
    </row>
    <row r="726" spans="2:3">
      <c r="B726" s="3"/>
      <c r="C726" s="12" t="str" cm="1">
        <f t="array" ref="C726">IFERROR(INDEX('４．事業概要（５）'!C:C,SMALL(IF('４．事業概要（５）'!C$8:C$207&lt;&gt;"",ROW('４．事業概要（５）'!C$8:C$207)),ROW('４．事業概要（５）'!C171)-ROW('４．事業概要（５）'!C$8)+1)),"")</f>
        <v/>
      </c>
    </row>
    <row r="727" spans="2:3">
      <c r="B727" s="3"/>
      <c r="C727" s="12" t="str" cm="1">
        <f t="array" ref="C727">IFERROR(INDEX('４．事業概要（５）'!C:C,SMALL(IF('４．事業概要（５）'!C$8:C$207&lt;&gt;"",ROW('４．事業概要（５）'!C$8:C$207)),ROW('４．事業概要（５）'!C172)-ROW('４．事業概要（５）'!C$8)+1)),"")</f>
        <v/>
      </c>
    </row>
    <row r="728" spans="2:3">
      <c r="B728" s="3"/>
      <c r="C728" s="12" t="str" cm="1">
        <f t="array" ref="C728">IFERROR(INDEX('４．事業概要（５）'!C:C,SMALL(IF('４．事業概要（５）'!C$8:C$207&lt;&gt;"",ROW('４．事業概要（５）'!C$8:C$207)),ROW('４．事業概要（５）'!C173)-ROW('４．事業概要（５）'!C$8)+1)),"")</f>
        <v/>
      </c>
    </row>
    <row r="729" spans="2:3">
      <c r="B729" s="3"/>
      <c r="C729" s="12" t="str" cm="1">
        <f t="array" ref="C729">IFERROR(INDEX('４．事業概要（５）'!C:C,SMALL(IF('４．事業概要（５）'!C$8:C$207&lt;&gt;"",ROW('４．事業概要（５）'!C$8:C$207)),ROW('４．事業概要（５）'!C174)-ROW('４．事業概要（５）'!C$8)+1)),"")</f>
        <v/>
      </c>
    </row>
    <row r="730" spans="2:3">
      <c r="B730" s="3"/>
      <c r="C730" s="12" t="str" cm="1">
        <f t="array" ref="C730">IFERROR(INDEX('４．事業概要（５）'!C:C,SMALL(IF('４．事業概要（５）'!C$8:C$207&lt;&gt;"",ROW('４．事業概要（５）'!C$8:C$207)),ROW('４．事業概要（５）'!C175)-ROW('４．事業概要（５）'!C$8)+1)),"")</f>
        <v/>
      </c>
    </row>
    <row r="731" spans="2:3">
      <c r="B731" s="3"/>
      <c r="C731" s="12" t="str" cm="1">
        <f t="array" ref="C731">IFERROR(INDEX('４．事業概要（５）'!C:C,SMALL(IF('４．事業概要（５）'!C$8:C$207&lt;&gt;"",ROW('４．事業概要（５）'!C$8:C$207)),ROW('４．事業概要（５）'!C176)-ROW('４．事業概要（５）'!C$8)+1)),"")</f>
        <v/>
      </c>
    </row>
    <row r="732" spans="2:3">
      <c r="B732" s="3"/>
      <c r="C732" s="12" t="str" cm="1">
        <f t="array" ref="C732">IFERROR(INDEX('４．事業概要（５）'!C:C,SMALL(IF('４．事業概要（５）'!C$8:C$207&lt;&gt;"",ROW('４．事業概要（５）'!C$8:C$207)),ROW('４．事業概要（５）'!C177)-ROW('４．事業概要（５）'!C$8)+1)),"")</f>
        <v/>
      </c>
    </row>
    <row r="733" spans="2:3">
      <c r="B733" s="3"/>
      <c r="C733" s="12" t="str" cm="1">
        <f t="array" ref="C733">IFERROR(INDEX('４．事業概要（５）'!C:C,SMALL(IF('４．事業概要（５）'!C$8:C$207&lt;&gt;"",ROW('４．事業概要（５）'!C$8:C$207)),ROW('４．事業概要（５）'!C178)-ROW('４．事業概要（５）'!C$8)+1)),"")</f>
        <v/>
      </c>
    </row>
    <row r="734" spans="2:3">
      <c r="B734" s="3"/>
      <c r="C734" s="12" t="str" cm="1">
        <f t="array" ref="C734">IFERROR(INDEX('４．事業概要（５）'!C:C,SMALL(IF('４．事業概要（５）'!C$8:C$207&lt;&gt;"",ROW('４．事業概要（５）'!C$8:C$207)),ROW('４．事業概要（５）'!C179)-ROW('４．事業概要（５）'!C$8)+1)),"")</f>
        <v/>
      </c>
    </row>
    <row r="735" spans="2:3">
      <c r="B735" s="3"/>
      <c r="C735" s="12" t="str" cm="1">
        <f t="array" ref="C735">IFERROR(INDEX('４．事業概要（５）'!C:C,SMALL(IF('４．事業概要（５）'!C$8:C$207&lt;&gt;"",ROW('４．事業概要（５）'!C$8:C$207)),ROW('４．事業概要（５）'!C180)-ROW('４．事業概要（５）'!C$8)+1)),"")</f>
        <v/>
      </c>
    </row>
    <row r="736" spans="2:3">
      <c r="B736" s="3"/>
      <c r="C736" s="12" t="str" cm="1">
        <f t="array" ref="C736">IFERROR(INDEX('４．事業概要（５）'!C:C,SMALL(IF('４．事業概要（５）'!C$8:C$207&lt;&gt;"",ROW('４．事業概要（５）'!C$8:C$207)),ROW('４．事業概要（５）'!C181)-ROW('４．事業概要（５）'!C$8)+1)),"")</f>
        <v/>
      </c>
    </row>
    <row r="737" spans="2:3">
      <c r="B737" s="3"/>
      <c r="C737" s="12" t="str" cm="1">
        <f t="array" ref="C737">IFERROR(INDEX('４．事業概要（５）'!C:C,SMALL(IF('４．事業概要（５）'!C$8:C$207&lt;&gt;"",ROW('４．事業概要（５）'!C$8:C$207)),ROW('４．事業概要（５）'!C182)-ROW('４．事業概要（５）'!C$8)+1)),"")</f>
        <v/>
      </c>
    </row>
    <row r="738" spans="2:3">
      <c r="B738" s="3"/>
      <c r="C738" s="12" t="str" cm="1">
        <f t="array" ref="C738">IFERROR(INDEX('４．事業概要（５）'!C:C,SMALL(IF('４．事業概要（５）'!C$8:C$207&lt;&gt;"",ROW('４．事業概要（５）'!C$8:C$207)),ROW('４．事業概要（５）'!C183)-ROW('４．事業概要（５）'!C$8)+1)),"")</f>
        <v/>
      </c>
    </row>
    <row r="739" spans="2:3">
      <c r="B739" s="3"/>
      <c r="C739" s="12" t="str" cm="1">
        <f t="array" ref="C739">IFERROR(INDEX('４．事業概要（５）'!C:C,SMALL(IF('４．事業概要（５）'!C$8:C$207&lt;&gt;"",ROW('４．事業概要（５）'!C$8:C$207)),ROW('４．事業概要（５）'!C184)-ROW('４．事業概要（５）'!C$8)+1)),"")</f>
        <v/>
      </c>
    </row>
    <row r="740" spans="2:3">
      <c r="B740" s="3"/>
      <c r="C740" s="12" t="str" cm="1">
        <f t="array" ref="C740">IFERROR(INDEX('４．事業概要（５）'!C:C,SMALL(IF('４．事業概要（５）'!C$8:C$207&lt;&gt;"",ROW('４．事業概要（５）'!C$8:C$207)),ROW('４．事業概要（５）'!C185)-ROW('４．事業概要（５）'!C$8)+1)),"")</f>
        <v/>
      </c>
    </row>
    <row r="741" spans="2:3">
      <c r="B741" s="3"/>
      <c r="C741" s="12" t="str" cm="1">
        <f t="array" ref="C741">IFERROR(INDEX('４．事業概要（５）'!C:C,SMALL(IF('４．事業概要（５）'!C$8:C$207&lt;&gt;"",ROW('４．事業概要（５）'!C$8:C$207)),ROW('４．事業概要（５）'!C186)-ROW('４．事業概要（５）'!C$8)+1)),"")</f>
        <v/>
      </c>
    </row>
    <row r="742" spans="2:3">
      <c r="B742" s="3"/>
      <c r="C742" s="12" t="str" cm="1">
        <f t="array" ref="C742">IFERROR(INDEX('４．事業概要（５）'!C:C,SMALL(IF('４．事業概要（５）'!C$8:C$207&lt;&gt;"",ROW('４．事業概要（５）'!C$8:C$207)),ROW('４．事業概要（５）'!C187)-ROW('４．事業概要（５）'!C$8)+1)),"")</f>
        <v/>
      </c>
    </row>
    <row r="743" spans="2:3">
      <c r="B743" s="3"/>
      <c r="C743" s="12" t="str" cm="1">
        <f t="array" ref="C743">IFERROR(INDEX('４．事業概要（５）'!C:C,SMALL(IF('４．事業概要（５）'!C$8:C$207&lt;&gt;"",ROW('４．事業概要（５）'!C$8:C$207)),ROW('４．事業概要（５）'!C188)-ROW('４．事業概要（５）'!C$8)+1)),"")</f>
        <v/>
      </c>
    </row>
    <row r="744" spans="2:3">
      <c r="B744" s="3"/>
      <c r="C744" s="12" t="str" cm="1">
        <f t="array" ref="C744">IFERROR(INDEX('４．事業概要（５）'!C:C,SMALL(IF('４．事業概要（５）'!C$8:C$207&lt;&gt;"",ROW('４．事業概要（５）'!C$8:C$207)),ROW('４．事業概要（５）'!C189)-ROW('４．事業概要（５）'!C$8)+1)),"")</f>
        <v/>
      </c>
    </row>
    <row r="745" spans="2:3">
      <c r="B745" s="3"/>
      <c r="C745" s="12" t="str" cm="1">
        <f t="array" ref="C745">IFERROR(INDEX('４．事業概要（５）'!C:C,SMALL(IF('４．事業概要（５）'!C$8:C$207&lt;&gt;"",ROW('４．事業概要（５）'!C$8:C$207)),ROW('４．事業概要（５）'!C190)-ROW('４．事業概要（５）'!C$8)+1)),"")</f>
        <v/>
      </c>
    </row>
    <row r="746" spans="2:3">
      <c r="B746" s="3"/>
      <c r="C746" s="12" t="str" cm="1">
        <f t="array" ref="C746">IFERROR(INDEX('４．事業概要（５）'!C:C,SMALL(IF('４．事業概要（５）'!C$8:C$207&lt;&gt;"",ROW('４．事業概要（５）'!C$8:C$207)),ROW('４．事業概要（５）'!C191)-ROW('４．事業概要（５）'!C$8)+1)),"")</f>
        <v/>
      </c>
    </row>
    <row r="747" spans="2:3">
      <c r="B747" s="3"/>
      <c r="C747" s="12" t="str" cm="1">
        <f t="array" ref="C747">IFERROR(INDEX('４．事業概要（５）'!C:C,SMALL(IF('４．事業概要（５）'!C$8:C$207&lt;&gt;"",ROW('４．事業概要（５）'!C$8:C$207)),ROW('４．事業概要（５）'!C192)-ROW('４．事業概要（５）'!C$8)+1)),"")</f>
        <v/>
      </c>
    </row>
    <row r="748" spans="2:3">
      <c r="B748" s="3"/>
      <c r="C748" s="12" t="str" cm="1">
        <f t="array" ref="C748">IFERROR(INDEX('４．事業概要（５）'!C:C,SMALL(IF('４．事業概要（５）'!C$8:C$207&lt;&gt;"",ROW('４．事業概要（５）'!C$8:C$207)),ROW('４．事業概要（５）'!C193)-ROW('４．事業概要（５）'!C$8)+1)),"")</f>
        <v/>
      </c>
    </row>
    <row r="749" spans="2:3">
      <c r="B749" s="3"/>
      <c r="C749" s="12" t="str" cm="1">
        <f t="array" ref="C749">IFERROR(INDEX('４．事業概要（５）'!C:C,SMALL(IF('４．事業概要（５）'!C$8:C$207&lt;&gt;"",ROW('４．事業概要（５）'!C$8:C$207)),ROW('４．事業概要（５）'!C194)-ROW('４．事業概要（５）'!C$8)+1)),"")</f>
        <v/>
      </c>
    </row>
    <row r="750" spans="2:3">
      <c r="B750" s="3"/>
      <c r="C750" s="12" t="str" cm="1">
        <f t="array" ref="C750">IFERROR(INDEX('４．事業概要（５）'!C:C,SMALL(IF('４．事業概要（５）'!C$8:C$207&lt;&gt;"",ROW('４．事業概要（５）'!C$8:C$207)),ROW('４．事業概要（５）'!C195)-ROW('４．事業概要（５）'!C$8)+1)),"")</f>
        <v/>
      </c>
    </row>
    <row r="751" spans="2:3">
      <c r="B751" s="3"/>
      <c r="C751" s="12" t="str" cm="1">
        <f t="array" ref="C751">IFERROR(INDEX('４．事業概要（５）'!C:C,SMALL(IF('４．事業概要（５）'!C$8:C$207&lt;&gt;"",ROW('４．事業概要（５）'!C$8:C$207)),ROW('４．事業概要（５）'!C196)-ROW('４．事業概要（５）'!C$8)+1)),"")</f>
        <v/>
      </c>
    </row>
    <row r="752" spans="2:3">
      <c r="B752" s="3"/>
      <c r="C752" s="12" t="str" cm="1">
        <f t="array" ref="C752">IFERROR(INDEX('４．事業概要（５）'!C:C,SMALL(IF('４．事業概要（５）'!C$8:C$207&lt;&gt;"",ROW('４．事業概要（５）'!C$8:C$207)),ROW('４．事業概要（５）'!C197)-ROW('４．事業概要（５）'!C$8)+1)),"")</f>
        <v/>
      </c>
    </row>
    <row r="753" spans="1:3">
      <c r="B753" s="3"/>
      <c r="C753" s="12" t="str" cm="1">
        <f t="array" ref="C753">IFERROR(INDEX('４．事業概要（５）'!C:C,SMALL(IF('４．事業概要（５）'!C$8:C$207&lt;&gt;"",ROW('４．事業概要（５）'!C$8:C$207)),ROW('４．事業概要（５）'!C198)-ROW('４．事業概要（５）'!C$8)+1)),"")</f>
        <v/>
      </c>
    </row>
    <row r="754" spans="1:3">
      <c r="B754" s="3"/>
      <c r="C754" s="12" t="str" cm="1">
        <f t="array" ref="C754">IFERROR(INDEX('４．事業概要（５）'!C:C,SMALL(IF('４．事業概要（５）'!C$8:C$207&lt;&gt;"",ROW('４．事業概要（５）'!C$8:C$207)),ROW('４．事業概要（５）'!C199)-ROW('４．事業概要（５）'!C$8)+1)),"")</f>
        <v/>
      </c>
    </row>
    <row r="755" spans="1:3">
      <c r="B755" s="3"/>
      <c r="C755" s="12" t="str" cm="1">
        <f t="array" ref="C755">IFERROR(INDEX('４．事業概要（５）'!C:C,SMALL(IF('４．事業概要（５）'!C$8:C$207&lt;&gt;"",ROW('４．事業概要（５）'!C$8:C$207)),ROW('４．事業概要（５）'!C200)-ROW('４．事業概要（５）'!C$8)+1)),"")</f>
        <v/>
      </c>
    </row>
    <row r="756" spans="1:3">
      <c r="B756" s="3"/>
      <c r="C756" s="12" t="str" cm="1">
        <f t="array" ref="C756">IFERROR(INDEX('４．事業概要（５）'!C:C,SMALL(IF('４．事業概要（５）'!C$8:C$207&lt;&gt;"",ROW('４．事業概要（５）'!C$8:C$207)),ROW('４．事業概要（５）'!C201)-ROW('４．事業概要（５）'!C$8)+1)),"")</f>
        <v/>
      </c>
    </row>
    <row r="757" spans="1:3">
      <c r="B757" s="3"/>
      <c r="C757" s="12" t="str" cm="1">
        <f t="array" ref="C757">IFERROR(INDEX('４．事業概要（５）'!C:C,SMALL(IF('４．事業概要（５）'!C$8:C$207&lt;&gt;"",ROW('４．事業概要（５）'!C$8:C$207)),ROW('４．事業概要（５）'!C202)-ROW('４．事業概要（５）'!C$8)+1)),"")</f>
        <v/>
      </c>
    </row>
    <row r="758" spans="1:3">
      <c r="B758" s="3"/>
      <c r="C758" s="12" t="str" cm="1">
        <f t="array" ref="C758">IFERROR(INDEX('４．事業概要（５）'!C:C,SMALL(IF('４．事業概要（５）'!C$8:C$207&lt;&gt;"",ROW('４．事業概要（５）'!C$8:C$207)),ROW('４．事業概要（５）'!C203)-ROW('４．事業概要（５）'!C$8)+1)),"")</f>
        <v/>
      </c>
    </row>
    <row r="759" spans="1:3">
      <c r="B759" s="3"/>
      <c r="C759" s="12" t="str" cm="1">
        <f t="array" ref="C759">IFERROR(INDEX('４．事業概要（５）'!C:C,SMALL(IF('４．事業概要（５）'!C$8:C$207&lt;&gt;"",ROW('４．事業概要（５）'!C$8:C$207)),ROW('４．事業概要（５）'!C204)-ROW('４．事業概要（５）'!C$8)+1)),"")</f>
        <v/>
      </c>
    </row>
    <row r="760" spans="1:3">
      <c r="B760" s="3"/>
      <c r="C760" s="12" t="str" cm="1">
        <f t="array" ref="C760">IFERROR(INDEX('４．事業概要（５）'!C:C,SMALL(IF('４．事業概要（５）'!C$8:C$207&lt;&gt;"",ROW('４．事業概要（５）'!C$8:C$207)),ROW('４．事業概要（５）'!C205)-ROW('４．事業概要（５）'!C$8)+1)),"")</f>
        <v/>
      </c>
    </row>
    <row r="761" spans="1:3">
      <c r="B761" s="3"/>
      <c r="C761" s="12" t="str" cm="1">
        <f t="array" ref="C761">IFERROR(INDEX('４．事業概要（５）'!C:C,SMALL(IF('４．事業概要（５）'!C$8:C$207&lt;&gt;"",ROW('４．事業概要（５）'!C$8:C$207)),ROW('４．事業概要（５）'!C206)-ROW('４．事業概要（５）'!C$8)+1)),"")</f>
        <v/>
      </c>
    </row>
    <row r="762" spans="1:3">
      <c r="A762" s="8"/>
      <c r="B762" s="3"/>
      <c r="C762" s="12" t="str" cm="1">
        <f t="array" ref="C762">IFERROR(INDEX('４．事業概要（５）'!C:C,SMALL(IF('４．事業概要（５）'!C$8:C$207&lt;&gt;"",ROW('４．事業概要（５）'!C$8:C$207)),ROW('４．事業概要（５）'!C207)-ROW('４．事業概要（５）'!C$8)+1)),"")</f>
        <v/>
      </c>
    </row>
    <row r="763" spans="1:3">
      <c r="A763" s="6" t="s">
        <v>6722</v>
      </c>
      <c r="B763" s="3"/>
      <c r="C763" s="12" t="str">
        <f>"本社"&amp;"　"&amp;本社_所在地</f>
        <v>本社　東京都渋谷区渋谷２丁目１２番２４号東建・長井ビル５階</v>
      </c>
    </row>
    <row r="764" spans="1:3">
      <c r="B764" s="3"/>
      <c r="C764" s="12" t="str">
        <f>IF(AND(事業実施場所_所在地="",事業実施場所_事業所名=""),IF(NOT(AND('２．その他事業実施場所'!H$6="",'２．その他事業実施場所'!O$6="")),'２．その他事業実施場所'!O$6&amp;IF(AND('２．その他事業実施場所'!H$6&lt;&gt;"",'２．その他事業実施場所'!O$6&lt;&gt;""),"　","")&amp;'２．その他事業実施場所'!H$6,""),事業実施場所_事業所名&amp;IF(AND(事業実施場所_所在地&lt;&gt;"",事業実施場所_事業所名&lt;&gt;""),"　","")&amp;事業実施場所_所在地)</f>
        <v/>
      </c>
    </row>
    <row r="765" spans="1:3">
      <c r="B765" s="3"/>
      <c r="C765" s="12" t="str">
        <f>IF(AND(事業実施場所_所在地="",事業実施場所_事業所名=""),IF(NOT(AND('２．その他事業実施場所'!H7="",'２．その他事業実施場所'!O7="")),'２．その他事業実施場所'!O7&amp;IF(AND('２．その他事業実施場所'!H7&lt;&gt;"",'２．その他事業実施場所'!O7&lt;&gt;""),"　","")&amp;'２．その他事業実施場所'!H7,""),IF(NOT(AND('２．その他事業実施場所'!H6="",'２．その他事業実施場所'!O6="")),'２．その他事業実施場所'!O6&amp;IF(AND('２．その他事業実施場所'!H6&lt;&gt;"",'２．その他事業実施場所'!O6&lt;&gt;""),"　","")&amp;'２．その他事業実施場所'!H6,""))</f>
        <v/>
      </c>
    </row>
    <row r="766" spans="1:3">
      <c r="B766" s="3"/>
      <c r="C766" s="12" t="str">
        <f>IF(AND(事業実施場所_所在地="",事業実施場所_事業所名=""),IF(NOT(AND('２．その他事業実施場所'!H8="",'２．その他事業実施場所'!O8="")),'２．その他事業実施場所'!O8&amp;IF(AND('２．その他事業実施場所'!H8&lt;&gt;"",'２．その他事業実施場所'!O8&lt;&gt;""),"　","")&amp;'２．その他事業実施場所'!H8,""),IF(NOT(AND('２．その他事業実施場所'!H7="",'２．その他事業実施場所'!O7="")),'２．その他事業実施場所'!O7&amp;IF(AND('２．その他事業実施場所'!H7&lt;&gt;"",'２．その他事業実施場所'!O7&lt;&gt;""),"　","")&amp;'２．その他事業実施場所'!H7,""))</f>
        <v/>
      </c>
    </row>
    <row r="767" spans="1:3">
      <c r="B767" s="3"/>
      <c r="C767" s="12" t="str">
        <f>IF(AND(事業実施場所_所在地="",事業実施場所_事業所名=""),IF(NOT(AND('２．その他事業実施場所'!H9="",'２．その他事業実施場所'!O9="")),'２．その他事業実施場所'!O9&amp;IF(AND('２．その他事業実施場所'!H9&lt;&gt;"",'２．その他事業実施場所'!O9&lt;&gt;""),"　","")&amp;'２．その他事業実施場所'!H9,""),IF(NOT(AND('２．その他事業実施場所'!H8="",'２．その他事業実施場所'!O8="")),'２．その他事業実施場所'!O8&amp;IF(AND('２．その他事業実施場所'!H8&lt;&gt;"",'２．その他事業実施場所'!O8&lt;&gt;""),"　","")&amp;'２．その他事業実施場所'!H8,""))</f>
        <v/>
      </c>
    </row>
    <row r="768" spans="1:3">
      <c r="B768" s="3"/>
      <c r="C768" s="12" t="str">
        <f>IF(AND(事業実施場所_所在地="",事業実施場所_事業所名=""),IF(NOT(AND('２．その他事業実施場所'!H10="",'２．その他事業実施場所'!O10="")),'２．その他事業実施場所'!O10&amp;IF(AND('２．その他事業実施場所'!H10&lt;&gt;"",'２．その他事業実施場所'!O10&lt;&gt;""),"　","")&amp;'２．その他事業実施場所'!H10,""),IF(NOT(AND('２．その他事業実施場所'!H9="",'２．その他事業実施場所'!O9="")),'２．その他事業実施場所'!O9&amp;IF(AND('２．その他事業実施場所'!H9&lt;&gt;"",'２．その他事業実施場所'!O9&lt;&gt;""),"　","")&amp;'２．その他事業実施場所'!H9,""))</f>
        <v/>
      </c>
    </row>
    <row r="769" spans="2:3">
      <c r="B769" s="3"/>
      <c r="C769" s="12" t="str">
        <f>IF(AND(事業実施場所_所在地="",事業実施場所_事業所名=""),IF(NOT(AND('２．その他事業実施場所'!H11="",'２．その他事業実施場所'!O11="")),'２．その他事業実施場所'!O11&amp;IF(AND('２．その他事業実施場所'!H11&lt;&gt;"",'２．その他事業実施場所'!O11&lt;&gt;""),"　","")&amp;'２．その他事業実施場所'!H11,""),IF(NOT(AND('２．その他事業実施場所'!H10="",'２．その他事業実施場所'!O10="")),'２．その他事業実施場所'!O10&amp;IF(AND('２．その他事業実施場所'!H10&lt;&gt;"",'２．その他事業実施場所'!O10&lt;&gt;""),"　","")&amp;'２．その他事業実施場所'!H10,""))</f>
        <v/>
      </c>
    </row>
    <row r="770" spans="2:3">
      <c r="B770" s="3"/>
      <c r="C770" s="12" t="str">
        <f>IF(AND(事業実施場所_所在地="",事業実施場所_事業所名=""),IF(NOT(AND('２．その他事業実施場所'!H12="",'２．その他事業実施場所'!O12="")),'２．その他事業実施場所'!O12&amp;IF(AND('２．その他事業実施場所'!H12&lt;&gt;"",'２．その他事業実施場所'!O12&lt;&gt;""),"　","")&amp;'２．その他事業実施場所'!H12,""),IF(NOT(AND('２．その他事業実施場所'!H11="",'２．その他事業実施場所'!O11="")),'２．その他事業実施場所'!O11&amp;IF(AND('２．その他事業実施場所'!H11&lt;&gt;"",'２．その他事業実施場所'!O11&lt;&gt;""),"　","")&amp;'２．その他事業実施場所'!H11,""))</f>
        <v/>
      </c>
    </row>
    <row r="771" spans="2:3">
      <c r="B771" s="3"/>
      <c r="C771" s="12" t="str">
        <f>IF(AND(事業実施場所_所在地="",事業実施場所_事業所名=""),IF(NOT(AND('２．その他事業実施場所'!H13="",'２．その他事業実施場所'!O13="")),'２．その他事業実施場所'!O13&amp;IF(AND('２．その他事業実施場所'!H13&lt;&gt;"",'２．その他事業実施場所'!O13&lt;&gt;""),"　","")&amp;'２．その他事業実施場所'!H13,""),IF(NOT(AND('２．その他事業実施場所'!H12="",'２．その他事業実施場所'!O12="")),'２．その他事業実施場所'!O12&amp;IF(AND('２．その他事業実施場所'!H12&lt;&gt;"",'２．その他事業実施場所'!O12&lt;&gt;""),"　","")&amp;'２．その他事業実施場所'!H12,""))</f>
        <v/>
      </c>
    </row>
    <row r="772" spans="2:3">
      <c r="B772" s="3"/>
      <c r="C772" s="12" t="str">
        <f>IF(AND(事業実施場所_所在地="",事業実施場所_事業所名=""),IF(NOT(AND('２．その他事業実施場所'!H14="",'２．その他事業実施場所'!O14="")),'２．その他事業実施場所'!O14&amp;IF(AND('２．その他事業実施場所'!H14&lt;&gt;"",'２．その他事業実施場所'!O14&lt;&gt;""),"　","")&amp;'２．その他事業実施場所'!H14,""),IF(NOT(AND('２．その他事業実施場所'!H13="",'２．その他事業実施場所'!O13="")),'２．その他事業実施場所'!O13&amp;IF(AND('２．その他事業実施場所'!H13&lt;&gt;"",'２．その他事業実施場所'!O13&lt;&gt;""),"　","")&amp;'２．その他事業実施場所'!H13,""))</f>
        <v/>
      </c>
    </row>
    <row r="773" spans="2:3">
      <c r="B773" s="3"/>
      <c r="C773" s="12" t="str">
        <f>IF(AND(事業実施場所_所在地="",事業実施場所_事業所名=""),IF(NOT(AND('２．その他事業実施場所'!H15="",'２．その他事業実施場所'!O15="")),'２．その他事業実施場所'!O15&amp;IF(AND('２．その他事業実施場所'!H15&lt;&gt;"",'２．その他事業実施場所'!O15&lt;&gt;""),"　","")&amp;'２．その他事業実施場所'!H15,""),IF(NOT(AND('２．その他事業実施場所'!H14="",'２．その他事業実施場所'!O14="")),'２．その他事業実施場所'!O14&amp;IF(AND('２．その他事業実施場所'!H14&lt;&gt;"",'２．その他事業実施場所'!O14&lt;&gt;""),"　","")&amp;'２．その他事業実施場所'!H14,""))</f>
        <v/>
      </c>
    </row>
    <row r="774" spans="2:3">
      <c r="B774" s="3"/>
      <c r="C774" s="12" t="str">
        <f>IF(AND(事業実施場所_所在地="",事業実施場所_事業所名=""),IF(NOT(AND('２．その他事業実施場所'!H16="",'２．その他事業実施場所'!O16="")),'２．その他事業実施場所'!O16&amp;IF(AND('２．その他事業実施場所'!H16&lt;&gt;"",'２．その他事業実施場所'!O16&lt;&gt;""),"　","")&amp;'２．その他事業実施場所'!H16,""),IF(NOT(AND('２．その他事業実施場所'!H15="",'２．その他事業実施場所'!O15="")),'２．その他事業実施場所'!O15&amp;IF(AND('２．その他事業実施場所'!H15&lt;&gt;"",'２．その他事業実施場所'!O15&lt;&gt;""),"　","")&amp;'２．その他事業実施場所'!H15,""))</f>
        <v/>
      </c>
    </row>
    <row r="775" spans="2:3">
      <c r="B775" s="3"/>
      <c r="C775" s="12" t="str">
        <f>IF(AND(事業実施場所_所在地="",事業実施場所_事業所名=""),IF(NOT(AND('２．その他事業実施場所'!H17="",'２．その他事業実施場所'!O17="")),'２．その他事業実施場所'!O17&amp;IF(AND('２．その他事業実施場所'!H17&lt;&gt;"",'２．その他事業実施場所'!O17&lt;&gt;""),"　","")&amp;'２．その他事業実施場所'!H17,""),IF(NOT(AND('２．その他事業実施場所'!H16="",'２．その他事業実施場所'!O16="")),'２．その他事業実施場所'!O16&amp;IF(AND('２．その他事業実施場所'!H16&lt;&gt;"",'２．その他事業実施場所'!O16&lt;&gt;""),"　","")&amp;'２．その他事業実施場所'!H16,""))</f>
        <v/>
      </c>
    </row>
    <row r="776" spans="2:3">
      <c r="B776" s="3"/>
      <c r="C776" s="12" t="str">
        <f>IF(AND(事業実施場所_所在地="",事業実施場所_事業所名=""),IF(NOT(AND('２．その他事業実施場所'!H18="",'２．その他事業実施場所'!O18="")),'２．その他事業実施場所'!O18&amp;IF(AND('２．その他事業実施場所'!H18&lt;&gt;"",'２．その他事業実施場所'!O18&lt;&gt;""),"　","")&amp;'２．その他事業実施場所'!H18,""),IF(NOT(AND('２．その他事業実施場所'!H17="",'２．その他事業実施場所'!O17="")),'２．その他事業実施場所'!O17&amp;IF(AND('２．その他事業実施場所'!H17&lt;&gt;"",'２．その他事業実施場所'!O17&lt;&gt;""),"　","")&amp;'２．その他事業実施場所'!H17,""))</f>
        <v/>
      </c>
    </row>
    <row r="777" spans="2:3">
      <c r="B777" s="3"/>
      <c r="C777" s="12" t="str">
        <f>IF(AND(事業実施場所_所在地="",事業実施場所_事業所名=""),IF(NOT(AND('２．その他事業実施場所'!H19="",'２．その他事業実施場所'!O19="")),'２．その他事業実施場所'!O19&amp;IF(AND('２．その他事業実施場所'!H19&lt;&gt;"",'２．その他事業実施場所'!O19&lt;&gt;""),"　","")&amp;'２．その他事業実施場所'!H19,""),IF(NOT(AND('２．その他事業実施場所'!H18="",'２．その他事業実施場所'!O18="")),'２．その他事業実施場所'!O18&amp;IF(AND('２．その他事業実施場所'!H18&lt;&gt;"",'２．その他事業実施場所'!O18&lt;&gt;""),"　","")&amp;'２．その他事業実施場所'!H18,""))</f>
        <v/>
      </c>
    </row>
    <row r="778" spans="2:3">
      <c r="B778" s="3"/>
      <c r="C778" s="12" t="str">
        <f>IF(AND(事業実施場所_所在地="",事業実施場所_事業所名=""),IF(NOT(AND('２．その他事業実施場所'!H20="",'２．その他事業実施場所'!O20="")),'２．その他事業実施場所'!O20&amp;IF(AND('２．その他事業実施場所'!H20&lt;&gt;"",'２．その他事業実施場所'!O20&lt;&gt;""),"　","")&amp;'２．その他事業実施場所'!H20,""),IF(NOT(AND('２．その他事業実施場所'!H19="",'２．その他事業実施場所'!O19="")),'２．その他事業実施場所'!O19&amp;IF(AND('２．その他事業実施場所'!H19&lt;&gt;"",'２．その他事業実施場所'!O19&lt;&gt;""),"　","")&amp;'２．その他事業実施場所'!H19,""))</f>
        <v/>
      </c>
    </row>
    <row r="779" spans="2:3">
      <c r="B779" s="3"/>
      <c r="C779" s="12" t="str">
        <f>IF(AND(事業実施場所_所在地="",事業実施場所_事業所名=""),IF(NOT(AND('２．その他事業実施場所'!H21="",'２．その他事業実施場所'!O21="")),'２．その他事業実施場所'!O21&amp;IF(AND('２．その他事業実施場所'!H21&lt;&gt;"",'２．その他事業実施場所'!O21&lt;&gt;""),"　","")&amp;'２．その他事業実施場所'!H21,""),IF(NOT(AND('２．その他事業実施場所'!H20="",'２．その他事業実施場所'!O20="")),'２．その他事業実施場所'!O20&amp;IF(AND('２．その他事業実施場所'!H20&lt;&gt;"",'２．その他事業実施場所'!O20&lt;&gt;""),"　","")&amp;'２．その他事業実施場所'!H20,""))</f>
        <v/>
      </c>
    </row>
    <row r="780" spans="2:3">
      <c r="B780" s="3"/>
      <c r="C780" s="12" t="str">
        <f>IF(AND(事業実施場所_所在地="",事業実施場所_事業所名=""),IF(NOT(AND('２．その他事業実施場所'!H22="",'２．その他事業実施場所'!O22="")),'２．その他事業実施場所'!O22&amp;IF(AND('２．その他事業実施場所'!H22&lt;&gt;"",'２．その他事業実施場所'!O22&lt;&gt;""),"　","")&amp;'２．その他事業実施場所'!H22,""),IF(NOT(AND('２．その他事業実施場所'!H21="",'２．その他事業実施場所'!O21="")),'２．その他事業実施場所'!O21&amp;IF(AND('２．その他事業実施場所'!H21&lt;&gt;"",'２．その他事業実施場所'!O21&lt;&gt;""),"　","")&amp;'２．その他事業実施場所'!H21,""))</f>
        <v/>
      </c>
    </row>
    <row r="781" spans="2:3">
      <c r="B781" s="3"/>
      <c r="C781" s="12" t="str">
        <f>IF(AND(事業実施場所_所在地="",事業実施場所_事業所名=""),IF(NOT(AND('２．その他事業実施場所'!H23="",'２．その他事業実施場所'!O23="")),'２．その他事業実施場所'!O23&amp;IF(AND('２．その他事業実施場所'!H23&lt;&gt;"",'２．その他事業実施場所'!O23&lt;&gt;""),"　","")&amp;'２．その他事業実施場所'!H23,""),IF(NOT(AND('２．その他事業実施場所'!H22="",'２．その他事業実施場所'!O22="")),'２．その他事業実施場所'!O22&amp;IF(AND('２．その他事業実施場所'!H22&lt;&gt;"",'２．その他事業実施場所'!O22&lt;&gt;""),"　","")&amp;'２．その他事業実施場所'!H22,""))</f>
        <v/>
      </c>
    </row>
    <row r="782" spans="2:3">
      <c r="B782" s="3"/>
      <c r="C782" s="12" t="str">
        <f>IF(AND(事業実施場所_所在地="",事業実施場所_事業所名=""),IF(NOT(AND('２．その他事業実施場所'!H24="",'２．その他事業実施場所'!O24="")),'２．その他事業実施場所'!O24&amp;IF(AND('２．その他事業実施場所'!H24&lt;&gt;"",'２．その他事業実施場所'!O24&lt;&gt;""),"　","")&amp;'２．その他事業実施場所'!H24,""),IF(NOT(AND('２．その他事業実施場所'!H23="",'２．その他事業実施場所'!O23="")),'２．その他事業実施場所'!O23&amp;IF(AND('２．その他事業実施場所'!H23&lt;&gt;"",'２．その他事業実施場所'!O23&lt;&gt;""),"　","")&amp;'２．その他事業実施場所'!H23,""))</f>
        <v/>
      </c>
    </row>
    <row r="783" spans="2:3">
      <c r="B783" s="3"/>
      <c r="C783" s="12" t="str">
        <f>IF(AND(事業実施場所_所在地="",事業実施場所_事業所名=""),IF(NOT(AND('２．その他事業実施場所'!H25="",'２．その他事業実施場所'!O25="")),'２．その他事業実施場所'!O25&amp;IF(AND('２．その他事業実施場所'!H25&lt;&gt;"",'２．その他事業実施場所'!O25&lt;&gt;""),"　","")&amp;'２．その他事業実施場所'!H25,""),IF(NOT(AND('２．その他事業実施場所'!H24="",'２．その他事業実施場所'!O24="")),'２．その他事業実施場所'!O24&amp;IF(AND('２．その他事業実施場所'!H24&lt;&gt;"",'２．その他事業実施場所'!O24&lt;&gt;""),"　","")&amp;'２．その他事業実施場所'!H24,""))</f>
        <v/>
      </c>
    </row>
    <row r="784" spans="2:3">
      <c r="B784" s="3"/>
      <c r="C784" s="12" t="str">
        <f>IF(AND(事業実施場所_所在地="",事業実施場所_事業所名=""),IF(NOT(AND('２．その他事業実施場所'!H26="",'２．その他事業実施場所'!O26="")),'２．その他事業実施場所'!O26&amp;IF(AND('２．その他事業実施場所'!H26&lt;&gt;"",'２．その他事業実施場所'!O26&lt;&gt;""),"　","")&amp;'２．その他事業実施場所'!H26,""),IF(NOT(AND('２．その他事業実施場所'!H25="",'２．その他事業実施場所'!O25="")),'２．その他事業実施場所'!O25&amp;IF(AND('２．その他事業実施場所'!H25&lt;&gt;"",'２．その他事業実施場所'!O25&lt;&gt;""),"　","")&amp;'２．その他事業実施場所'!H25,""))</f>
        <v/>
      </c>
    </row>
    <row r="785" spans="2:3">
      <c r="B785" s="3"/>
      <c r="C785" s="12" t="str">
        <f>IF(AND(事業実施場所_所在地="",事業実施場所_事業所名=""),IF(NOT(AND('２．その他事業実施場所'!H27="",'２．その他事業実施場所'!O27="")),'２．その他事業実施場所'!O27&amp;IF(AND('２．その他事業実施場所'!H27&lt;&gt;"",'２．その他事業実施場所'!O27&lt;&gt;""),"　","")&amp;'２．その他事業実施場所'!H27,""),IF(NOT(AND('２．その他事業実施場所'!H26="",'２．その他事業実施場所'!O26="")),'２．その他事業実施場所'!O26&amp;IF(AND('２．その他事業実施場所'!H26&lt;&gt;"",'２．その他事業実施場所'!O26&lt;&gt;""),"　","")&amp;'２．その他事業実施場所'!H26,""))</f>
        <v/>
      </c>
    </row>
    <row r="786" spans="2:3">
      <c r="B786" s="3"/>
      <c r="C786" s="12" t="str">
        <f>IF(AND(事業実施場所_所在地="",事業実施場所_事業所名=""),IF(NOT(AND('２．その他事業実施場所'!H28="",'２．その他事業実施場所'!O28="")),'２．その他事業実施場所'!O28&amp;IF(AND('２．その他事業実施場所'!H28&lt;&gt;"",'２．その他事業実施場所'!O28&lt;&gt;""),"　","")&amp;'２．その他事業実施場所'!H28,""),IF(NOT(AND('２．その他事業実施場所'!H27="",'２．その他事業実施場所'!O27="")),'２．その他事業実施場所'!O27&amp;IF(AND('２．その他事業実施場所'!H27&lt;&gt;"",'２．その他事業実施場所'!O27&lt;&gt;""),"　","")&amp;'２．その他事業実施場所'!H27,""))</f>
        <v/>
      </c>
    </row>
    <row r="787" spans="2:3">
      <c r="B787" s="3"/>
      <c r="C787" s="12" t="str">
        <f>IF(AND(事業実施場所_所在地="",事業実施場所_事業所名=""),IF(NOT(AND('２．その他事業実施場所'!H29="",'２．その他事業実施場所'!O29="")),'２．その他事業実施場所'!O29&amp;IF(AND('２．その他事業実施場所'!H29&lt;&gt;"",'２．その他事業実施場所'!O29&lt;&gt;""),"　","")&amp;'２．その他事業実施場所'!H29,""),IF(NOT(AND('２．その他事業実施場所'!H28="",'２．その他事業実施場所'!O28="")),'２．その他事業実施場所'!O28&amp;IF(AND('２．その他事業実施場所'!H28&lt;&gt;"",'２．その他事業実施場所'!O28&lt;&gt;""),"　","")&amp;'２．その他事業実施場所'!H28,""))</f>
        <v/>
      </c>
    </row>
    <row r="788" spans="2:3">
      <c r="B788" s="3"/>
      <c r="C788" s="12" t="str">
        <f>IF(AND(事業実施場所_所在地="",事業実施場所_事業所名=""),IF(NOT(AND('２．その他事業実施場所'!H30="",'２．その他事業実施場所'!O30="")),'２．その他事業実施場所'!O30&amp;IF(AND('２．その他事業実施場所'!H30&lt;&gt;"",'２．その他事業実施場所'!O30&lt;&gt;""),"　","")&amp;'２．その他事業実施場所'!H30,""),IF(NOT(AND('２．その他事業実施場所'!H29="",'２．その他事業実施場所'!O29="")),'２．その他事業実施場所'!O29&amp;IF(AND('２．その他事業実施場所'!H29&lt;&gt;"",'２．その他事業実施場所'!O29&lt;&gt;""),"　","")&amp;'２．その他事業実施場所'!H29,""))</f>
        <v/>
      </c>
    </row>
    <row r="789" spans="2:3">
      <c r="B789" s="3"/>
      <c r="C789" s="12" t="str">
        <f>IF(AND(事業実施場所_所在地="",事業実施場所_事業所名=""),IF(NOT(AND('２．その他事業実施場所'!H31="",'２．その他事業実施場所'!O31="")),'２．その他事業実施場所'!O31&amp;IF(AND('２．その他事業実施場所'!H31&lt;&gt;"",'２．その他事業実施場所'!O31&lt;&gt;""),"　","")&amp;'２．その他事業実施場所'!H31,""),IF(NOT(AND('２．その他事業実施場所'!H30="",'２．その他事業実施場所'!O30="")),'２．その他事業実施場所'!O30&amp;IF(AND('２．その他事業実施場所'!H30&lt;&gt;"",'２．その他事業実施場所'!O30&lt;&gt;""),"　","")&amp;'２．その他事業実施場所'!H30,""))</f>
        <v/>
      </c>
    </row>
    <row r="790" spans="2:3">
      <c r="B790" s="3"/>
      <c r="C790" s="12" t="str">
        <f>IF(AND(事業実施場所_所在地="",事業実施場所_事業所名=""),IF(NOT(AND('２．その他事業実施場所'!H32="",'２．その他事業実施場所'!O32="")),'２．その他事業実施場所'!O32&amp;IF(AND('２．その他事業実施場所'!H32&lt;&gt;"",'２．その他事業実施場所'!O32&lt;&gt;""),"　","")&amp;'２．その他事業実施場所'!H32,""),IF(NOT(AND('２．その他事業実施場所'!H31="",'２．その他事業実施場所'!O31="")),'２．その他事業実施場所'!O31&amp;IF(AND('２．その他事業実施場所'!H31&lt;&gt;"",'２．その他事業実施場所'!O31&lt;&gt;""),"　","")&amp;'２．その他事業実施場所'!H31,""))</f>
        <v/>
      </c>
    </row>
    <row r="791" spans="2:3">
      <c r="B791" s="3"/>
      <c r="C791" s="12" t="str">
        <f>IF(AND(事業実施場所_所在地="",事業実施場所_事業所名=""),IF(NOT(AND('２．その他事業実施場所'!H33="",'２．その他事業実施場所'!O33="")),'２．その他事業実施場所'!O33&amp;IF(AND('２．その他事業実施場所'!H33&lt;&gt;"",'２．その他事業実施場所'!O33&lt;&gt;""),"　","")&amp;'２．その他事業実施場所'!H33,""),IF(NOT(AND('２．その他事業実施場所'!H32="",'２．その他事業実施場所'!O32="")),'２．その他事業実施場所'!O32&amp;IF(AND('２．その他事業実施場所'!H32&lt;&gt;"",'２．その他事業実施場所'!O32&lt;&gt;""),"　","")&amp;'２．その他事業実施場所'!H32,""))</f>
        <v/>
      </c>
    </row>
    <row r="792" spans="2:3">
      <c r="B792" s="3"/>
      <c r="C792" s="12" t="str">
        <f>IF(AND(事業実施場所_所在地="",事業実施場所_事業所名=""),IF(NOT(AND('２．その他事業実施場所'!H34="",'２．その他事業実施場所'!O34="")),'２．その他事業実施場所'!O34&amp;IF(AND('２．その他事業実施場所'!H34&lt;&gt;"",'２．その他事業実施場所'!O34&lt;&gt;""),"　","")&amp;'２．その他事業実施場所'!H34,""),IF(NOT(AND('２．その他事業実施場所'!H33="",'２．その他事業実施場所'!O33="")),'２．その他事業実施場所'!O33&amp;IF(AND('２．その他事業実施場所'!H33&lt;&gt;"",'２．その他事業実施場所'!O33&lt;&gt;""),"　","")&amp;'２．その他事業実施場所'!H33,""))</f>
        <v/>
      </c>
    </row>
    <row r="793" spans="2:3">
      <c r="B793" s="3"/>
      <c r="C793" s="12" t="str">
        <f>IF(AND(事業実施場所_所在地="",事業実施場所_事業所名=""),IF(NOT(AND('２．その他事業実施場所'!H35="",'２．その他事業実施場所'!O35="")),'２．その他事業実施場所'!O35&amp;IF(AND('２．その他事業実施場所'!H35&lt;&gt;"",'２．その他事業実施場所'!O35&lt;&gt;""),"　","")&amp;'２．その他事業実施場所'!H35,""),IF(NOT(AND('２．その他事業実施場所'!H34="",'２．その他事業実施場所'!O34="")),'２．その他事業実施場所'!O34&amp;IF(AND('２．その他事業実施場所'!H34&lt;&gt;"",'２．その他事業実施場所'!O34&lt;&gt;""),"　","")&amp;'２．その他事業実施場所'!H34,""))</f>
        <v/>
      </c>
    </row>
    <row r="794" spans="2:3">
      <c r="B794" s="3"/>
      <c r="C794" s="12" t="str">
        <f>IF(AND(事業実施場所_所在地="",事業実施場所_事業所名=""),IF(NOT(AND('２．その他事業実施場所'!H36="",'２．その他事業実施場所'!O36="")),'２．その他事業実施場所'!O36&amp;IF(AND('２．その他事業実施場所'!H36&lt;&gt;"",'２．その他事業実施場所'!O36&lt;&gt;""),"　","")&amp;'２．その他事業実施場所'!H36,""),IF(NOT(AND('２．その他事業実施場所'!H35="",'２．その他事業実施場所'!O35="")),'２．その他事業実施場所'!O35&amp;IF(AND('２．その他事業実施場所'!H35&lt;&gt;"",'２．その他事業実施場所'!O35&lt;&gt;""),"　","")&amp;'２．その他事業実施場所'!H35,""))</f>
        <v/>
      </c>
    </row>
    <row r="795" spans="2:3">
      <c r="B795" s="3"/>
      <c r="C795" s="12" t="str">
        <f>IF(AND(事業実施場所_所在地="",事業実施場所_事業所名=""),IF(NOT(AND('２．その他事業実施場所'!H37="",'２．その他事業実施場所'!O37="")),'２．その他事業実施場所'!O37&amp;IF(AND('２．その他事業実施場所'!H37&lt;&gt;"",'２．その他事業実施場所'!O37&lt;&gt;""),"　","")&amp;'２．その他事業実施場所'!H37,""),IF(NOT(AND('２．その他事業実施場所'!H36="",'２．その他事業実施場所'!O36="")),'２．その他事業実施場所'!O36&amp;IF(AND('２．その他事業実施場所'!H36&lt;&gt;"",'２．その他事業実施場所'!O36&lt;&gt;""),"　","")&amp;'２．その他事業実施場所'!H36,""))</f>
        <v/>
      </c>
    </row>
    <row r="796" spans="2:3">
      <c r="B796" s="3"/>
      <c r="C796" s="12" t="str">
        <f>IF(AND(事業実施場所_所在地="",事業実施場所_事業所名=""),IF(NOT(AND('２．その他事業実施場所'!H38="",'２．その他事業実施場所'!O38="")),'２．その他事業実施場所'!O38&amp;IF(AND('２．その他事業実施場所'!H38&lt;&gt;"",'２．その他事業実施場所'!O38&lt;&gt;""),"　","")&amp;'２．その他事業実施場所'!H38,""),IF(NOT(AND('２．その他事業実施場所'!H37="",'２．その他事業実施場所'!O37="")),'２．その他事業実施場所'!O37&amp;IF(AND('２．その他事業実施場所'!H37&lt;&gt;"",'２．その他事業実施場所'!O37&lt;&gt;""),"　","")&amp;'２．その他事業実施場所'!H37,""))</f>
        <v/>
      </c>
    </row>
    <row r="797" spans="2:3">
      <c r="B797" s="3"/>
      <c r="C797" s="12" t="str">
        <f>IF(AND(事業実施場所_所在地="",事業実施場所_事業所名=""),IF(NOT(AND('２．その他事業実施場所'!H39="",'２．その他事業実施場所'!O39="")),'２．その他事業実施場所'!O39&amp;IF(AND('２．その他事業実施場所'!H39&lt;&gt;"",'２．その他事業実施場所'!O39&lt;&gt;""),"　","")&amp;'２．その他事業実施場所'!H39,""),IF(NOT(AND('２．その他事業実施場所'!H38="",'２．その他事業実施場所'!O38="")),'２．その他事業実施場所'!O38&amp;IF(AND('２．その他事業実施場所'!H38&lt;&gt;"",'２．その他事業実施場所'!O38&lt;&gt;""),"　","")&amp;'２．その他事業実施場所'!H38,""))</f>
        <v/>
      </c>
    </row>
    <row r="798" spans="2:3">
      <c r="B798" s="3"/>
      <c r="C798" s="12" t="str">
        <f>IF(AND(事業実施場所_所在地="",事業実施場所_事業所名=""),IF(NOT(AND('２．その他事業実施場所'!H40="",'２．その他事業実施場所'!O40="")),'２．その他事業実施場所'!O40&amp;IF(AND('２．その他事業実施場所'!H40&lt;&gt;"",'２．その他事業実施場所'!O40&lt;&gt;""),"　","")&amp;'２．その他事業実施場所'!H40,""),IF(NOT(AND('２．その他事業実施場所'!H39="",'２．その他事業実施場所'!O39="")),'２．その他事業実施場所'!O39&amp;IF(AND('２．その他事業実施場所'!H39&lt;&gt;"",'２．その他事業実施場所'!O39&lt;&gt;""),"　","")&amp;'２．その他事業実施場所'!H39,""))</f>
        <v/>
      </c>
    </row>
    <row r="799" spans="2:3">
      <c r="B799" s="3"/>
      <c r="C799" s="12" t="str">
        <f>IF(AND(事業実施場所_所在地="",事業実施場所_事業所名=""),IF(NOT(AND('２．その他事業実施場所'!H41="",'２．その他事業実施場所'!O41="")),'２．その他事業実施場所'!O41&amp;IF(AND('２．その他事業実施場所'!H41&lt;&gt;"",'２．その他事業実施場所'!O41&lt;&gt;""),"　","")&amp;'２．その他事業実施場所'!H41,""),IF(NOT(AND('２．その他事業実施場所'!H40="",'２．その他事業実施場所'!O40="")),'２．その他事業実施場所'!O40&amp;IF(AND('２．その他事業実施場所'!H40&lt;&gt;"",'２．その他事業実施場所'!O40&lt;&gt;""),"　","")&amp;'２．その他事業実施場所'!H40,""))</f>
        <v/>
      </c>
    </row>
    <row r="800" spans="2:3">
      <c r="B800" s="3"/>
      <c r="C800" s="12" t="str">
        <f>IF(AND(事業実施場所_所在地="",事業実施場所_事業所名=""),IF(NOT(AND('２．その他事業実施場所'!H42="",'２．その他事業実施場所'!O42="")),'２．その他事業実施場所'!O42&amp;IF(AND('２．その他事業実施場所'!H42&lt;&gt;"",'２．その他事業実施場所'!O42&lt;&gt;""),"　","")&amp;'２．その他事業実施場所'!H42,""),IF(NOT(AND('２．その他事業実施場所'!H41="",'２．その他事業実施場所'!O41="")),'２．その他事業実施場所'!O41&amp;IF(AND('２．その他事業実施場所'!H41&lt;&gt;"",'２．その他事業実施場所'!O41&lt;&gt;""),"　","")&amp;'２．その他事業実施場所'!H41,""))</f>
        <v/>
      </c>
    </row>
    <row r="801" spans="2:3">
      <c r="B801" s="3"/>
      <c r="C801" s="12" t="str">
        <f>IF(AND(事業実施場所_所在地="",事業実施場所_事業所名=""),IF(NOT(AND('２．その他事業実施場所'!H43="",'２．その他事業実施場所'!O43="")),'２．その他事業実施場所'!O43&amp;IF(AND('２．その他事業実施場所'!H43&lt;&gt;"",'２．その他事業実施場所'!O43&lt;&gt;""),"　","")&amp;'２．その他事業実施場所'!H43,""),IF(NOT(AND('２．その他事業実施場所'!H42="",'２．その他事業実施場所'!O42="")),'２．その他事業実施場所'!O42&amp;IF(AND('２．その他事業実施場所'!H42&lt;&gt;"",'２．その他事業実施場所'!O42&lt;&gt;""),"　","")&amp;'２．その他事業実施場所'!H42,""))</f>
        <v/>
      </c>
    </row>
    <row r="802" spans="2:3">
      <c r="B802" s="3"/>
      <c r="C802" s="12" t="str">
        <f>IF(AND(事業実施場所_所在地="",事業実施場所_事業所名=""),IF(NOT(AND('２．その他事業実施場所'!H44="",'２．その他事業実施場所'!O44="")),'２．その他事業実施場所'!O44&amp;IF(AND('２．その他事業実施場所'!H44&lt;&gt;"",'２．その他事業実施場所'!O44&lt;&gt;""),"　","")&amp;'２．その他事業実施場所'!H44,""),IF(NOT(AND('２．その他事業実施場所'!H43="",'２．その他事業実施場所'!O43="")),'２．その他事業実施場所'!O43&amp;IF(AND('２．その他事業実施場所'!H43&lt;&gt;"",'２．その他事業実施場所'!O43&lt;&gt;""),"　","")&amp;'２．その他事業実施場所'!H43,""))</f>
        <v/>
      </c>
    </row>
    <row r="803" spans="2:3">
      <c r="B803" s="3"/>
      <c r="C803" s="12" t="str">
        <f>IF(AND(事業実施場所_所在地="",事業実施場所_事業所名=""),IF(NOT(AND('２．その他事業実施場所'!H45="",'２．その他事業実施場所'!O45="")),'２．その他事業実施場所'!O45&amp;IF(AND('２．その他事業実施場所'!H45&lt;&gt;"",'２．その他事業実施場所'!O45&lt;&gt;""),"　","")&amp;'２．その他事業実施場所'!H45,""),IF(NOT(AND('２．その他事業実施場所'!H44="",'２．その他事業実施場所'!O44="")),'２．その他事業実施場所'!O44&amp;IF(AND('２．その他事業実施場所'!H44&lt;&gt;"",'２．その他事業実施場所'!O44&lt;&gt;""),"　","")&amp;'２．その他事業実施場所'!H44,""))</f>
        <v/>
      </c>
    </row>
    <row r="804" spans="2:3">
      <c r="B804" s="3"/>
      <c r="C804" s="12" t="str">
        <f>IF(AND(事業実施場所_所在地="",事業実施場所_事業所名=""),IF(NOT(AND('２．その他事業実施場所'!H46="",'２．その他事業実施場所'!O46="")),'２．その他事業実施場所'!O46&amp;IF(AND('２．その他事業実施場所'!H46&lt;&gt;"",'２．その他事業実施場所'!O46&lt;&gt;""),"　","")&amp;'２．その他事業実施場所'!H46,""),IF(NOT(AND('２．その他事業実施場所'!H45="",'２．その他事業実施場所'!O45="")),'２．その他事業実施場所'!O45&amp;IF(AND('２．その他事業実施場所'!H45&lt;&gt;"",'２．その他事業実施場所'!O45&lt;&gt;""),"　","")&amp;'２．その他事業実施場所'!H45,""))</f>
        <v/>
      </c>
    </row>
    <row r="805" spans="2:3">
      <c r="B805" s="3"/>
      <c r="C805" s="12" t="str">
        <f>IF(AND(事業実施場所_所在地="",事業実施場所_事業所名=""),IF(NOT(AND('２．その他事業実施場所'!H47="",'２．その他事業実施場所'!O47="")),'２．その他事業実施場所'!O47&amp;IF(AND('２．その他事業実施場所'!H47&lt;&gt;"",'２．その他事業実施場所'!O47&lt;&gt;""),"　","")&amp;'２．その他事業実施場所'!H47,""),IF(NOT(AND('２．その他事業実施場所'!H46="",'２．その他事業実施場所'!O46="")),'２．その他事業実施場所'!O46&amp;IF(AND('２．その他事業実施場所'!H46&lt;&gt;"",'２．その他事業実施場所'!O46&lt;&gt;""),"　","")&amp;'２．その他事業実施場所'!H46,""))</f>
        <v/>
      </c>
    </row>
    <row r="806" spans="2:3">
      <c r="B806" s="3"/>
      <c r="C806" s="12" t="str">
        <f>IF(AND(事業実施場所_所在地="",事業実施場所_事業所名=""),IF(NOT(AND('２．その他事業実施場所'!H48="",'２．その他事業実施場所'!O48="")),'２．その他事業実施場所'!O48&amp;IF(AND('２．その他事業実施場所'!H48&lt;&gt;"",'２．その他事業実施場所'!O48&lt;&gt;""),"　","")&amp;'２．その他事業実施場所'!H48,""),IF(NOT(AND('２．その他事業実施場所'!H47="",'２．その他事業実施場所'!O47="")),'２．その他事業実施場所'!O47&amp;IF(AND('２．その他事業実施場所'!H47&lt;&gt;"",'２．その他事業実施場所'!O47&lt;&gt;""),"　","")&amp;'２．その他事業実施場所'!H47,""))</f>
        <v/>
      </c>
    </row>
    <row r="807" spans="2:3">
      <c r="B807" s="3"/>
      <c r="C807" s="12" t="str">
        <f>IF(AND(事業実施場所_所在地="",事業実施場所_事業所名=""),IF(NOT(AND('２．その他事業実施場所'!H49="",'２．その他事業実施場所'!O49="")),'２．その他事業実施場所'!O49&amp;IF(AND('２．その他事業実施場所'!H49&lt;&gt;"",'２．その他事業実施場所'!O49&lt;&gt;""),"　","")&amp;'２．その他事業実施場所'!H49,""),IF(NOT(AND('２．その他事業実施場所'!H48="",'２．その他事業実施場所'!O48="")),'２．その他事業実施場所'!O48&amp;IF(AND('２．その他事業実施場所'!H48&lt;&gt;"",'２．その他事業実施場所'!O48&lt;&gt;""),"　","")&amp;'２．その他事業実施場所'!H48,""))</f>
        <v/>
      </c>
    </row>
    <row r="808" spans="2:3">
      <c r="B808" s="3"/>
      <c r="C808" s="12" t="str">
        <f>IF(AND(事業実施場所_所在地="",事業実施場所_事業所名=""),IF(NOT(AND('２．その他事業実施場所'!H50="",'２．その他事業実施場所'!O50="")),'２．その他事業実施場所'!O50&amp;IF(AND('２．その他事業実施場所'!H50&lt;&gt;"",'２．その他事業実施場所'!O50&lt;&gt;""),"　","")&amp;'２．その他事業実施場所'!H50,""),IF(NOT(AND('２．その他事業実施場所'!H49="",'２．その他事業実施場所'!O49="")),'２．その他事業実施場所'!O49&amp;IF(AND('２．その他事業実施場所'!H49&lt;&gt;"",'２．その他事業実施場所'!O49&lt;&gt;""),"　","")&amp;'２．その他事業実施場所'!H49,""))</f>
        <v/>
      </c>
    </row>
    <row r="809" spans="2:3">
      <c r="B809" s="3"/>
      <c r="C809" s="12" t="str">
        <f>IF(AND(事業実施場所_所在地="",事業実施場所_事業所名=""),IF(NOT(AND('２．その他事業実施場所'!H51="",'２．その他事業実施場所'!O51="")),'２．その他事業実施場所'!O51&amp;IF(AND('２．その他事業実施場所'!H51&lt;&gt;"",'２．その他事業実施場所'!O51&lt;&gt;""),"　","")&amp;'２．その他事業実施場所'!H51,""),IF(NOT(AND('２．その他事業実施場所'!H50="",'２．その他事業実施場所'!O50="")),'２．その他事業実施場所'!O50&amp;IF(AND('２．その他事業実施場所'!H50&lt;&gt;"",'２．その他事業実施場所'!O50&lt;&gt;""),"　","")&amp;'２．その他事業実施場所'!H50,""))</f>
        <v/>
      </c>
    </row>
    <row r="810" spans="2:3">
      <c r="B810" s="3"/>
      <c r="C810" s="12" t="str">
        <f>IF(AND(事業実施場所_所在地="",事業実施場所_事業所名=""),IF(NOT(AND('２．その他事業実施場所'!H52="",'２．その他事業実施場所'!O52="")),'２．その他事業実施場所'!O52&amp;IF(AND('２．その他事業実施場所'!H52&lt;&gt;"",'２．その他事業実施場所'!O52&lt;&gt;""),"　","")&amp;'２．その他事業実施場所'!H52,""),IF(NOT(AND('２．その他事業実施場所'!H51="",'２．その他事業実施場所'!O51="")),'２．その他事業実施場所'!O51&amp;IF(AND('２．その他事業実施場所'!H51&lt;&gt;"",'２．その他事業実施場所'!O51&lt;&gt;""),"　","")&amp;'２．その他事業実施場所'!H51,""))</f>
        <v/>
      </c>
    </row>
    <row r="811" spans="2:3">
      <c r="B811" s="3"/>
      <c r="C811" s="12" t="str">
        <f>IF(AND(事業実施場所_所在地="",事業実施場所_事業所名=""),IF(NOT(AND('２．その他事業実施場所'!H53="",'２．その他事業実施場所'!O53="")),'２．その他事業実施場所'!O53&amp;IF(AND('２．その他事業実施場所'!H53&lt;&gt;"",'２．その他事業実施場所'!O53&lt;&gt;""),"　","")&amp;'２．その他事業実施場所'!H53,""),IF(NOT(AND('２．その他事業実施場所'!H52="",'２．その他事業実施場所'!O52="")),'２．その他事業実施場所'!O52&amp;IF(AND('２．その他事業実施場所'!H52&lt;&gt;"",'２．その他事業実施場所'!O52&lt;&gt;""),"　","")&amp;'２．その他事業実施場所'!H52,""))</f>
        <v/>
      </c>
    </row>
    <row r="812" spans="2:3">
      <c r="B812" s="3"/>
      <c r="C812" s="12" t="str">
        <f>IF(AND(事業実施場所_所在地="",事業実施場所_事業所名=""),IF(NOT(AND('２．その他事業実施場所'!H54="",'２．その他事業実施場所'!O54="")),'２．その他事業実施場所'!O54&amp;IF(AND('２．その他事業実施場所'!H54&lt;&gt;"",'２．その他事業実施場所'!O54&lt;&gt;""),"　","")&amp;'２．その他事業実施場所'!H54,""),IF(NOT(AND('２．その他事業実施場所'!H53="",'２．その他事業実施場所'!O53="")),'２．その他事業実施場所'!O53&amp;IF(AND('２．その他事業実施場所'!H53&lt;&gt;"",'２．その他事業実施場所'!O53&lt;&gt;""),"　","")&amp;'２．その他事業実施場所'!H53,""))</f>
        <v/>
      </c>
    </row>
    <row r="813" spans="2:3">
      <c r="B813" s="3"/>
      <c r="C813" s="12" t="str">
        <f>IF(AND(事業実施場所_所在地="",事業実施場所_事業所名=""),IF(NOT(AND('２．その他事業実施場所'!H55="",'２．その他事業実施場所'!O55="")),'２．その他事業実施場所'!O55&amp;IF(AND('２．その他事業実施場所'!H55&lt;&gt;"",'２．その他事業実施場所'!O55&lt;&gt;""),"　","")&amp;'２．その他事業実施場所'!H55,""),IF(NOT(AND('２．その他事業実施場所'!H54="",'２．その他事業実施場所'!O54="")),'２．その他事業実施場所'!O54&amp;IF(AND('２．その他事業実施場所'!H54&lt;&gt;"",'２．その他事業実施場所'!O54&lt;&gt;""),"　","")&amp;'２．その他事業実施場所'!H54,""))</f>
        <v/>
      </c>
    </row>
    <row r="814" spans="2:3">
      <c r="B814" s="3"/>
      <c r="C814" s="12" t="str">
        <f>IF(AND(事業実施場所_所在地="",事業実施場所_事業所名=""),IF(NOT(AND('２．その他事業実施場所'!H56="",'２．その他事業実施場所'!O56="")),'２．その他事業実施場所'!O56&amp;IF(AND('２．その他事業実施場所'!H56&lt;&gt;"",'２．その他事業実施場所'!O56&lt;&gt;""),"　","")&amp;'２．その他事業実施場所'!H56,""),IF(NOT(AND('２．その他事業実施場所'!H55="",'２．その他事業実施場所'!O55="")),'２．その他事業実施場所'!O55&amp;IF(AND('２．その他事業実施場所'!H55&lt;&gt;"",'２．その他事業実施場所'!O55&lt;&gt;""),"　","")&amp;'２．その他事業実施場所'!H55,""))</f>
        <v/>
      </c>
    </row>
    <row r="815" spans="2:3">
      <c r="B815" s="3"/>
      <c r="C815" s="12" t="str">
        <f>IF(AND(事業実施場所_所在地="",事業実施場所_事業所名=""),IF(NOT(AND('２．その他事業実施場所'!H57="",'２．その他事業実施場所'!O57="")),'２．その他事業実施場所'!O57&amp;IF(AND('２．その他事業実施場所'!H57&lt;&gt;"",'２．その他事業実施場所'!O57&lt;&gt;""),"　","")&amp;'２．その他事業実施場所'!H57,""),IF(NOT(AND('２．その他事業実施場所'!H56="",'２．その他事業実施場所'!O56="")),'２．その他事業実施場所'!O56&amp;IF(AND('２．その他事業実施場所'!H56&lt;&gt;"",'２．その他事業実施場所'!O56&lt;&gt;""),"　","")&amp;'２．その他事業実施場所'!H56,""))</f>
        <v/>
      </c>
    </row>
    <row r="816" spans="2:3">
      <c r="B816" s="3"/>
      <c r="C816" s="12" t="str">
        <f>IF(AND(事業実施場所_所在地="",事業実施場所_事業所名=""),IF(NOT(AND('２．その他事業実施場所'!H58="",'２．その他事業実施場所'!O58="")),'２．その他事業実施場所'!O58&amp;IF(AND('２．その他事業実施場所'!H58&lt;&gt;"",'２．その他事業実施場所'!O58&lt;&gt;""),"　","")&amp;'２．その他事業実施場所'!H58,""),IF(NOT(AND('２．その他事業実施場所'!H57="",'２．その他事業実施場所'!O57="")),'２．その他事業実施場所'!O57&amp;IF(AND('２．その他事業実施場所'!H57&lt;&gt;"",'２．その他事業実施場所'!O57&lt;&gt;""),"　","")&amp;'２．その他事業実施場所'!H57,""))</f>
        <v/>
      </c>
    </row>
    <row r="817" spans="2:3">
      <c r="B817" s="3"/>
      <c r="C817" s="12" t="str">
        <f>IF(AND(事業実施場所_所在地="",事業実施場所_事業所名=""),IF(NOT(AND('２．その他事業実施場所'!H59="",'２．その他事業実施場所'!O59="")),'２．その他事業実施場所'!O59&amp;IF(AND('２．その他事業実施場所'!H59&lt;&gt;"",'２．その他事業実施場所'!O59&lt;&gt;""),"　","")&amp;'２．その他事業実施場所'!H59,""),IF(NOT(AND('２．その他事業実施場所'!H58="",'２．その他事業実施場所'!O58="")),'２．その他事業実施場所'!O58&amp;IF(AND('２．その他事業実施場所'!H58&lt;&gt;"",'２．その他事業実施場所'!O58&lt;&gt;""),"　","")&amp;'２．その他事業実施場所'!H58,""))</f>
        <v/>
      </c>
    </row>
    <row r="818" spans="2:3">
      <c r="B818" s="3"/>
      <c r="C818" s="12" t="str">
        <f>IF(AND(事業実施場所_所在地="",事業実施場所_事業所名=""),IF(NOT(AND('２．その他事業実施場所'!H60="",'２．その他事業実施場所'!O60="")),'２．その他事業実施場所'!O60&amp;IF(AND('２．その他事業実施場所'!H60&lt;&gt;"",'２．その他事業実施場所'!O60&lt;&gt;""),"　","")&amp;'２．その他事業実施場所'!H60,""),IF(NOT(AND('２．その他事業実施場所'!H59="",'２．その他事業実施場所'!O59="")),'２．その他事業実施場所'!O59&amp;IF(AND('２．その他事業実施場所'!H59&lt;&gt;"",'２．その他事業実施場所'!O59&lt;&gt;""),"　","")&amp;'２．その他事業実施場所'!H59,""))</f>
        <v/>
      </c>
    </row>
    <row r="819" spans="2:3">
      <c r="B819" s="3"/>
      <c r="C819" s="12" t="str">
        <f>IF(AND(事業実施場所_所在地="",事業実施場所_事業所名=""),IF(NOT(AND('２．その他事業実施場所'!H61="",'２．その他事業実施場所'!O61="")),'２．その他事業実施場所'!O61&amp;IF(AND('２．その他事業実施場所'!H61&lt;&gt;"",'２．その他事業実施場所'!O61&lt;&gt;""),"　","")&amp;'２．その他事業実施場所'!H61,""),IF(NOT(AND('２．その他事業実施場所'!H60="",'２．その他事業実施場所'!O60="")),'２．その他事業実施場所'!O60&amp;IF(AND('２．その他事業実施場所'!H60&lt;&gt;"",'２．その他事業実施場所'!O60&lt;&gt;""),"　","")&amp;'２．その他事業実施場所'!H60,""))</f>
        <v/>
      </c>
    </row>
    <row r="820" spans="2:3">
      <c r="B820" s="3"/>
      <c r="C820" s="12" t="str">
        <f>IF(AND(事業実施場所_所在地="",事業実施場所_事業所名=""),IF(NOT(AND('２．その他事業実施場所'!H62="",'２．その他事業実施場所'!O62="")),'２．その他事業実施場所'!O62&amp;IF(AND('２．その他事業実施場所'!H62&lt;&gt;"",'２．その他事業実施場所'!O62&lt;&gt;""),"　","")&amp;'２．その他事業実施場所'!H62,""),IF(NOT(AND('２．その他事業実施場所'!H61="",'２．その他事業実施場所'!O61="")),'２．その他事業実施場所'!O61&amp;IF(AND('２．その他事業実施場所'!H61&lt;&gt;"",'２．その他事業実施場所'!O61&lt;&gt;""),"　","")&amp;'２．その他事業実施場所'!H61,""))</f>
        <v/>
      </c>
    </row>
    <row r="821" spans="2:3">
      <c r="B821" s="3"/>
      <c r="C821" s="12" t="str">
        <f>IF(AND(事業実施場所_所在地="",事業実施場所_事業所名=""),IF(NOT(AND('２．その他事業実施場所'!H63="",'２．その他事業実施場所'!O63="")),'２．その他事業実施場所'!O63&amp;IF(AND('２．その他事業実施場所'!H63&lt;&gt;"",'２．その他事業実施場所'!O63&lt;&gt;""),"　","")&amp;'２．その他事業実施場所'!H63,""),IF(NOT(AND('２．その他事業実施場所'!H62="",'２．その他事業実施場所'!O62="")),'２．その他事業実施場所'!O62&amp;IF(AND('２．その他事業実施場所'!H62&lt;&gt;"",'２．その他事業実施場所'!O62&lt;&gt;""),"　","")&amp;'２．その他事業実施場所'!H62,""))</f>
        <v/>
      </c>
    </row>
    <row r="822" spans="2:3">
      <c r="B822" s="3"/>
      <c r="C822" s="12" t="str">
        <f>IF(AND(事業実施場所_所在地="",事業実施場所_事業所名=""),IF(NOT(AND('２．その他事業実施場所'!H64="",'２．その他事業実施場所'!O64="")),'２．その他事業実施場所'!O64&amp;IF(AND('２．その他事業実施場所'!H64&lt;&gt;"",'２．その他事業実施場所'!O64&lt;&gt;""),"　","")&amp;'２．その他事業実施場所'!H64,""),IF(NOT(AND('２．その他事業実施場所'!H63="",'２．その他事業実施場所'!O63="")),'２．その他事業実施場所'!O63&amp;IF(AND('２．その他事業実施場所'!H63&lt;&gt;"",'２．その他事業実施場所'!O63&lt;&gt;""),"　","")&amp;'２．その他事業実施場所'!H63,""))</f>
        <v/>
      </c>
    </row>
    <row r="823" spans="2:3">
      <c r="B823" s="3"/>
      <c r="C823" s="12" t="str">
        <f>IF(AND(事業実施場所_所在地="",事業実施場所_事業所名=""),IF(NOT(AND('２．その他事業実施場所'!H65="",'２．その他事業実施場所'!O65="")),'２．その他事業実施場所'!O65&amp;IF(AND('２．その他事業実施場所'!H65&lt;&gt;"",'２．その他事業実施場所'!O65&lt;&gt;""),"　","")&amp;'２．その他事業実施場所'!H65,""),IF(NOT(AND('２．その他事業実施場所'!H64="",'２．その他事業実施場所'!O64="")),'２．その他事業実施場所'!O64&amp;IF(AND('２．その他事業実施場所'!H64&lt;&gt;"",'２．その他事業実施場所'!O64&lt;&gt;""),"　","")&amp;'２．その他事業実施場所'!H64,""))</f>
        <v/>
      </c>
    </row>
    <row r="824" spans="2:3">
      <c r="B824" s="3"/>
      <c r="C824" s="12" t="str">
        <f>IF(AND(事業実施場所_所在地="",事業実施場所_事業所名=""),IF(NOT(AND('２．その他事業実施場所'!H66="",'２．その他事業実施場所'!O66="")),'２．その他事業実施場所'!O66&amp;IF(AND('２．その他事業実施場所'!H66&lt;&gt;"",'２．その他事業実施場所'!O66&lt;&gt;""),"　","")&amp;'２．その他事業実施場所'!H66,""),IF(NOT(AND('２．その他事業実施場所'!H65="",'２．その他事業実施場所'!O65="")),'２．その他事業実施場所'!O65&amp;IF(AND('２．その他事業実施場所'!H65&lt;&gt;"",'２．その他事業実施場所'!O65&lt;&gt;""),"　","")&amp;'２．その他事業実施場所'!H65,""))</f>
        <v/>
      </c>
    </row>
    <row r="825" spans="2:3">
      <c r="B825" s="3"/>
      <c r="C825" s="12" t="str">
        <f>IF(AND(事業実施場所_所在地="",事業実施場所_事業所名=""),IF(NOT(AND('２．その他事業実施場所'!H67="",'２．その他事業実施場所'!O67="")),'２．その他事業実施場所'!O67&amp;IF(AND('２．その他事業実施場所'!H67&lt;&gt;"",'２．その他事業実施場所'!O67&lt;&gt;""),"　","")&amp;'２．その他事業実施場所'!H67,""),IF(NOT(AND('２．その他事業実施場所'!H66="",'２．その他事業実施場所'!O66="")),'２．その他事業実施場所'!O66&amp;IF(AND('２．その他事業実施場所'!H66&lt;&gt;"",'２．その他事業実施場所'!O66&lt;&gt;""),"　","")&amp;'２．その他事業実施場所'!H66,""))</f>
        <v/>
      </c>
    </row>
    <row r="826" spans="2:3">
      <c r="B826" s="3"/>
      <c r="C826" s="12" t="str">
        <f>IF(AND(事業実施場所_所在地="",事業実施場所_事業所名=""),IF(NOT(AND('２．その他事業実施場所'!H68="",'２．その他事業実施場所'!O68="")),'２．その他事業実施場所'!O68&amp;IF(AND('２．その他事業実施場所'!H68&lt;&gt;"",'２．その他事業実施場所'!O68&lt;&gt;""),"　","")&amp;'２．その他事業実施場所'!H68,""),IF(NOT(AND('２．その他事業実施場所'!H67="",'２．その他事業実施場所'!O67="")),'２．その他事業実施場所'!O67&amp;IF(AND('２．その他事業実施場所'!H67&lt;&gt;"",'２．その他事業実施場所'!O67&lt;&gt;""),"　","")&amp;'２．その他事業実施場所'!H67,""))</f>
        <v/>
      </c>
    </row>
    <row r="827" spans="2:3">
      <c r="B827" s="3"/>
      <c r="C827" s="12" t="str">
        <f>IF(AND(事業実施場所_所在地="",事業実施場所_事業所名=""),IF(NOT(AND('２．その他事業実施場所'!H69="",'２．その他事業実施場所'!O69="")),'２．その他事業実施場所'!O69&amp;IF(AND('２．その他事業実施場所'!H69&lt;&gt;"",'２．その他事業実施場所'!O69&lt;&gt;""),"　","")&amp;'２．その他事業実施場所'!H69,""),IF(NOT(AND('２．その他事業実施場所'!H68="",'２．その他事業実施場所'!O68="")),'２．その他事業実施場所'!O68&amp;IF(AND('２．その他事業実施場所'!H68&lt;&gt;"",'２．その他事業実施場所'!O68&lt;&gt;""),"　","")&amp;'２．その他事業実施場所'!H68,""))</f>
        <v/>
      </c>
    </row>
    <row r="828" spans="2:3">
      <c r="B828" s="3"/>
      <c r="C828" s="12" t="str">
        <f>IF(AND(事業実施場所_所在地="",事業実施場所_事業所名=""),IF(NOT(AND('２．その他事業実施場所'!H70="",'２．その他事業実施場所'!O70="")),'２．その他事業実施場所'!O70&amp;IF(AND('２．その他事業実施場所'!H70&lt;&gt;"",'２．その他事業実施場所'!O70&lt;&gt;""),"　","")&amp;'２．その他事業実施場所'!H70,""),IF(NOT(AND('２．その他事業実施場所'!H69="",'２．その他事業実施場所'!O69="")),'２．その他事業実施場所'!O69&amp;IF(AND('２．その他事業実施場所'!H69&lt;&gt;"",'２．その他事業実施場所'!O69&lt;&gt;""),"　","")&amp;'２．その他事業実施場所'!H69,""))</f>
        <v/>
      </c>
    </row>
    <row r="829" spans="2:3">
      <c r="B829" s="3"/>
      <c r="C829" s="12" t="str">
        <f>IF(AND(事業実施場所_所在地="",事業実施場所_事業所名=""),IF(NOT(AND('２．その他事業実施場所'!H71="",'２．その他事業実施場所'!O71="")),'２．その他事業実施場所'!O71&amp;IF(AND('２．その他事業実施場所'!H71&lt;&gt;"",'２．その他事業実施場所'!O71&lt;&gt;""),"　","")&amp;'２．その他事業実施場所'!H71,""),IF(NOT(AND('２．その他事業実施場所'!H70="",'２．その他事業実施場所'!O70="")),'２．その他事業実施場所'!O70&amp;IF(AND('２．その他事業実施場所'!H70&lt;&gt;"",'２．その他事業実施場所'!O70&lt;&gt;""),"　","")&amp;'２．その他事業実施場所'!H70,""))</f>
        <v/>
      </c>
    </row>
    <row r="830" spans="2:3">
      <c r="B830" s="3"/>
      <c r="C830" s="12" t="str">
        <f>IF(AND(事業実施場所_所在地="",事業実施場所_事業所名=""),IF(NOT(AND('２．その他事業実施場所'!H72="",'２．その他事業実施場所'!O72="")),'２．その他事業実施場所'!O72&amp;IF(AND('２．その他事業実施場所'!H72&lt;&gt;"",'２．その他事業実施場所'!O72&lt;&gt;""),"　","")&amp;'２．その他事業実施場所'!H72,""),IF(NOT(AND('２．その他事業実施場所'!H71="",'２．その他事業実施場所'!O71="")),'２．その他事業実施場所'!O71&amp;IF(AND('２．その他事業実施場所'!H71&lt;&gt;"",'２．その他事業実施場所'!O71&lt;&gt;""),"　","")&amp;'２．その他事業実施場所'!H71,""))</f>
        <v/>
      </c>
    </row>
    <row r="831" spans="2:3">
      <c r="B831" s="3"/>
      <c r="C831" s="12" t="str">
        <f>IF(AND(事業実施場所_所在地="",事業実施場所_事業所名=""),IF(NOT(AND('２．その他事業実施場所'!H73="",'２．その他事業実施場所'!O73="")),'２．その他事業実施場所'!O73&amp;IF(AND('２．その他事業実施場所'!H73&lt;&gt;"",'２．その他事業実施場所'!O73&lt;&gt;""),"　","")&amp;'２．その他事業実施場所'!H73,""),IF(NOT(AND('２．その他事業実施場所'!H72="",'２．その他事業実施場所'!O72="")),'２．その他事業実施場所'!O72&amp;IF(AND('２．その他事業実施場所'!H72&lt;&gt;"",'２．その他事業実施場所'!O72&lt;&gt;""),"　","")&amp;'２．その他事業実施場所'!H72,""))</f>
        <v/>
      </c>
    </row>
    <row r="832" spans="2:3">
      <c r="B832" s="3"/>
      <c r="C832" s="12" t="str">
        <f>IF(AND(事業実施場所_所在地="",事業実施場所_事業所名=""),IF(NOT(AND('２．その他事業実施場所'!H74="",'２．その他事業実施場所'!O74="")),'２．その他事業実施場所'!O74&amp;IF(AND('２．その他事業実施場所'!H74&lt;&gt;"",'２．その他事業実施場所'!O74&lt;&gt;""),"　","")&amp;'２．その他事業実施場所'!H74,""),IF(NOT(AND('２．その他事業実施場所'!H73="",'２．その他事業実施場所'!O73="")),'２．その他事業実施場所'!O73&amp;IF(AND('２．その他事業実施場所'!H73&lt;&gt;"",'２．その他事業実施場所'!O73&lt;&gt;""),"　","")&amp;'２．その他事業実施場所'!H73,""))</f>
        <v/>
      </c>
    </row>
    <row r="833" spans="2:3">
      <c r="B833" s="3"/>
      <c r="C833" s="12" t="str">
        <f>IF(AND(事業実施場所_所在地="",事業実施場所_事業所名=""),IF(NOT(AND('２．その他事業実施場所'!H75="",'２．その他事業実施場所'!O75="")),'２．その他事業実施場所'!O75&amp;IF(AND('２．その他事業実施場所'!H75&lt;&gt;"",'２．その他事業実施場所'!O75&lt;&gt;""),"　","")&amp;'２．その他事業実施場所'!H75,""),IF(NOT(AND('２．その他事業実施場所'!H74="",'２．その他事業実施場所'!O74="")),'２．その他事業実施場所'!O74&amp;IF(AND('２．その他事業実施場所'!H74&lt;&gt;"",'２．その他事業実施場所'!O74&lt;&gt;""),"　","")&amp;'２．その他事業実施場所'!H74,""))</f>
        <v/>
      </c>
    </row>
    <row r="834" spans="2:3">
      <c r="B834" s="3"/>
      <c r="C834" s="12" t="str">
        <f>IF(AND(事業実施場所_所在地="",事業実施場所_事業所名=""),IF(NOT(AND('２．その他事業実施場所'!H76="",'２．その他事業実施場所'!O76="")),'２．その他事業実施場所'!O76&amp;IF(AND('２．その他事業実施場所'!H76&lt;&gt;"",'２．その他事業実施場所'!O76&lt;&gt;""),"　","")&amp;'２．その他事業実施場所'!H76,""),IF(NOT(AND('２．その他事業実施場所'!H75="",'２．その他事業実施場所'!O75="")),'２．その他事業実施場所'!O75&amp;IF(AND('２．その他事業実施場所'!H75&lt;&gt;"",'２．その他事業実施場所'!O75&lt;&gt;""),"　","")&amp;'２．その他事業実施場所'!H75,""))</f>
        <v/>
      </c>
    </row>
    <row r="835" spans="2:3">
      <c r="B835" s="3"/>
      <c r="C835" s="12" t="str">
        <f>IF(AND(事業実施場所_所在地="",事業実施場所_事業所名=""),IF(NOT(AND('２．その他事業実施場所'!H77="",'２．その他事業実施場所'!O77="")),'２．その他事業実施場所'!O77&amp;IF(AND('２．その他事業実施場所'!H77&lt;&gt;"",'２．その他事業実施場所'!O77&lt;&gt;""),"　","")&amp;'２．その他事業実施場所'!H77,""),IF(NOT(AND('２．その他事業実施場所'!H76="",'２．その他事業実施場所'!O76="")),'２．その他事業実施場所'!O76&amp;IF(AND('２．その他事業実施場所'!H76&lt;&gt;"",'２．その他事業実施場所'!O76&lt;&gt;""),"　","")&amp;'２．その他事業実施場所'!H76,""))</f>
        <v/>
      </c>
    </row>
    <row r="836" spans="2:3">
      <c r="B836" s="3"/>
      <c r="C836" s="12" t="str">
        <f>IF(AND(事業実施場所_所在地="",事業実施場所_事業所名=""),IF(NOT(AND('２．その他事業実施場所'!H78="",'２．その他事業実施場所'!O78="")),'２．その他事業実施場所'!O78&amp;IF(AND('２．その他事業実施場所'!H78&lt;&gt;"",'２．その他事業実施場所'!O78&lt;&gt;""),"　","")&amp;'２．その他事業実施場所'!H78,""),IF(NOT(AND('２．その他事業実施場所'!H77="",'２．その他事業実施場所'!O77="")),'２．その他事業実施場所'!O77&amp;IF(AND('２．その他事業実施場所'!H77&lt;&gt;"",'２．その他事業実施場所'!O77&lt;&gt;""),"　","")&amp;'２．その他事業実施場所'!H77,""))</f>
        <v/>
      </c>
    </row>
    <row r="837" spans="2:3">
      <c r="B837" s="3"/>
      <c r="C837" s="12" t="str">
        <f>IF(AND(事業実施場所_所在地="",事業実施場所_事業所名=""),IF(NOT(AND('２．その他事業実施場所'!H79="",'２．その他事業実施場所'!O79="")),'２．その他事業実施場所'!O79&amp;IF(AND('２．その他事業実施場所'!H79&lt;&gt;"",'２．その他事業実施場所'!O79&lt;&gt;""),"　","")&amp;'２．その他事業実施場所'!H79,""),IF(NOT(AND('２．その他事業実施場所'!H78="",'２．その他事業実施場所'!O78="")),'２．その他事業実施場所'!O78&amp;IF(AND('２．その他事業実施場所'!H78&lt;&gt;"",'２．その他事業実施場所'!O78&lt;&gt;""),"　","")&amp;'２．その他事業実施場所'!H78,""))</f>
        <v/>
      </c>
    </row>
    <row r="838" spans="2:3">
      <c r="B838" s="3"/>
      <c r="C838" s="12" t="str">
        <f>IF(AND(事業実施場所_所在地="",事業実施場所_事業所名=""),IF(NOT(AND('２．その他事業実施場所'!H80="",'２．その他事業実施場所'!O80="")),'２．その他事業実施場所'!O80&amp;IF(AND('２．その他事業実施場所'!H80&lt;&gt;"",'２．その他事業実施場所'!O80&lt;&gt;""),"　","")&amp;'２．その他事業実施場所'!H80,""),IF(NOT(AND('２．その他事業実施場所'!H79="",'２．その他事業実施場所'!O79="")),'２．その他事業実施場所'!O79&amp;IF(AND('２．その他事業実施場所'!H79&lt;&gt;"",'２．その他事業実施場所'!O79&lt;&gt;""),"　","")&amp;'２．その他事業実施場所'!H79,""))</f>
        <v/>
      </c>
    </row>
    <row r="839" spans="2:3">
      <c r="B839" s="3"/>
      <c r="C839" s="12" t="str">
        <f>IF(AND(事業実施場所_所在地="",事業実施場所_事業所名=""),IF(NOT(AND('２．その他事業実施場所'!H81="",'２．その他事業実施場所'!O81="")),'２．その他事業実施場所'!O81&amp;IF(AND('２．その他事業実施場所'!H81&lt;&gt;"",'２．その他事業実施場所'!O81&lt;&gt;""),"　","")&amp;'２．その他事業実施場所'!H81,""),IF(NOT(AND('２．その他事業実施場所'!H80="",'２．その他事業実施場所'!O80="")),'２．その他事業実施場所'!O80&amp;IF(AND('２．その他事業実施場所'!H80&lt;&gt;"",'２．その他事業実施場所'!O80&lt;&gt;""),"　","")&amp;'２．その他事業実施場所'!H80,""))</f>
        <v/>
      </c>
    </row>
    <row r="840" spans="2:3">
      <c r="B840" s="3"/>
      <c r="C840" s="12" t="str">
        <f>IF(AND(事業実施場所_所在地="",事業実施場所_事業所名=""),IF(NOT(AND('２．その他事業実施場所'!H82="",'２．その他事業実施場所'!O82="")),'２．その他事業実施場所'!O82&amp;IF(AND('２．その他事業実施場所'!H82&lt;&gt;"",'２．その他事業実施場所'!O82&lt;&gt;""),"　","")&amp;'２．その他事業実施場所'!H82,""),IF(NOT(AND('２．その他事業実施場所'!H81="",'２．その他事業実施場所'!O81="")),'２．その他事業実施場所'!O81&amp;IF(AND('２．その他事業実施場所'!H81&lt;&gt;"",'２．その他事業実施場所'!O81&lt;&gt;""),"　","")&amp;'２．その他事業実施場所'!H81,""))</f>
        <v/>
      </c>
    </row>
    <row r="841" spans="2:3">
      <c r="B841" s="3"/>
      <c r="C841" s="12" t="str">
        <f>IF(AND(事業実施場所_所在地="",事業実施場所_事業所名=""),IF(NOT(AND('２．その他事業実施場所'!H83="",'２．その他事業実施場所'!O83="")),'２．その他事業実施場所'!O83&amp;IF(AND('２．その他事業実施場所'!H83&lt;&gt;"",'２．その他事業実施場所'!O83&lt;&gt;""),"　","")&amp;'２．その他事業実施場所'!H83,""),IF(NOT(AND('２．その他事業実施場所'!H82="",'２．その他事業実施場所'!O82="")),'２．その他事業実施場所'!O82&amp;IF(AND('２．その他事業実施場所'!H82&lt;&gt;"",'２．その他事業実施場所'!O82&lt;&gt;""),"　","")&amp;'２．その他事業実施場所'!H82,""))</f>
        <v/>
      </c>
    </row>
    <row r="842" spans="2:3">
      <c r="B842" s="3"/>
      <c r="C842" s="12" t="str">
        <f>IF(AND(事業実施場所_所在地="",事業実施場所_事業所名=""),IF(NOT(AND('２．その他事業実施場所'!H84="",'２．その他事業実施場所'!O84="")),'２．その他事業実施場所'!O84&amp;IF(AND('２．その他事業実施場所'!H84&lt;&gt;"",'２．その他事業実施場所'!O84&lt;&gt;""),"　","")&amp;'２．その他事業実施場所'!H84,""),IF(NOT(AND('２．その他事業実施場所'!H83="",'２．その他事業実施場所'!O83="")),'２．その他事業実施場所'!O83&amp;IF(AND('２．その他事業実施場所'!H83&lt;&gt;"",'２．その他事業実施場所'!O83&lt;&gt;""),"　","")&amp;'２．その他事業実施場所'!H83,""))</f>
        <v/>
      </c>
    </row>
    <row r="843" spans="2:3">
      <c r="B843" s="3"/>
      <c r="C843" s="12" t="str">
        <f>IF(AND(事業実施場所_所在地="",事業実施場所_事業所名=""),IF(NOT(AND('２．その他事業実施場所'!H85="",'２．その他事業実施場所'!O85="")),'２．その他事業実施場所'!O85&amp;IF(AND('２．その他事業実施場所'!H85&lt;&gt;"",'２．その他事業実施場所'!O85&lt;&gt;""),"　","")&amp;'２．その他事業実施場所'!H85,""),IF(NOT(AND('２．その他事業実施場所'!H84="",'２．その他事業実施場所'!O84="")),'２．その他事業実施場所'!O84&amp;IF(AND('２．その他事業実施場所'!H84&lt;&gt;"",'２．その他事業実施場所'!O84&lt;&gt;""),"　","")&amp;'２．その他事業実施場所'!H84,""))</f>
        <v/>
      </c>
    </row>
    <row r="844" spans="2:3">
      <c r="B844" s="3"/>
      <c r="C844" s="12" t="str">
        <f>IF(AND(事業実施場所_所在地="",事業実施場所_事業所名=""),IF(NOT(AND('２．その他事業実施場所'!H86="",'２．その他事業実施場所'!O86="")),'２．その他事業実施場所'!O86&amp;IF(AND('２．その他事業実施場所'!H86&lt;&gt;"",'２．その他事業実施場所'!O86&lt;&gt;""),"　","")&amp;'２．その他事業実施場所'!H86,""),IF(NOT(AND('２．その他事業実施場所'!H85="",'２．その他事業実施場所'!O85="")),'２．その他事業実施場所'!O85&amp;IF(AND('２．その他事業実施場所'!H85&lt;&gt;"",'２．その他事業実施場所'!O85&lt;&gt;""),"　","")&amp;'２．その他事業実施場所'!H85,""))</f>
        <v/>
      </c>
    </row>
    <row r="845" spans="2:3">
      <c r="B845" s="3"/>
      <c r="C845" s="12" t="str">
        <f>IF(AND(事業実施場所_所在地="",事業実施場所_事業所名=""),IF(NOT(AND('２．その他事業実施場所'!H87="",'２．その他事業実施場所'!O87="")),'２．その他事業実施場所'!O87&amp;IF(AND('２．その他事業実施場所'!H87&lt;&gt;"",'２．その他事業実施場所'!O87&lt;&gt;""),"　","")&amp;'２．その他事業実施場所'!H87,""),IF(NOT(AND('２．その他事業実施場所'!H86="",'２．その他事業実施場所'!O86="")),'２．その他事業実施場所'!O86&amp;IF(AND('２．その他事業実施場所'!H86&lt;&gt;"",'２．その他事業実施場所'!O86&lt;&gt;""),"　","")&amp;'２．その他事業実施場所'!H86,""))</f>
        <v/>
      </c>
    </row>
    <row r="846" spans="2:3">
      <c r="B846" s="3"/>
      <c r="C846" s="12" t="str">
        <f>IF(AND(事業実施場所_所在地="",事業実施場所_事業所名=""),IF(NOT(AND('２．その他事業実施場所'!H88="",'２．その他事業実施場所'!O88="")),'２．その他事業実施場所'!O88&amp;IF(AND('２．その他事業実施場所'!H88&lt;&gt;"",'２．その他事業実施場所'!O88&lt;&gt;""),"　","")&amp;'２．その他事業実施場所'!H88,""),IF(NOT(AND('２．その他事業実施場所'!H87="",'２．その他事業実施場所'!O87="")),'２．その他事業実施場所'!O87&amp;IF(AND('２．その他事業実施場所'!H87&lt;&gt;"",'２．その他事業実施場所'!O87&lt;&gt;""),"　","")&amp;'２．その他事業実施場所'!H87,""))</f>
        <v/>
      </c>
    </row>
    <row r="847" spans="2:3">
      <c r="B847" s="3"/>
      <c r="C847" s="12" t="str">
        <f>IF(AND(事業実施場所_所在地="",事業実施場所_事業所名=""),IF(NOT(AND('２．その他事業実施場所'!H89="",'２．その他事業実施場所'!O89="")),'２．その他事業実施場所'!O89&amp;IF(AND('２．その他事業実施場所'!H89&lt;&gt;"",'２．その他事業実施場所'!O89&lt;&gt;""),"　","")&amp;'２．その他事業実施場所'!H89,""),IF(NOT(AND('２．その他事業実施場所'!H88="",'２．その他事業実施場所'!O88="")),'２．その他事業実施場所'!O88&amp;IF(AND('２．その他事業実施場所'!H88&lt;&gt;"",'２．その他事業実施場所'!O88&lt;&gt;""),"　","")&amp;'２．その他事業実施場所'!H88,""))</f>
        <v/>
      </c>
    </row>
    <row r="848" spans="2:3">
      <c r="B848" s="3"/>
      <c r="C848" s="12" t="str">
        <f>IF(AND(事業実施場所_所在地="",事業実施場所_事業所名=""),IF(NOT(AND('２．その他事業実施場所'!H90="",'２．その他事業実施場所'!O90="")),'２．その他事業実施場所'!O90&amp;IF(AND('２．その他事業実施場所'!H90&lt;&gt;"",'２．その他事業実施場所'!O90&lt;&gt;""),"　","")&amp;'２．その他事業実施場所'!H90,""),IF(NOT(AND('２．その他事業実施場所'!H89="",'２．その他事業実施場所'!O89="")),'２．その他事業実施場所'!O89&amp;IF(AND('２．その他事業実施場所'!H89&lt;&gt;"",'２．その他事業実施場所'!O89&lt;&gt;""),"　","")&amp;'２．その他事業実施場所'!H89,""))</f>
        <v/>
      </c>
    </row>
    <row r="849" spans="2:3">
      <c r="B849" s="3"/>
      <c r="C849" s="12" t="str">
        <f>IF(AND(事業実施場所_所在地="",事業実施場所_事業所名=""),IF(NOT(AND('２．その他事業実施場所'!H91="",'２．その他事業実施場所'!O91="")),'２．その他事業実施場所'!O91&amp;IF(AND('２．その他事業実施場所'!H91&lt;&gt;"",'２．その他事業実施場所'!O91&lt;&gt;""),"　","")&amp;'２．その他事業実施場所'!H91,""),IF(NOT(AND('２．その他事業実施場所'!H90="",'２．その他事業実施場所'!O90="")),'２．その他事業実施場所'!O90&amp;IF(AND('２．その他事業実施場所'!H90&lt;&gt;"",'２．その他事業実施場所'!O90&lt;&gt;""),"　","")&amp;'２．その他事業実施場所'!H90,""))</f>
        <v/>
      </c>
    </row>
    <row r="850" spans="2:3">
      <c r="B850" s="3"/>
      <c r="C850" s="12" t="str">
        <f>IF(AND(事業実施場所_所在地="",事業実施場所_事業所名=""),IF(NOT(AND('２．その他事業実施場所'!H92="",'２．その他事業実施場所'!O92="")),'２．その他事業実施場所'!O92&amp;IF(AND('２．その他事業実施場所'!H92&lt;&gt;"",'２．その他事業実施場所'!O92&lt;&gt;""),"　","")&amp;'２．その他事業実施場所'!H92,""),IF(NOT(AND('２．その他事業実施場所'!H91="",'２．その他事業実施場所'!O91="")),'２．その他事業実施場所'!O91&amp;IF(AND('２．その他事業実施場所'!H91&lt;&gt;"",'２．その他事業実施場所'!O91&lt;&gt;""),"　","")&amp;'２．その他事業実施場所'!H91,""))</f>
        <v/>
      </c>
    </row>
    <row r="851" spans="2:3">
      <c r="B851" s="3"/>
      <c r="C851" s="12" t="str">
        <f>IF(AND(事業実施場所_所在地="",事業実施場所_事業所名=""),IF(NOT(AND('２．その他事業実施場所'!H93="",'２．その他事業実施場所'!O93="")),'２．その他事業実施場所'!O93&amp;IF(AND('２．その他事業実施場所'!H93&lt;&gt;"",'２．その他事業実施場所'!O93&lt;&gt;""),"　","")&amp;'２．その他事業実施場所'!H93,""),IF(NOT(AND('２．その他事業実施場所'!H92="",'２．その他事業実施場所'!O92="")),'２．その他事業実施場所'!O92&amp;IF(AND('２．その他事業実施場所'!H92&lt;&gt;"",'２．その他事業実施場所'!O92&lt;&gt;""),"　","")&amp;'２．その他事業実施場所'!H92,""))</f>
        <v/>
      </c>
    </row>
    <row r="852" spans="2:3">
      <c r="B852" s="3"/>
      <c r="C852" s="12" t="str">
        <f>IF(AND(事業実施場所_所在地="",事業実施場所_事業所名=""),IF(NOT(AND('２．その他事業実施場所'!H94="",'２．その他事業実施場所'!O94="")),'２．その他事業実施場所'!O94&amp;IF(AND('２．その他事業実施場所'!H94&lt;&gt;"",'２．その他事業実施場所'!O94&lt;&gt;""),"　","")&amp;'２．その他事業実施場所'!H94,""),IF(NOT(AND('２．その他事業実施場所'!H93="",'２．その他事業実施場所'!O93="")),'２．その他事業実施場所'!O93&amp;IF(AND('２．その他事業実施場所'!H93&lt;&gt;"",'２．その他事業実施場所'!O93&lt;&gt;""),"　","")&amp;'２．その他事業実施場所'!H93,""))</f>
        <v/>
      </c>
    </row>
    <row r="853" spans="2:3">
      <c r="B853" s="3"/>
      <c r="C853" s="12" t="str">
        <f>IF(AND(事業実施場所_所在地="",事業実施場所_事業所名=""),IF(NOT(AND('２．その他事業実施場所'!H95="",'２．その他事業実施場所'!O95="")),'２．その他事業実施場所'!O95&amp;IF(AND('２．その他事業実施場所'!H95&lt;&gt;"",'２．その他事業実施場所'!O95&lt;&gt;""),"　","")&amp;'２．その他事業実施場所'!H95,""),IF(NOT(AND('２．その他事業実施場所'!H94="",'２．その他事業実施場所'!O94="")),'２．その他事業実施場所'!O94&amp;IF(AND('２．その他事業実施場所'!H94&lt;&gt;"",'２．その他事業実施場所'!O94&lt;&gt;""),"　","")&amp;'２．その他事業実施場所'!H94,""))</f>
        <v/>
      </c>
    </row>
    <row r="854" spans="2:3">
      <c r="B854" s="3"/>
      <c r="C854" s="12" t="str">
        <f>IF(AND(事業実施場所_所在地="",事業実施場所_事業所名=""),IF(NOT(AND('２．その他事業実施場所'!H96="",'２．その他事業実施場所'!O96="")),'２．その他事業実施場所'!O96&amp;IF(AND('２．その他事業実施場所'!H96&lt;&gt;"",'２．その他事業実施場所'!O96&lt;&gt;""),"　","")&amp;'２．その他事業実施場所'!H96,""),IF(NOT(AND('２．その他事業実施場所'!H95="",'２．その他事業実施場所'!O95="")),'２．その他事業実施場所'!O95&amp;IF(AND('２．その他事業実施場所'!H95&lt;&gt;"",'２．その他事業実施場所'!O95&lt;&gt;""),"　","")&amp;'２．その他事業実施場所'!H95,""))</f>
        <v/>
      </c>
    </row>
    <row r="855" spans="2:3">
      <c r="B855" s="3"/>
      <c r="C855" s="12" t="str">
        <f>IF(AND(事業実施場所_所在地="",事業実施場所_事業所名=""),IF(NOT(AND('２．その他事業実施場所'!H97="",'２．その他事業実施場所'!O97="")),'２．その他事業実施場所'!O97&amp;IF(AND('２．その他事業実施場所'!H97&lt;&gt;"",'２．その他事業実施場所'!O97&lt;&gt;""),"　","")&amp;'２．その他事業実施場所'!H97,""),IF(NOT(AND('２．その他事業実施場所'!H96="",'２．その他事業実施場所'!O96="")),'２．その他事業実施場所'!O96&amp;IF(AND('２．その他事業実施場所'!H96&lt;&gt;"",'２．その他事業実施場所'!O96&lt;&gt;""),"　","")&amp;'２．その他事業実施場所'!H96,""))</f>
        <v/>
      </c>
    </row>
    <row r="856" spans="2:3">
      <c r="B856" s="3"/>
      <c r="C856" s="12" t="str">
        <f>IF(AND(事業実施場所_所在地="",事業実施場所_事業所名=""),IF(NOT(AND('２．その他事業実施場所'!H98="",'２．その他事業実施場所'!O98="")),'２．その他事業実施場所'!O98&amp;IF(AND('２．その他事業実施場所'!H98&lt;&gt;"",'２．その他事業実施場所'!O98&lt;&gt;""),"　","")&amp;'２．その他事業実施場所'!H98,""),IF(NOT(AND('２．その他事業実施場所'!H97="",'２．その他事業実施場所'!O97="")),'２．その他事業実施場所'!O97&amp;IF(AND('２．その他事業実施場所'!H97&lt;&gt;"",'２．その他事業実施場所'!O97&lt;&gt;""),"　","")&amp;'２．その他事業実施場所'!H97,""))</f>
        <v/>
      </c>
    </row>
    <row r="857" spans="2:3">
      <c r="B857" s="3"/>
      <c r="C857" s="12" t="str">
        <f>IF(AND(事業実施場所_所在地="",事業実施場所_事業所名=""),IF(NOT(AND('２．その他事業実施場所'!H99="",'２．その他事業実施場所'!O99="")),'２．その他事業実施場所'!O99&amp;IF(AND('２．その他事業実施場所'!H99&lt;&gt;"",'２．その他事業実施場所'!O99&lt;&gt;""),"　","")&amp;'２．その他事業実施場所'!H99,""),IF(NOT(AND('２．その他事業実施場所'!H98="",'２．その他事業実施場所'!O98="")),'２．その他事業実施場所'!O98&amp;IF(AND('２．その他事業実施場所'!H98&lt;&gt;"",'２．その他事業実施場所'!O98&lt;&gt;""),"　","")&amp;'２．その他事業実施場所'!H98,""))</f>
        <v/>
      </c>
    </row>
    <row r="858" spans="2:3">
      <c r="B858" s="3"/>
      <c r="C858" s="12" t="str">
        <f>IF(AND(事業実施場所_所在地="",事業実施場所_事業所名=""),IF(NOT(AND('２．その他事業実施場所'!H100="",'２．その他事業実施場所'!O100="")),'２．その他事業実施場所'!O100&amp;IF(AND('２．その他事業実施場所'!H100&lt;&gt;"",'２．その他事業実施場所'!O100&lt;&gt;""),"　","")&amp;'２．その他事業実施場所'!H100,""),IF(NOT(AND('２．その他事業実施場所'!H99="",'２．その他事業実施場所'!O99="")),'２．その他事業実施場所'!O99&amp;IF(AND('２．その他事業実施場所'!H99&lt;&gt;"",'２．その他事業実施場所'!O99&lt;&gt;""),"　","")&amp;'２．その他事業実施場所'!H99,""))</f>
        <v/>
      </c>
    </row>
    <row r="859" spans="2:3">
      <c r="B859" s="3"/>
      <c r="C859" s="12" t="str">
        <f>IF(AND(事業実施場所_所在地="",事業実施場所_事業所名=""),IF(NOT(AND('２．その他事業実施場所'!H101="",'２．その他事業実施場所'!O101="")),'２．その他事業実施場所'!O101&amp;IF(AND('２．その他事業実施場所'!H101&lt;&gt;"",'２．その他事業実施場所'!O101&lt;&gt;""),"　","")&amp;'２．その他事業実施場所'!H101,""),IF(NOT(AND('２．その他事業実施場所'!H100="",'２．その他事業実施場所'!O100="")),'２．その他事業実施場所'!O100&amp;IF(AND('２．その他事業実施場所'!H100&lt;&gt;"",'２．その他事業実施場所'!O100&lt;&gt;""),"　","")&amp;'２．その他事業実施場所'!H100,""))</f>
        <v/>
      </c>
    </row>
    <row r="860" spans="2:3">
      <c r="B860" s="3"/>
      <c r="C860" s="12" t="str">
        <f>IF(AND(事業実施場所_所在地="",事業実施場所_事業所名=""),IF(NOT(AND('２．その他事業実施場所'!H102="",'２．その他事業実施場所'!O102="")),'２．その他事業実施場所'!O102&amp;IF(AND('２．その他事業実施場所'!H102&lt;&gt;"",'２．その他事業実施場所'!O102&lt;&gt;""),"　","")&amp;'２．その他事業実施場所'!H102,""),IF(NOT(AND('２．その他事業実施場所'!H101="",'２．その他事業実施場所'!O101="")),'２．その他事業実施場所'!O101&amp;IF(AND('２．その他事業実施場所'!H101&lt;&gt;"",'２．その他事業実施場所'!O101&lt;&gt;""),"　","")&amp;'２．その他事業実施場所'!H101,""))</f>
        <v/>
      </c>
    </row>
    <row r="861" spans="2:3">
      <c r="B861" s="3"/>
      <c r="C861" s="12" t="str">
        <f>IF(AND(事業実施場所_所在地="",事業実施場所_事業所名=""),IF(NOT(AND('２．その他事業実施場所'!H103="",'２．その他事業実施場所'!O103="")),'２．その他事業実施場所'!O103&amp;IF(AND('２．その他事業実施場所'!H103&lt;&gt;"",'２．その他事業実施場所'!O103&lt;&gt;""),"　","")&amp;'２．その他事業実施場所'!H103,""),IF(NOT(AND('２．その他事業実施場所'!H102="",'２．その他事業実施場所'!O102="")),'２．その他事業実施場所'!O102&amp;IF(AND('２．その他事業実施場所'!H102&lt;&gt;"",'２．その他事業実施場所'!O102&lt;&gt;""),"　","")&amp;'２．その他事業実施場所'!H102,""))</f>
        <v/>
      </c>
    </row>
    <row r="862" spans="2:3">
      <c r="B862" s="3"/>
      <c r="C862" s="12" t="str">
        <f>IF(AND(事業実施場所_所在地="",事業実施場所_事業所名=""),IF(NOT(AND('２．その他事業実施場所'!H104="",'２．その他事業実施場所'!O104="")),'２．その他事業実施場所'!O104&amp;IF(AND('２．その他事業実施場所'!H104&lt;&gt;"",'２．その他事業実施場所'!O104&lt;&gt;""),"　","")&amp;'２．その他事業実施場所'!H104,""),IF(NOT(AND('２．その他事業実施場所'!H103="",'２．その他事業実施場所'!O103="")),'２．その他事業実施場所'!O103&amp;IF(AND('２．その他事業実施場所'!H103&lt;&gt;"",'２．その他事業実施場所'!O103&lt;&gt;""),"　","")&amp;'２．その他事業実施場所'!H103,""))</f>
        <v/>
      </c>
    </row>
    <row r="863" spans="2:3">
      <c r="B863" s="3"/>
      <c r="C863" s="12" t="str">
        <f>IF(AND(事業実施場所_所在地="",事業実施場所_事業所名=""),IF(NOT(AND('２．その他事業実施場所'!H105="",'２．その他事業実施場所'!O105="")),'２．その他事業実施場所'!O105&amp;IF(AND('２．その他事業実施場所'!H105&lt;&gt;"",'２．その他事業実施場所'!O105&lt;&gt;""),"　","")&amp;'２．その他事業実施場所'!H105,""),IF(NOT(AND('２．その他事業実施場所'!H104="",'２．その他事業実施場所'!O104="")),'２．その他事業実施場所'!O104&amp;IF(AND('２．その他事業実施場所'!H104&lt;&gt;"",'２．その他事業実施場所'!O104&lt;&gt;""),"　","")&amp;'２．その他事業実施場所'!H104,""))</f>
        <v/>
      </c>
    </row>
    <row r="864" spans="2:3">
      <c r="B864" s="3"/>
      <c r="C864" s="12" t="str">
        <f>IF(AND(事業実施場所_所在地="",事業実施場所_事業所名=""),IF(NOT(AND('２．その他事業実施場所'!H106="",'２．その他事業実施場所'!O106="")),'２．その他事業実施場所'!O106&amp;IF(AND('２．その他事業実施場所'!H106&lt;&gt;"",'２．その他事業実施場所'!O106&lt;&gt;""),"　","")&amp;'２．その他事業実施場所'!H106,""),IF(NOT(AND('２．その他事業実施場所'!H105="",'２．その他事業実施場所'!O105="")),'２．その他事業実施場所'!O105&amp;IF(AND('２．その他事業実施場所'!H105&lt;&gt;"",'２．その他事業実施場所'!O105&lt;&gt;""),"　","")&amp;'２．その他事業実施場所'!H105,""))</f>
        <v/>
      </c>
    </row>
    <row r="865" spans="2:3">
      <c r="B865" s="3"/>
      <c r="C865" s="12" t="str">
        <f>IF(AND(事業実施場所_所在地="",事業実施場所_事業所名=""),IF(NOT(AND('２．その他事業実施場所'!H107="",'２．その他事業実施場所'!O107="")),'２．その他事業実施場所'!O107&amp;IF(AND('２．その他事業実施場所'!H107&lt;&gt;"",'２．その他事業実施場所'!O107&lt;&gt;""),"　","")&amp;'２．その他事業実施場所'!H107,""),IF(NOT(AND('２．その他事業実施場所'!H106="",'２．その他事業実施場所'!O106="")),'２．その他事業実施場所'!O106&amp;IF(AND('２．その他事業実施場所'!H106&lt;&gt;"",'２．その他事業実施場所'!O106&lt;&gt;""),"　","")&amp;'２．その他事業実施場所'!H106,""))</f>
        <v/>
      </c>
    </row>
    <row r="866" spans="2:3">
      <c r="B866" s="3"/>
      <c r="C866" s="12" t="str">
        <f>IF(AND(事業実施場所_所在地="",事業実施場所_事業所名=""),IF(NOT(AND('２．その他事業実施場所'!H108="",'２．その他事業実施場所'!O108="")),'２．その他事業実施場所'!O108&amp;IF(AND('２．その他事業実施場所'!H108&lt;&gt;"",'２．その他事業実施場所'!O108&lt;&gt;""),"　","")&amp;'２．その他事業実施場所'!H108,""),IF(NOT(AND('２．その他事業実施場所'!H107="",'２．その他事業実施場所'!O107="")),'２．その他事業実施場所'!O107&amp;IF(AND('２．その他事業実施場所'!H107&lt;&gt;"",'２．その他事業実施場所'!O107&lt;&gt;""),"　","")&amp;'２．その他事業実施場所'!H107,""))</f>
        <v/>
      </c>
    </row>
    <row r="867" spans="2:3">
      <c r="B867" s="3"/>
      <c r="C867" s="12" t="str">
        <f>IF(AND(事業実施場所_所在地="",事業実施場所_事業所名=""),IF(NOT(AND('２．その他事業実施場所'!H109="",'２．その他事業実施場所'!O109="")),'２．その他事業実施場所'!O109&amp;IF(AND('２．その他事業実施場所'!H109&lt;&gt;"",'２．その他事業実施場所'!O109&lt;&gt;""),"　","")&amp;'２．その他事業実施場所'!H109,""),IF(NOT(AND('２．その他事業実施場所'!H108="",'２．その他事業実施場所'!O108="")),'２．その他事業実施場所'!O108&amp;IF(AND('２．その他事業実施場所'!H108&lt;&gt;"",'２．その他事業実施場所'!O108&lt;&gt;""),"　","")&amp;'２．その他事業実施場所'!H108,""))</f>
        <v/>
      </c>
    </row>
    <row r="868" spans="2:3">
      <c r="B868" s="3"/>
      <c r="C868" s="12" t="str">
        <f>IF(AND(事業実施場所_所在地="",事業実施場所_事業所名=""),IF(NOT(AND('２．その他事業実施場所'!H110="",'２．その他事業実施場所'!O110="")),'２．その他事業実施場所'!O110&amp;IF(AND('２．その他事業実施場所'!H110&lt;&gt;"",'２．その他事業実施場所'!O110&lt;&gt;""),"　","")&amp;'２．その他事業実施場所'!H110,""),IF(NOT(AND('２．その他事業実施場所'!H109="",'２．その他事業実施場所'!O109="")),'２．その他事業実施場所'!O109&amp;IF(AND('２．その他事業実施場所'!H109&lt;&gt;"",'２．その他事業実施場所'!O109&lt;&gt;""),"　","")&amp;'２．その他事業実施場所'!H109,""))</f>
        <v/>
      </c>
    </row>
    <row r="869" spans="2:3">
      <c r="B869" s="3"/>
      <c r="C869" s="12" t="str">
        <f>IF(AND(事業実施場所_所在地="",事業実施場所_事業所名=""),IF(NOT(AND('２．その他事業実施場所'!H111="",'２．その他事業実施場所'!O111="")),'２．その他事業実施場所'!O111&amp;IF(AND('２．その他事業実施場所'!H111&lt;&gt;"",'２．その他事業実施場所'!O111&lt;&gt;""),"　","")&amp;'２．その他事業実施場所'!H111,""),IF(NOT(AND('２．その他事業実施場所'!H110="",'２．その他事業実施場所'!O110="")),'２．その他事業実施場所'!O110&amp;IF(AND('２．その他事業実施場所'!H110&lt;&gt;"",'２．その他事業実施場所'!O110&lt;&gt;""),"　","")&amp;'２．その他事業実施場所'!H110,""))</f>
        <v/>
      </c>
    </row>
    <row r="870" spans="2:3">
      <c r="B870" s="3"/>
      <c r="C870" s="12" t="str">
        <f>IF(AND(事業実施場所_所在地="",事業実施場所_事業所名=""),IF(NOT(AND('２．その他事業実施場所'!H112="",'２．その他事業実施場所'!O112="")),'２．その他事業実施場所'!O112&amp;IF(AND('２．その他事業実施場所'!H112&lt;&gt;"",'２．その他事業実施場所'!O112&lt;&gt;""),"　","")&amp;'２．その他事業実施場所'!H112,""),IF(NOT(AND('２．その他事業実施場所'!H111="",'２．その他事業実施場所'!O111="")),'２．その他事業実施場所'!O111&amp;IF(AND('２．その他事業実施場所'!H111&lt;&gt;"",'２．その他事業実施場所'!O111&lt;&gt;""),"　","")&amp;'２．その他事業実施場所'!H111,""))</f>
        <v/>
      </c>
    </row>
    <row r="871" spans="2:3">
      <c r="B871" s="3"/>
      <c r="C871" s="12" t="str">
        <f>IF(AND(事業実施場所_所在地="",事業実施場所_事業所名=""),IF(NOT(AND('２．その他事業実施場所'!H113="",'２．その他事業実施場所'!O113="")),'２．その他事業実施場所'!O113&amp;IF(AND('２．その他事業実施場所'!H113&lt;&gt;"",'２．その他事業実施場所'!O113&lt;&gt;""),"　","")&amp;'２．その他事業実施場所'!H113,""),IF(NOT(AND('２．その他事業実施場所'!H112="",'２．その他事業実施場所'!O112="")),'２．その他事業実施場所'!O112&amp;IF(AND('２．その他事業実施場所'!H112&lt;&gt;"",'２．その他事業実施場所'!O112&lt;&gt;""),"　","")&amp;'２．その他事業実施場所'!H112,""))</f>
        <v/>
      </c>
    </row>
    <row r="872" spans="2:3">
      <c r="B872" s="3"/>
      <c r="C872" s="12" t="str">
        <f>IF(AND(事業実施場所_所在地="",事業実施場所_事業所名=""),IF(NOT(AND('２．その他事業実施場所'!H114="",'２．その他事業実施場所'!O114="")),'２．その他事業実施場所'!O114&amp;IF(AND('２．その他事業実施場所'!H114&lt;&gt;"",'２．その他事業実施場所'!O114&lt;&gt;""),"　","")&amp;'２．その他事業実施場所'!H114,""),IF(NOT(AND('２．その他事業実施場所'!H113="",'２．その他事業実施場所'!O113="")),'２．その他事業実施場所'!O113&amp;IF(AND('２．その他事業実施場所'!H113&lt;&gt;"",'２．その他事業実施場所'!O113&lt;&gt;""),"　","")&amp;'２．その他事業実施場所'!H113,""))</f>
        <v/>
      </c>
    </row>
    <row r="873" spans="2:3">
      <c r="B873" s="3"/>
      <c r="C873" s="12" t="str">
        <f>IF(AND(事業実施場所_所在地="",事業実施場所_事業所名=""),IF(NOT(AND('２．その他事業実施場所'!H115="",'２．その他事業実施場所'!O115="")),'２．その他事業実施場所'!O115&amp;IF(AND('２．その他事業実施場所'!H115&lt;&gt;"",'２．その他事業実施場所'!O115&lt;&gt;""),"　","")&amp;'２．その他事業実施場所'!H115,""),IF(NOT(AND('２．その他事業実施場所'!H114="",'２．その他事業実施場所'!O114="")),'２．その他事業実施場所'!O114&amp;IF(AND('２．その他事業実施場所'!H114&lt;&gt;"",'２．その他事業実施場所'!O114&lt;&gt;""),"　","")&amp;'２．その他事業実施場所'!H114,""))</f>
        <v/>
      </c>
    </row>
    <row r="874" spans="2:3">
      <c r="B874" s="3"/>
      <c r="C874" s="12" t="str">
        <f>IF(AND(事業実施場所_所在地="",事業実施場所_事業所名=""),IF(NOT(AND('２．その他事業実施場所'!H116="",'２．その他事業実施場所'!O116="")),'２．その他事業実施場所'!O116&amp;IF(AND('２．その他事業実施場所'!H116&lt;&gt;"",'２．その他事業実施場所'!O116&lt;&gt;""),"　","")&amp;'２．その他事業実施場所'!H116,""),IF(NOT(AND('２．その他事業実施場所'!H115="",'２．その他事業実施場所'!O115="")),'２．その他事業実施場所'!O115&amp;IF(AND('２．その他事業実施場所'!H115&lt;&gt;"",'２．その他事業実施場所'!O115&lt;&gt;""),"　","")&amp;'２．その他事業実施場所'!H115,""))</f>
        <v/>
      </c>
    </row>
    <row r="875" spans="2:3">
      <c r="B875" s="3"/>
      <c r="C875" s="12" t="str">
        <f>IF(AND(事業実施場所_所在地="",事業実施場所_事業所名=""),IF(NOT(AND('２．その他事業実施場所'!H117="",'２．その他事業実施場所'!O117="")),'２．その他事業実施場所'!O117&amp;IF(AND('２．その他事業実施場所'!H117&lt;&gt;"",'２．その他事業実施場所'!O117&lt;&gt;""),"　","")&amp;'２．その他事業実施場所'!H117,""),IF(NOT(AND('２．その他事業実施場所'!H116="",'２．その他事業実施場所'!O116="")),'２．その他事業実施場所'!O116&amp;IF(AND('２．その他事業実施場所'!H116&lt;&gt;"",'２．その他事業実施場所'!O116&lt;&gt;""),"　","")&amp;'２．その他事業実施場所'!H116,""))</f>
        <v/>
      </c>
    </row>
    <row r="876" spans="2:3">
      <c r="B876" s="3"/>
      <c r="C876" s="12" t="str">
        <f>IF(AND(事業実施場所_所在地="",事業実施場所_事業所名=""),IF(NOT(AND('２．その他事業実施場所'!H118="",'２．その他事業実施場所'!O118="")),'２．その他事業実施場所'!O118&amp;IF(AND('２．その他事業実施場所'!H118&lt;&gt;"",'２．その他事業実施場所'!O118&lt;&gt;""),"　","")&amp;'２．その他事業実施場所'!H118,""),IF(NOT(AND('２．その他事業実施場所'!H117="",'２．その他事業実施場所'!O117="")),'２．その他事業実施場所'!O117&amp;IF(AND('２．その他事業実施場所'!H117&lt;&gt;"",'２．その他事業実施場所'!O117&lt;&gt;""),"　","")&amp;'２．その他事業実施場所'!H117,""))</f>
        <v/>
      </c>
    </row>
    <row r="877" spans="2:3">
      <c r="B877" s="3"/>
      <c r="C877" s="12" t="str">
        <f>IF(AND(事業実施場所_所在地="",事業実施場所_事業所名=""),IF(NOT(AND('２．その他事業実施場所'!H119="",'２．その他事業実施場所'!O119="")),'２．その他事業実施場所'!O119&amp;IF(AND('２．その他事業実施場所'!H119&lt;&gt;"",'２．その他事業実施場所'!O119&lt;&gt;""),"　","")&amp;'２．その他事業実施場所'!H119,""),IF(NOT(AND('２．その他事業実施場所'!H118="",'２．その他事業実施場所'!O118="")),'２．その他事業実施場所'!O118&amp;IF(AND('２．その他事業実施場所'!H118&lt;&gt;"",'２．その他事業実施場所'!O118&lt;&gt;""),"　","")&amp;'２．その他事業実施場所'!H118,""))</f>
        <v/>
      </c>
    </row>
    <row r="878" spans="2:3">
      <c r="B878" s="3"/>
      <c r="C878" s="12" t="str">
        <f>IF(AND(事業実施場所_所在地="",事業実施場所_事業所名=""),IF(NOT(AND('２．その他事業実施場所'!H120="",'２．その他事業実施場所'!O120="")),'２．その他事業実施場所'!O120&amp;IF(AND('２．その他事業実施場所'!H120&lt;&gt;"",'２．その他事業実施場所'!O120&lt;&gt;""),"　","")&amp;'２．その他事業実施場所'!H120,""),IF(NOT(AND('２．その他事業実施場所'!H119="",'２．その他事業実施場所'!O119="")),'２．その他事業実施場所'!O119&amp;IF(AND('２．その他事業実施場所'!H119&lt;&gt;"",'２．その他事業実施場所'!O119&lt;&gt;""),"　","")&amp;'２．その他事業実施場所'!H119,""))</f>
        <v/>
      </c>
    </row>
    <row r="879" spans="2:3">
      <c r="B879" s="3"/>
      <c r="C879" s="12" t="str">
        <f>IF(AND(事業実施場所_所在地="",事業実施場所_事業所名=""),IF(NOT(AND('２．その他事業実施場所'!H121="",'２．その他事業実施場所'!O121="")),'２．その他事業実施場所'!O121&amp;IF(AND('２．その他事業実施場所'!H121&lt;&gt;"",'２．その他事業実施場所'!O121&lt;&gt;""),"　","")&amp;'２．その他事業実施場所'!H121,""),IF(NOT(AND('２．その他事業実施場所'!H120="",'２．その他事業実施場所'!O120="")),'２．その他事業実施場所'!O120&amp;IF(AND('２．その他事業実施場所'!H120&lt;&gt;"",'２．その他事業実施場所'!O120&lt;&gt;""),"　","")&amp;'２．その他事業実施場所'!H120,""))</f>
        <v/>
      </c>
    </row>
    <row r="880" spans="2:3">
      <c r="B880" s="3"/>
      <c r="C880" s="12" t="str">
        <f>IF(AND(事業実施場所_所在地="",事業実施場所_事業所名=""),IF(NOT(AND('２．その他事業実施場所'!H122="",'２．その他事業実施場所'!O122="")),'２．その他事業実施場所'!O122&amp;IF(AND('２．その他事業実施場所'!H122&lt;&gt;"",'２．その他事業実施場所'!O122&lt;&gt;""),"　","")&amp;'２．その他事業実施場所'!H122,""),IF(NOT(AND('２．その他事業実施場所'!H121="",'２．その他事業実施場所'!O121="")),'２．その他事業実施場所'!O121&amp;IF(AND('２．その他事業実施場所'!H121&lt;&gt;"",'２．その他事業実施場所'!O121&lt;&gt;""),"　","")&amp;'２．その他事業実施場所'!H121,""))</f>
        <v/>
      </c>
    </row>
    <row r="881" spans="2:3">
      <c r="B881" s="3"/>
      <c r="C881" s="12" t="str">
        <f>IF(AND(事業実施場所_所在地="",事業実施場所_事業所名=""),IF(NOT(AND('２．その他事業実施場所'!H123="",'２．その他事業実施場所'!O123="")),'２．その他事業実施場所'!O123&amp;IF(AND('２．その他事業実施場所'!H123&lt;&gt;"",'２．その他事業実施場所'!O123&lt;&gt;""),"　","")&amp;'２．その他事業実施場所'!H123,""),IF(NOT(AND('２．その他事業実施場所'!H122="",'２．その他事業実施場所'!O122="")),'２．その他事業実施場所'!O122&amp;IF(AND('２．その他事業実施場所'!H122&lt;&gt;"",'２．その他事業実施場所'!O122&lt;&gt;""),"　","")&amp;'２．その他事業実施場所'!H122,""))</f>
        <v/>
      </c>
    </row>
    <row r="882" spans="2:3">
      <c r="B882" s="3"/>
      <c r="C882" s="12" t="str">
        <f>IF(AND(事業実施場所_所在地="",事業実施場所_事業所名=""),IF(NOT(AND('２．その他事業実施場所'!H124="",'２．その他事業実施場所'!O124="")),'２．その他事業実施場所'!O124&amp;IF(AND('２．その他事業実施場所'!H124&lt;&gt;"",'２．その他事業実施場所'!O124&lt;&gt;""),"　","")&amp;'２．その他事業実施場所'!H124,""),IF(NOT(AND('２．その他事業実施場所'!H123="",'２．その他事業実施場所'!O123="")),'２．その他事業実施場所'!O123&amp;IF(AND('２．その他事業実施場所'!H123&lt;&gt;"",'２．その他事業実施場所'!O123&lt;&gt;""),"　","")&amp;'２．その他事業実施場所'!H123,""))</f>
        <v/>
      </c>
    </row>
    <row r="883" spans="2:3">
      <c r="B883" s="3"/>
      <c r="C883" s="12" t="str">
        <f>IF(AND(事業実施場所_所在地="",事業実施場所_事業所名=""),IF(NOT(AND('２．その他事業実施場所'!H125="",'２．その他事業実施場所'!O125="")),'２．その他事業実施場所'!O125&amp;IF(AND('２．その他事業実施場所'!H125&lt;&gt;"",'２．その他事業実施場所'!O125&lt;&gt;""),"　","")&amp;'２．その他事業実施場所'!H125,""),IF(NOT(AND('２．その他事業実施場所'!H124="",'２．その他事業実施場所'!O124="")),'２．その他事業実施場所'!O124&amp;IF(AND('２．その他事業実施場所'!H124&lt;&gt;"",'２．その他事業実施場所'!O124&lt;&gt;""),"　","")&amp;'２．その他事業実施場所'!H124,""))</f>
        <v/>
      </c>
    </row>
    <row r="884" spans="2:3">
      <c r="B884" s="3"/>
      <c r="C884" s="12" t="str">
        <f>IF(AND(事業実施場所_所在地="",事業実施場所_事業所名=""),IF(NOT(AND('２．その他事業実施場所'!H126="",'２．その他事業実施場所'!O126="")),'２．その他事業実施場所'!O126&amp;IF(AND('２．その他事業実施場所'!H126&lt;&gt;"",'２．その他事業実施場所'!O126&lt;&gt;""),"　","")&amp;'２．その他事業実施場所'!H126,""),IF(NOT(AND('２．その他事業実施場所'!H125="",'２．その他事業実施場所'!O125="")),'２．その他事業実施場所'!O125&amp;IF(AND('２．その他事業実施場所'!H125&lt;&gt;"",'２．その他事業実施場所'!O125&lt;&gt;""),"　","")&amp;'２．その他事業実施場所'!H125,""))</f>
        <v/>
      </c>
    </row>
    <row r="885" spans="2:3">
      <c r="B885" s="3"/>
      <c r="C885" s="12" t="str">
        <f>IF(AND(事業実施場所_所在地="",事業実施場所_事業所名=""),IF(NOT(AND('２．その他事業実施場所'!H127="",'２．その他事業実施場所'!O127="")),'２．その他事業実施場所'!O127&amp;IF(AND('２．その他事業実施場所'!H127&lt;&gt;"",'２．その他事業実施場所'!O127&lt;&gt;""),"　","")&amp;'２．その他事業実施場所'!H127,""),IF(NOT(AND('２．その他事業実施場所'!H126="",'２．その他事業実施場所'!O126="")),'２．その他事業実施場所'!O126&amp;IF(AND('２．その他事業実施場所'!H126&lt;&gt;"",'２．その他事業実施場所'!O126&lt;&gt;""),"　","")&amp;'２．その他事業実施場所'!H126,""))</f>
        <v/>
      </c>
    </row>
    <row r="886" spans="2:3">
      <c r="B886" s="3"/>
      <c r="C886" s="12" t="str">
        <f>IF(AND(事業実施場所_所在地="",事業実施場所_事業所名=""),IF(NOT(AND('２．その他事業実施場所'!H128="",'２．その他事業実施場所'!O128="")),'２．その他事業実施場所'!O128&amp;IF(AND('２．その他事業実施場所'!H128&lt;&gt;"",'２．その他事業実施場所'!O128&lt;&gt;""),"　","")&amp;'２．その他事業実施場所'!H128,""),IF(NOT(AND('２．その他事業実施場所'!H127="",'２．その他事業実施場所'!O127="")),'２．その他事業実施場所'!O127&amp;IF(AND('２．その他事業実施場所'!H127&lt;&gt;"",'２．その他事業実施場所'!O127&lt;&gt;""),"　","")&amp;'２．その他事業実施場所'!H127,""))</f>
        <v/>
      </c>
    </row>
    <row r="887" spans="2:3">
      <c r="B887" s="3"/>
      <c r="C887" s="12" t="str">
        <f>IF(AND(事業実施場所_所在地="",事業実施場所_事業所名=""),IF(NOT(AND('２．その他事業実施場所'!H129="",'２．その他事業実施場所'!O129="")),'２．その他事業実施場所'!O129&amp;IF(AND('２．その他事業実施場所'!H129&lt;&gt;"",'２．その他事業実施場所'!O129&lt;&gt;""),"　","")&amp;'２．その他事業実施場所'!H129,""),IF(NOT(AND('２．その他事業実施場所'!H128="",'２．その他事業実施場所'!O128="")),'２．その他事業実施場所'!O128&amp;IF(AND('２．その他事業実施場所'!H128&lt;&gt;"",'２．その他事業実施場所'!O128&lt;&gt;""),"　","")&amp;'２．その他事業実施場所'!H128,""))</f>
        <v/>
      </c>
    </row>
    <row r="888" spans="2:3">
      <c r="B888" s="3"/>
      <c r="C888" s="12" t="str">
        <f>IF(AND(事業実施場所_所在地="",事業実施場所_事業所名=""),IF(NOT(AND('２．その他事業実施場所'!H130="",'２．その他事業実施場所'!O130="")),'２．その他事業実施場所'!O130&amp;IF(AND('２．その他事業実施場所'!H130&lt;&gt;"",'２．その他事業実施場所'!O130&lt;&gt;""),"　","")&amp;'２．その他事業実施場所'!H130,""),IF(NOT(AND('２．その他事業実施場所'!H129="",'２．その他事業実施場所'!O129="")),'２．その他事業実施場所'!O129&amp;IF(AND('２．その他事業実施場所'!H129&lt;&gt;"",'２．その他事業実施場所'!O129&lt;&gt;""),"　","")&amp;'２．その他事業実施場所'!H129,""))</f>
        <v/>
      </c>
    </row>
    <row r="889" spans="2:3">
      <c r="B889" s="3"/>
      <c r="C889" s="12" t="str">
        <f>IF(AND(事業実施場所_所在地="",事業実施場所_事業所名=""),IF(NOT(AND('２．その他事業実施場所'!H131="",'２．その他事業実施場所'!O131="")),'２．その他事業実施場所'!O131&amp;IF(AND('２．その他事業実施場所'!H131&lt;&gt;"",'２．その他事業実施場所'!O131&lt;&gt;""),"　","")&amp;'２．その他事業実施場所'!H131,""),IF(NOT(AND('２．その他事業実施場所'!H130="",'２．その他事業実施場所'!O130="")),'２．その他事業実施場所'!O130&amp;IF(AND('２．その他事業実施場所'!H130&lt;&gt;"",'２．その他事業実施場所'!O130&lt;&gt;""),"　","")&amp;'２．その他事業実施場所'!H130,""))</f>
        <v/>
      </c>
    </row>
    <row r="890" spans="2:3">
      <c r="B890" s="3"/>
      <c r="C890" s="12" t="str">
        <f>IF(AND(事業実施場所_所在地="",事業実施場所_事業所名=""),IF(NOT(AND('２．その他事業実施場所'!H132="",'２．その他事業実施場所'!O132="")),'２．その他事業実施場所'!O132&amp;IF(AND('２．その他事業実施場所'!H132&lt;&gt;"",'２．その他事業実施場所'!O132&lt;&gt;""),"　","")&amp;'２．その他事業実施場所'!H132,""),IF(NOT(AND('２．その他事業実施場所'!H131="",'２．その他事業実施場所'!O131="")),'２．その他事業実施場所'!O131&amp;IF(AND('２．その他事業実施場所'!H131&lt;&gt;"",'２．その他事業実施場所'!O131&lt;&gt;""),"　","")&amp;'２．その他事業実施場所'!H131,""))</f>
        <v/>
      </c>
    </row>
    <row r="891" spans="2:3">
      <c r="B891" s="3"/>
      <c r="C891" s="12" t="str">
        <f>IF(AND(事業実施場所_所在地="",事業実施場所_事業所名=""),IF(NOT(AND('２．その他事業実施場所'!H133="",'２．その他事業実施場所'!O133="")),'２．その他事業実施場所'!O133&amp;IF(AND('２．その他事業実施場所'!H133&lt;&gt;"",'２．その他事業実施場所'!O133&lt;&gt;""),"　","")&amp;'２．その他事業実施場所'!H133,""),IF(NOT(AND('２．その他事業実施場所'!H132="",'２．その他事業実施場所'!O132="")),'２．その他事業実施場所'!O132&amp;IF(AND('２．その他事業実施場所'!H132&lt;&gt;"",'２．その他事業実施場所'!O132&lt;&gt;""),"　","")&amp;'２．その他事業実施場所'!H132,""))</f>
        <v/>
      </c>
    </row>
    <row r="892" spans="2:3">
      <c r="B892" s="3"/>
      <c r="C892" s="12" t="str">
        <f>IF(AND(事業実施場所_所在地="",事業実施場所_事業所名=""),IF(NOT(AND('２．その他事業実施場所'!H134="",'２．その他事業実施場所'!O134="")),'２．その他事業実施場所'!O134&amp;IF(AND('２．その他事業実施場所'!H134&lt;&gt;"",'２．その他事業実施場所'!O134&lt;&gt;""),"　","")&amp;'２．その他事業実施場所'!H134,""),IF(NOT(AND('２．その他事業実施場所'!H133="",'２．その他事業実施場所'!O133="")),'２．その他事業実施場所'!O133&amp;IF(AND('２．その他事業実施場所'!H133&lt;&gt;"",'２．その他事業実施場所'!O133&lt;&gt;""),"　","")&amp;'２．その他事業実施場所'!H133,""))</f>
        <v/>
      </c>
    </row>
    <row r="893" spans="2:3">
      <c r="B893" s="3"/>
      <c r="C893" s="12" t="str">
        <f>IF(AND(事業実施場所_所在地="",事業実施場所_事業所名=""),IF(NOT(AND('２．その他事業実施場所'!H135="",'２．その他事業実施場所'!O135="")),'２．その他事業実施場所'!O135&amp;IF(AND('２．その他事業実施場所'!H135&lt;&gt;"",'２．その他事業実施場所'!O135&lt;&gt;""),"　","")&amp;'２．その他事業実施場所'!H135,""),IF(NOT(AND('２．その他事業実施場所'!H134="",'２．その他事業実施場所'!O134="")),'２．その他事業実施場所'!O134&amp;IF(AND('２．その他事業実施場所'!H134&lt;&gt;"",'２．その他事業実施場所'!O134&lt;&gt;""),"　","")&amp;'２．その他事業実施場所'!H134,""))</f>
        <v/>
      </c>
    </row>
    <row r="894" spans="2:3">
      <c r="B894" s="3"/>
      <c r="C894" s="12" t="str">
        <f>IF(AND(事業実施場所_所在地="",事業実施場所_事業所名=""),IF(NOT(AND('２．その他事業実施場所'!H136="",'２．その他事業実施場所'!O136="")),'２．その他事業実施場所'!O136&amp;IF(AND('２．その他事業実施場所'!H136&lt;&gt;"",'２．その他事業実施場所'!O136&lt;&gt;""),"　","")&amp;'２．その他事業実施場所'!H136,""),IF(NOT(AND('２．その他事業実施場所'!H135="",'２．その他事業実施場所'!O135="")),'２．その他事業実施場所'!O135&amp;IF(AND('２．その他事業実施場所'!H135&lt;&gt;"",'２．その他事業実施場所'!O135&lt;&gt;""),"　","")&amp;'２．その他事業実施場所'!H135,""))</f>
        <v/>
      </c>
    </row>
    <row r="895" spans="2:3">
      <c r="B895" s="3"/>
      <c r="C895" s="12" t="str">
        <f>IF(AND(事業実施場所_所在地="",事業実施場所_事業所名=""),IF(NOT(AND('２．その他事業実施場所'!H137="",'２．その他事業実施場所'!O137="")),'２．その他事業実施場所'!O137&amp;IF(AND('２．その他事業実施場所'!H137&lt;&gt;"",'２．その他事業実施場所'!O137&lt;&gt;""),"　","")&amp;'２．その他事業実施場所'!H137,""),IF(NOT(AND('２．その他事業実施場所'!H136="",'２．その他事業実施場所'!O136="")),'２．その他事業実施場所'!O136&amp;IF(AND('２．その他事業実施場所'!H136&lt;&gt;"",'２．その他事業実施場所'!O136&lt;&gt;""),"　","")&amp;'２．その他事業実施場所'!H136,""))</f>
        <v/>
      </c>
    </row>
    <row r="896" spans="2:3">
      <c r="B896" s="3"/>
      <c r="C896" s="12" t="str">
        <f>IF(AND(事業実施場所_所在地="",事業実施場所_事業所名=""),IF(NOT(AND('２．その他事業実施場所'!H138="",'２．その他事業実施場所'!O138="")),'２．その他事業実施場所'!O138&amp;IF(AND('２．その他事業実施場所'!H138&lt;&gt;"",'２．その他事業実施場所'!O138&lt;&gt;""),"　","")&amp;'２．その他事業実施場所'!H138,""),IF(NOT(AND('２．その他事業実施場所'!H137="",'２．その他事業実施場所'!O137="")),'２．その他事業実施場所'!O137&amp;IF(AND('２．その他事業実施場所'!H137&lt;&gt;"",'２．その他事業実施場所'!O137&lt;&gt;""),"　","")&amp;'２．その他事業実施場所'!H137,""))</f>
        <v/>
      </c>
    </row>
    <row r="897" spans="2:3">
      <c r="B897" s="3"/>
      <c r="C897" s="12" t="str">
        <f>IF(AND(事業実施場所_所在地="",事業実施場所_事業所名=""),IF(NOT(AND('２．その他事業実施場所'!H139="",'２．その他事業実施場所'!O139="")),'２．その他事業実施場所'!O139&amp;IF(AND('２．その他事業実施場所'!H139&lt;&gt;"",'２．その他事業実施場所'!O139&lt;&gt;""),"　","")&amp;'２．その他事業実施場所'!H139,""),IF(NOT(AND('２．その他事業実施場所'!H138="",'２．その他事業実施場所'!O138="")),'２．その他事業実施場所'!O138&amp;IF(AND('２．その他事業実施場所'!H138&lt;&gt;"",'２．その他事業実施場所'!O138&lt;&gt;""),"　","")&amp;'２．その他事業実施場所'!H138,""))</f>
        <v/>
      </c>
    </row>
    <row r="898" spans="2:3">
      <c r="B898" s="3"/>
      <c r="C898" s="12" t="str">
        <f>IF(AND(事業実施場所_所在地="",事業実施場所_事業所名=""),IF(NOT(AND('２．その他事業実施場所'!H140="",'２．その他事業実施場所'!O140="")),'２．その他事業実施場所'!O140&amp;IF(AND('２．その他事業実施場所'!H140&lt;&gt;"",'２．その他事業実施場所'!O140&lt;&gt;""),"　","")&amp;'２．その他事業実施場所'!H140,""),IF(NOT(AND('２．その他事業実施場所'!H139="",'２．その他事業実施場所'!O139="")),'２．その他事業実施場所'!O139&amp;IF(AND('２．その他事業実施場所'!H139&lt;&gt;"",'２．その他事業実施場所'!O139&lt;&gt;""),"　","")&amp;'２．その他事業実施場所'!H139,""))</f>
        <v/>
      </c>
    </row>
    <row r="899" spans="2:3">
      <c r="B899" s="3"/>
      <c r="C899" s="12" t="str">
        <f>IF(AND(事業実施場所_所在地="",事業実施場所_事業所名=""),IF(NOT(AND('２．その他事業実施場所'!H141="",'２．その他事業実施場所'!O141="")),'２．その他事業実施場所'!O141&amp;IF(AND('２．その他事業実施場所'!H141&lt;&gt;"",'２．その他事業実施場所'!O141&lt;&gt;""),"　","")&amp;'２．その他事業実施場所'!H141,""),IF(NOT(AND('２．その他事業実施場所'!H140="",'２．その他事業実施場所'!O140="")),'２．その他事業実施場所'!O140&amp;IF(AND('２．その他事業実施場所'!H140&lt;&gt;"",'２．その他事業実施場所'!O140&lt;&gt;""),"　","")&amp;'２．その他事業実施場所'!H140,""))</f>
        <v/>
      </c>
    </row>
    <row r="900" spans="2:3">
      <c r="B900" s="3"/>
      <c r="C900" s="12" t="str">
        <f>IF(AND(事業実施場所_所在地="",事業実施場所_事業所名=""),IF(NOT(AND('２．その他事業実施場所'!H142="",'２．その他事業実施場所'!O142="")),'２．その他事業実施場所'!O142&amp;IF(AND('２．その他事業実施場所'!H142&lt;&gt;"",'２．その他事業実施場所'!O142&lt;&gt;""),"　","")&amp;'２．その他事業実施場所'!H142,""),IF(NOT(AND('２．その他事業実施場所'!H141="",'２．その他事業実施場所'!O141="")),'２．その他事業実施場所'!O141&amp;IF(AND('２．その他事業実施場所'!H141&lt;&gt;"",'２．その他事業実施場所'!O141&lt;&gt;""),"　","")&amp;'２．その他事業実施場所'!H141,""))</f>
        <v/>
      </c>
    </row>
    <row r="901" spans="2:3">
      <c r="B901" s="3"/>
      <c r="C901" s="12" t="str">
        <f>IF(AND(事業実施場所_所在地="",事業実施場所_事業所名=""),IF(NOT(AND('２．その他事業実施場所'!H143="",'２．その他事業実施場所'!O143="")),'２．その他事業実施場所'!O143&amp;IF(AND('２．その他事業実施場所'!H143&lt;&gt;"",'２．その他事業実施場所'!O143&lt;&gt;""),"　","")&amp;'２．その他事業実施場所'!H143,""),IF(NOT(AND('２．その他事業実施場所'!H142="",'２．その他事業実施場所'!O142="")),'２．その他事業実施場所'!O142&amp;IF(AND('２．その他事業実施場所'!H142&lt;&gt;"",'２．その他事業実施場所'!O142&lt;&gt;""),"　","")&amp;'２．その他事業実施場所'!H142,""))</f>
        <v/>
      </c>
    </row>
    <row r="902" spans="2:3">
      <c r="B902" s="3"/>
      <c r="C902" s="12" t="str">
        <f>IF(AND(事業実施場所_所在地="",事業実施場所_事業所名=""),IF(NOT(AND('２．その他事業実施場所'!H144="",'２．その他事業実施場所'!O144="")),'２．その他事業実施場所'!O144&amp;IF(AND('２．その他事業実施場所'!H144&lt;&gt;"",'２．その他事業実施場所'!O144&lt;&gt;""),"　","")&amp;'２．その他事業実施場所'!H144,""),IF(NOT(AND('２．その他事業実施場所'!H143="",'２．その他事業実施場所'!O143="")),'２．その他事業実施場所'!O143&amp;IF(AND('２．その他事業実施場所'!H143&lt;&gt;"",'２．その他事業実施場所'!O143&lt;&gt;""),"　","")&amp;'２．その他事業実施場所'!H143,""))</f>
        <v/>
      </c>
    </row>
    <row r="903" spans="2:3">
      <c r="B903" s="3"/>
      <c r="C903" s="12" t="str">
        <f>IF(AND(事業実施場所_所在地="",事業実施場所_事業所名=""),IF(NOT(AND('２．その他事業実施場所'!H145="",'２．その他事業実施場所'!O145="")),'２．その他事業実施場所'!O145&amp;IF(AND('２．その他事業実施場所'!H145&lt;&gt;"",'２．その他事業実施場所'!O145&lt;&gt;""),"　","")&amp;'２．その他事業実施場所'!H145,""),IF(NOT(AND('２．その他事業実施場所'!H144="",'２．その他事業実施場所'!O144="")),'２．その他事業実施場所'!O144&amp;IF(AND('２．その他事業実施場所'!H144&lt;&gt;"",'２．その他事業実施場所'!O144&lt;&gt;""),"　","")&amp;'２．その他事業実施場所'!H144,""))</f>
        <v/>
      </c>
    </row>
    <row r="904" spans="2:3">
      <c r="B904" s="3"/>
      <c r="C904" s="12" t="str">
        <f>IF(AND(事業実施場所_所在地="",事業実施場所_事業所名=""),IF(NOT(AND('２．その他事業実施場所'!H146="",'２．その他事業実施場所'!O146="")),'２．その他事業実施場所'!O146&amp;IF(AND('２．その他事業実施場所'!H146&lt;&gt;"",'２．その他事業実施場所'!O146&lt;&gt;""),"　","")&amp;'２．その他事業実施場所'!H146,""),IF(NOT(AND('２．その他事業実施場所'!H145="",'２．その他事業実施場所'!O145="")),'２．その他事業実施場所'!O145&amp;IF(AND('２．その他事業実施場所'!H145&lt;&gt;"",'２．その他事業実施場所'!O145&lt;&gt;""),"　","")&amp;'２．その他事業実施場所'!H145,""))</f>
        <v/>
      </c>
    </row>
    <row r="905" spans="2:3">
      <c r="B905" s="3"/>
      <c r="C905" s="12" t="str">
        <f>IF(AND(事業実施場所_所在地="",事業実施場所_事業所名=""),IF(NOT(AND('２．その他事業実施場所'!H147="",'２．その他事業実施場所'!O147="")),'２．その他事業実施場所'!O147&amp;IF(AND('２．その他事業実施場所'!H147&lt;&gt;"",'２．その他事業実施場所'!O147&lt;&gt;""),"　","")&amp;'２．その他事業実施場所'!H147,""),IF(NOT(AND('２．その他事業実施場所'!H146="",'２．その他事業実施場所'!O146="")),'２．その他事業実施場所'!O146&amp;IF(AND('２．その他事業実施場所'!H146&lt;&gt;"",'２．その他事業実施場所'!O146&lt;&gt;""),"　","")&amp;'２．その他事業実施場所'!H146,""))</f>
        <v/>
      </c>
    </row>
    <row r="906" spans="2:3">
      <c r="B906" s="3"/>
      <c r="C906" s="12" t="str">
        <f>IF(AND(事業実施場所_所在地="",事業実施場所_事業所名=""),IF(NOT(AND('２．その他事業実施場所'!H148="",'２．その他事業実施場所'!O148="")),'２．その他事業実施場所'!O148&amp;IF(AND('２．その他事業実施場所'!H148&lt;&gt;"",'２．その他事業実施場所'!O148&lt;&gt;""),"　","")&amp;'２．その他事業実施場所'!H148,""),IF(NOT(AND('２．その他事業実施場所'!H147="",'２．その他事業実施場所'!O147="")),'２．その他事業実施場所'!O147&amp;IF(AND('２．その他事業実施場所'!H147&lt;&gt;"",'２．その他事業実施場所'!O147&lt;&gt;""),"　","")&amp;'２．その他事業実施場所'!H147,""))</f>
        <v/>
      </c>
    </row>
    <row r="907" spans="2:3">
      <c r="B907" s="3"/>
      <c r="C907" s="12" t="str">
        <f>IF(AND(事業実施場所_所在地="",事業実施場所_事業所名=""),IF(NOT(AND('２．その他事業実施場所'!H149="",'２．その他事業実施場所'!O149="")),'２．その他事業実施場所'!O149&amp;IF(AND('２．その他事業実施場所'!H149&lt;&gt;"",'２．その他事業実施場所'!O149&lt;&gt;""),"　","")&amp;'２．その他事業実施場所'!H149,""),IF(NOT(AND('２．その他事業実施場所'!H148="",'２．その他事業実施場所'!O148="")),'２．その他事業実施場所'!O148&amp;IF(AND('２．その他事業実施場所'!H148&lt;&gt;"",'２．その他事業実施場所'!O148&lt;&gt;""),"　","")&amp;'２．その他事業実施場所'!H148,""))</f>
        <v/>
      </c>
    </row>
    <row r="908" spans="2:3">
      <c r="B908" s="3"/>
      <c r="C908" s="12" t="str">
        <f>IF(AND(事業実施場所_所在地="",事業実施場所_事業所名=""),IF(NOT(AND('２．その他事業実施場所'!H150="",'２．その他事業実施場所'!O150="")),'２．その他事業実施場所'!O150&amp;IF(AND('２．その他事業実施場所'!H150&lt;&gt;"",'２．その他事業実施場所'!O150&lt;&gt;""),"　","")&amp;'２．その他事業実施場所'!H150,""),IF(NOT(AND('２．その他事業実施場所'!H149="",'２．その他事業実施場所'!O149="")),'２．その他事業実施場所'!O149&amp;IF(AND('２．その他事業実施場所'!H149&lt;&gt;"",'２．その他事業実施場所'!O149&lt;&gt;""),"　","")&amp;'２．その他事業実施場所'!H149,""))</f>
        <v/>
      </c>
    </row>
    <row r="909" spans="2:3">
      <c r="B909" s="3"/>
      <c r="C909" s="12" t="str">
        <f>IF(AND(事業実施場所_所在地="",事業実施場所_事業所名=""),IF(NOT(AND('２．その他事業実施場所'!H151="",'２．その他事業実施場所'!O151="")),'２．その他事業実施場所'!O151&amp;IF(AND('２．その他事業実施場所'!H151&lt;&gt;"",'２．その他事業実施場所'!O151&lt;&gt;""),"　","")&amp;'２．その他事業実施場所'!H151,""),IF(NOT(AND('２．その他事業実施場所'!H150="",'２．その他事業実施場所'!O150="")),'２．その他事業実施場所'!O150&amp;IF(AND('２．その他事業実施場所'!H150&lt;&gt;"",'２．その他事業実施場所'!O150&lt;&gt;""),"　","")&amp;'２．その他事業実施場所'!H150,""))</f>
        <v/>
      </c>
    </row>
    <row r="910" spans="2:3">
      <c r="B910" s="3"/>
      <c r="C910" s="12" t="str">
        <f>IF(AND(事業実施場所_所在地="",事業実施場所_事業所名=""),IF(NOT(AND('２．その他事業実施場所'!H152="",'２．その他事業実施場所'!O152="")),'２．その他事業実施場所'!O152&amp;IF(AND('２．その他事業実施場所'!H152&lt;&gt;"",'２．その他事業実施場所'!O152&lt;&gt;""),"　","")&amp;'２．その他事業実施場所'!H152,""),IF(NOT(AND('２．その他事業実施場所'!H151="",'２．その他事業実施場所'!O151="")),'２．その他事業実施場所'!O151&amp;IF(AND('２．その他事業実施場所'!H151&lt;&gt;"",'２．その他事業実施場所'!O151&lt;&gt;""),"　","")&amp;'２．その他事業実施場所'!H151,""))</f>
        <v/>
      </c>
    </row>
    <row r="911" spans="2:3">
      <c r="B911" s="3"/>
      <c r="C911" s="12" t="str">
        <f>IF(AND(事業実施場所_所在地="",事業実施場所_事業所名=""),IF(NOT(AND('２．その他事業実施場所'!H153="",'２．その他事業実施場所'!O153="")),'２．その他事業実施場所'!O153&amp;IF(AND('２．その他事業実施場所'!H153&lt;&gt;"",'２．その他事業実施場所'!O153&lt;&gt;""),"　","")&amp;'２．その他事業実施場所'!H153,""),IF(NOT(AND('２．その他事業実施場所'!H152="",'２．その他事業実施場所'!O152="")),'２．その他事業実施場所'!O152&amp;IF(AND('２．その他事業実施場所'!H152&lt;&gt;"",'２．その他事業実施場所'!O152&lt;&gt;""),"　","")&amp;'２．その他事業実施場所'!H152,""))</f>
        <v/>
      </c>
    </row>
    <row r="912" spans="2:3">
      <c r="B912" s="3"/>
      <c r="C912" s="12" t="str">
        <f>IF(AND(事業実施場所_所在地="",事業実施場所_事業所名=""),IF(NOT(AND('２．その他事業実施場所'!H154="",'２．その他事業実施場所'!O154="")),'２．その他事業実施場所'!O154&amp;IF(AND('２．その他事業実施場所'!H154&lt;&gt;"",'２．その他事業実施場所'!O154&lt;&gt;""),"　","")&amp;'２．その他事業実施場所'!H154,""),IF(NOT(AND('２．その他事業実施場所'!H153="",'２．その他事業実施場所'!O153="")),'２．その他事業実施場所'!O153&amp;IF(AND('２．その他事業実施場所'!H153&lt;&gt;"",'２．その他事業実施場所'!O153&lt;&gt;""),"　","")&amp;'２．その他事業実施場所'!H153,""))</f>
        <v/>
      </c>
    </row>
    <row r="913" spans="2:3">
      <c r="B913" s="3"/>
      <c r="C913" s="12" t="str">
        <f>IF(AND(事業実施場所_所在地="",事業実施場所_事業所名=""),IF(NOT(AND('２．その他事業実施場所'!H155="",'２．その他事業実施場所'!O155="")),'２．その他事業実施場所'!O155&amp;IF(AND('２．その他事業実施場所'!H155&lt;&gt;"",'２．その他事業実施場所'!O155&lt;&gt;""),"　","")&amp;'２．その他事業実施場所'!H155,""),IF(NOT(AND('２．その他事業実施場所'!H154="",'２．その他事業実施場所'!O154="")),'２．その他事業実施場所'!O154&amp;IF(AND('２．その他事業実施場所'!H154&lt;&gt;"",'２．その他事業実施場所'!O154&lt;&gt;""),"　","")&amp;'２．その他事業実施場所'!H154,""))</f>
        <v/>
      </c>
    </row>
    <row r="914" spans="2:3">
      <c r="B914" s="3"/>
      <c r="C914" s="12" t="str">
        <f>IF(AND(事業実施場所_所在地="",事業実施場所_事業所名=""),IF(NOT(AND('２．その他事業実施場所'!H156="",'２．その他事業実施場所'!O156="")),'２．その他事業実施場所'!O156&amp;IF(AND('２．その他事業実施場所'!H156&lt;&gt;"",'２．その他事業実施場所'!O156&lt;&gt;""),"　","")&amp;'２．その他事業実施場所'!H156,""),IF(NOT(AND('２．その他事業実施場所'!H155="",'２．その他事業実施場所'!O155="")),'２．その他事業実施場所'!O155&amp;IF(AND('２．その他事業実施場所'!H155&lt;&gt;"",'２．その他事業実施場所'!O155&lt;&gt;""),"　","")&amp;'２．その他事業実施場所'!H155,""))</f>
        <v/>
      </c>
    </row>
    <row r="915" spans="2:3">
      <c r="B915" s="3"/>
      <c r="C915" s="12" t="str">
        <f>IF(AND(事業実施場所_所在地="",事業実施場所_事業所名=""),IF(NOT(AND('２．その他事業実施場所'!H157="",'２．その他事業実施場所'!O157="")),'２．その他事業実施場所'!O157&amp;IF(AND('２．その他事業実施場所'!H157&lt;&gt;"",'２．その他事業実施場所'!O157&lt;&gt;""),"　","")&amp;'２．その他事業実施場所'!H157,""),IF(NOT(AND('２．その他事業実施場所'!H156="",'２．その他事業実施場所'!O156="")),'２．その他事業実施場所'!O156&amp;IF(AND('２．その他事業実施場所'!H156&lt;&gt;"",'２．その他事業実施場所'!O156&lt;&gt;""),"　","")&amp;'２．その他事業実施場所'!H156,""))</f>
        <v/>
      </c>
    </row>
    <row r="916" spans="2:3">
      <c r="B916" s="3"/>
      <c r="C916" s="12" t="str">
        <f>IF(AND(事業実施場所_所在地="",事業実施場所_事業所名=""),IF(NOT(AND('２．その他事業実施場所'!H158="",'２．その他事業実施場所'!O158="")),'２．その他事業実施場所'!O158&amp;IF(AND('２．その他事業実施場所'!H158&lt;&gt;"",'２．その他事業実施場所'!O158&lt;&gt;""),"　","")&amp;'２．その他事業実施場所'!H158,""),IF(NOT(AND('２．その他事業実施場所'!H157="",'２．その他事業実施場所'!O157="")),'２．その他事業実施場所'!O157&amp;IF(AND('２．その他事業実施場所'!H157&lt;&gt;"",'２．その他事業実施場所'!O157&lt;&gt;""),"　","")&amp;'２．その他事業実施場所'!H157,""))</f>
        <v/>
      </c>
    </row>
    <row r="917" spans="2:3">
      <c r="B917" s="3"/>
      <c r="C917" s="12" t="str">
        <f>IF(AND(事業実施場所_所在地="",事業実施場所_事業所名=""),IF(NOT(AND('２．その他事業実施場所'!H159="",'２．その他事業実施場所'!O159="")),'２．その他事業実施場所'!O159&amp;IF(AND('２．その他事業実施場所'!H159&lt;&gt;"",'２．その他事業実施場所'!O159&lt;&gt;""),"　","")&amp;'２．その他事業実施場所'!H159,""),IF(NOT(AND('２．その他事業実施場所'!H158="",'２．その他事業実施場所'!O158="")),'２．その他事業実施場所'!O158&amp;IF(AND('２．その他事業実施場所'!H158&lt;&gt;"",'２．その他事業実施場所'!O158&lt;&gt;""),"　","")&amp;'２．その他事業実施場所'!H158,""))</f>
        <v/>
      </c>
    </row>
    <row r="918" spans="2:3">
      <c r="B918" s="3"/>
      <c r="C918" s="12" t="str">
        <f>IF(AND(事業実施場所_所在地="",事業実施場所_事業所名=""),IF(NOT(AND('２．その他事業実施場所'!H160="",'２．その他事業実施場所'!O160="")),'２．その他事業実施場所'!O160&amp;IF(AND('２．その他事業実施場所'!H160&lt;&gt;"",'２．その他事業実施場所'!O160&lt;&gt;""),"　","")&amp;'２．その他事業実施場所'!H160,""),IF(NOT(AND('２．その他事業実施場所'!H159="",'２．その他事業実施場所'!O159="")),'２．その他事業実施場所'!O159&amp;IF(AND('２．その他事業実施場所'!H159&lt;&gt;"",'２．その他事業実施場所'!O159&lt;&gt;""),"　","")&amp;'２．その他事業実施場所'!H159,""))</f>
        <v/>
      </c>
    </row>
    <row r="919" spans="2:3">
      <c r="B919" s="3"/>
      <c r="C919" s="12" t="str">
        <f>IF(AND(事業実施場所_所在地="",事業実施場所_事業所名=""),IF(NOT(AND('２．その他事業実施場所'!H161="",'２．その他事業実施場所'!O161="")),'２．その他事業実施場所'!O161&amp;IF(AND('２．その他事業実施場所'!H161&lt;&gt;"",'２．その他事業実施場所'!O161&lt;&gt;""),"　","")&amp;'２．その他事業実施場所'!H161,""),IF(NOT(AND('２．その他事業実施場所'!H160="",'２．その他事業実施場所'!O160="")),'２．その他事業実施場所'!O160&amp;IF(AND('２．その他事業実施場所'!H160&lt;&gt;"",'２．その他事業実施場所'!O160&lt;&gt;""),"　","")&amp;'２．その他事業実施場所'!H160,""))</f>
        <v/>
      </c>
    </row>
    <row r="920" spans="2:3">
      <c r="B920" s="3"/>
      <c r="C920" s="12" t="str">
        <f>IF(AND(事業実施場所_所在地="",事業実施場所_事業所名=""),IF(NOT(AND('２．その他事業実施場所'!H162="",'２．その他事業実施場所'!O162="")),'２．その他事業実施場所'!O162&amp;IF(AND('２．その他事業実施場所'!H162&lt;&gt;"",'２．その他事業実施場所'!O162&lt;&gt;""),"　","")&amp;'２．その他事業実施場所'!H162,""),IF(NOT(AND('２．その他事業実施場所'!H161="",'２．その他事業実施場所'!O161="")),'２．その他事業実施場所'!O161&amp;IF(AND('２．その他事業実施場所'!H161&lt;&gt;"",'２．その他事業実施場所'!O161&lt;&gt;""),"　","")&amp;'２．その他事業実施場所'!H161,""))</f>
        <v/>
      </c>
    </row>
    <row r="921" spans="2:3">
      <c r="B921" s="3"/>
      <c r="C921" s="12" t="str">
        <f>IF(AND(事業実施場所_所在地="",事業実施場所_事業所名=""),IF(NOT(AND('２．その他事業実施場所'!H163="",'２．その他事業実施場所'!O163="")),'２．その他事業実施場所'!O163&amp;IF(AND('２．その他事業実施場所'!H163&lt;&gt;"",'２．その他事業実施場所'!O163&lt;&gt;""),"　","")&amp;'２．その他事業実施場所'!H163,""),IF(NOT(AND('２．その他事業実施場所'!H162="",'２．その他事業実施場所'!O162="")),'２．その他事業実施場所'!O162&amp;IF(AND('２．その他事業実施場所'!H162&lt;&gt;"",'２．その他事業実施場所'!O162&lt;&gt;""),"　","")&amp;'２．その他事業実施場所'!H162,""))</f>
        <v/>
      </c>
    </row>
    <row r="922" spans="2:3">
      <c r="B922" s="3"/>
      <c r="C922" s="12" t="str">
        <f>IF(AND(事業実施場所_所在地="",事業実施場所_事業所名=""),IF(NOT(AND('２．その他事業実施場所'!H164="",'２．その他事業実施場所'!O164="")),'２．その他事業実施場所'!O164&amp;IF(AND('２．その他事業実施場所'!H164&lt;&gt;"",'２．その他事業実施場所'!O164&lt;&gt;""),"　","")&amp;'２．その他事業実施場所'!H164,""),IF(NOT(AND('２．その他事業実施場所'!H163="",'２．その他事業実施場所'!O163="")),'２．その他事業実施場所'!O163&amp;IF(AND('２．その他事業実施場所'!H163&lt;&gt;"",'２．その他事業実施場所'!O163&lt;&gt;""),"　","")&amp;'２．その他事業実施場所'!H163,""))</f>
        <v/>
      </c>
    </row>
    <row r="923" spans="2:3">
      <c r="B923" s="3"/>
      <c r="C923" s="12" t="str">
        <f>IF(AND(事業実施場所_所在地="",事業実施場所_事業所名=""),IF(NOT(AND('２．その他事業実施場所'!H165="",'２．その他事業実施場所'!O165="")),'２．その他事業実施場所'!O165&amp;IF(AND('２．その他事業実施場所'!H165&lt;&gt;"",'２．その他事業実施場所'!O165&lt;&gt;""),"　","")&amp;'２．その他事業実施場所'!H165,""),IF(NOT(AND('２．その他事業実施場所'!H164="",'２．その他事業実施場所'!O164="")),'２．その他事業実施場所'!O164&amp;IF(AND('２．その他事業実施場所'!H164&lt;&gt;"",'２．その他事業実施場所'!O164&lt;&gt;""),"　","")&amp;'２．その他事業実施場所'!H164,""))</f>
        <v/>
      </c>
    </row>
    <row r="924" spans="2:3">
      <c r="B924" s="3"/>
      <c r="C924" s="12" t="str">
        <f>IF(AND(事業実施場所_所在地="",事業実施場所_事業所名=""),IF(NOT(AND('２．その他事業実施場所'!H166="",'２．その他事業実施場所'!O166="")),'２．その他事業実施場所'!O166&amp;IF(AND('２．その他事業実施場所'!H166&lt;&gt;"",'２．その他事業実施場所'!O166&lt;&gt;""),"　","")&amp;'２．その他事業実施場所'!H166,""),IF(NOT(AND('２．その他事業実施場所'!H165="",'２．その他事業実施場所'!O165="")),'２．その他事業実施場所'!O165&amp;IF(AND('２．その他事業実施場所'!H165&lt;&gt;"",'２．その他事業実施場所'!O165&lt;&gt;""),"　","")&amp;'２．その他事業実施場所'!H165,""))</f>
        <v/>
      </c>
    </row>
    <row r="925" spans="2:3">
      <c r="B925" s="3"/>
      <c r="C925" s="12" t="str">
        <f>IF(AND(事業実施場所_所在地="",事業実施場所_事業所名=""),IF(NOT(AND('２．その他事業実施場所'!H167="",'２．その他事業実施場所'!O167="")),'２．その他事業実施場所'!O167&amp;IF(AND('２．その他事業実施場所'!H167&lt;&gt;"",'２．その他事業実施場所'!O167&lt;&gt;""),"　","")&amp;'２．その他事業実施場所'!H167,""),IF(NOT(AND('２．その他事業実施場所'!H166="",'２．その他事業実施場所'!O166="")),'２．その他事業実施場所'!O166&amp;IF(AND('２．その他事業実施場所'!H166&lt;&gt;"",'２．その他事業実施場所'!O166&lt;&gt;""),"　","")&amp;'２．その他事業実施場所'!H166,""))</f>
        <v/>
      </c>
    </row>
    <row r="926" spans="2:3">
      <c r="B926" s="3"/>
      <c r="C926" s="12" t="str">
        <f>IF(AND(事業実施場所_所在地="",事業実施場所_事業所名=""),IF(NOT(AND('２．その他事業実施場所'!H168="",'２．その他事業実施場所'!O168="")),'２．その他事業実施場所'!O168&amp;IF(AND('２．その他事業実施場所'!H168&lt;&gt;"",'２．その他事業実施場所'!O168&lt;&gt;""),"　","")&amp;'２．その他事業実施場所'!H168,""),IF(NOT(AND('２．その他事業実施場所'!H167="",'２．その他事業実施場所'!O167="")),'２．その他事業実施場所'!O167&amp;IF(AND('２．その他事業実施場所'!H167&lt;&gt;"",'２．その他事業実施場所'!O167&lt;&gt;""),"　","")&amp;'２．その他事業実施場所'!H167,""))</f>
        <v/>
      </c>
    </row>
    <row r="927" spans="2:3">
      <c r="B927" s="3"/>
      <c r="C927" s="12" t="str">
        <f>IF(AND(事業実施場所_所在地="",事業実施場所_事業所名=""),IF(NOT(AND('２．その他事業実施場所'!H169="",'２．その他事業実施場所'!O169="")),'２．その他事業実施場所'!O169&amp;IF(AND('２．その他事業実施場所'!H169&lt;&gt;"",'２．その他事業実施場所'!O169&lt;&gt;""),"　","")&amp;'２．その他事業実施場所'!H169,""),IF(NOT(AND('２．その他事業実施場所'!H168="",'２．その他事業実施場所'!O168="")),'２．その他事業実施場所'!O168&amp;IF(AND('２．その他事業実施場所'!H168&lt;&gt;"",'２．その他事業実施場所'!O168&lt;&gt;""),"　","")&amp;'２．その他事業実施場所'!H168,""))</f>
        <v/>
      </c>
    </row>
    <row r="928" spans="2:3">
      <c r="B928" s="3"/>
      <c r="C928" s="12" t="str">
        <f>IF(AND(事業実施場所_所在地="",事業実施場所_事業所名=""),IF(NOT(AND('２．その他事業実施場所'!H170="",'２．その他事業実施場所'!O170="")),'２．その他事業実施場所'!O170&amp;IF(AND('２．その他事業実施場所'!H170&lt;&gt;"",'２．その他事業実施場所'!O170&lt;&gt;""),"　","")&amp;'２．その他事業実施場所'!H170,""),IF(NOT(AND('２．その他事業実施場所'!H169="",'２．その他事業実施場所'!O169="")),'２．その他事業実施場所'!O169&amp;IF(AND('２．その他事業実施場所'!H169&lt;&gt;"",'２．その他事業実施場所'!O169&lt;&gt;""),"　","")&amp;'２．その他事業実施場所'!H169,""))</f>
        <v/>
      </c>
    </row>
    <row r="929" spans="2:3">
      <c r="B929" s="3"/>
      <c r="C929" s="12" t="str">
        <f>IF(AND(事業実施場所_所在地="",事業実施場所_事業所名=""),IF(NOT(AND('２．その他事業実施場所'!H171="",'２．その他事業実施場所'!O171="")),'２．その他事業実施場所'!O171&amp;IF(AND('２．その他事業実施場所'!H171&lt;&gt;"",'２．その他事業実施場所'!O171&lt;&gt;""),"　","")&amp;'２．その他事業実施場所'!H171,""),IF(NOT(AND('２．その他事業実施場所'!H170="",'２．その他事業実施場所'!O170="")),'２．その他事業実施場所'!O170&amp;IF(AND('２．その他事業実施場所'!H170&lt;&gt;"",'２．その他事業実施場所'!O170&lt;&gt;""),"　","")&amp;'２．その他事業実施場所'!H170,""))</f>
        <v/>
      </c>
    </row>
    <row r="930" spans="2:3">
      <c r="B930" s="3"/>
      <c r="C930" s="12" t="str">
        <f>IF(AND(事業実施場所_所在地="",事業実施場所_事業所名=""),IF(NOT(AND('２．その他事業実施場所'!H172="",'２．その他事業実施場所'!O172="")),'２．その他事業実施場所'!O172&amp;IF(AND('２．その他事業実施場所'!H172&lt;&gt;"",'２．その他事業実施場所'!O172&lt;&gt;""),"　","")&amp;'２．その他事業実施場所'!H172,""),IF(NOT(AND('２．その他事業実施場所'!H171="",'２．その他事業実施場所'!O171="")),'２．その他事業実施場所'!O171&amp;IF(AND('２．その他事業実施場所'!H171&lt;&gt;"",'２．その他事業実施場所'!O171&lt;&gt;""),"　","")&amp;'２．その他事業実施場所'!H171,""))</f>
        <v/>
      </c>
    </row>
    <row r="931" spans="2:3">
      <c r="B931" s="3"/>
      <c r="C931" s="12" t="str">
        <f>IF(AND(事業実施場所_所在地="",事業実施場所_事業所名=""),IF(NOT(AND('２．その他事業実施場所'!H173="",'２．その他事業実施場所'!O173="")),'２．その他事業実施場所'!O173&amp;IF(AND('２．その他事業実施場所'!H173&lt;&gt;"",'２．その他事業実施場所'!O173&lt;&gt;""),"　","")&amp;'２．その他事業実施場所'!H173,""),IF(NOT(AND('２．その他事業実施場所'!H172="",'２．その他事業実施場所'!O172="")),'２．その他事業実施場所'!O172&amp;IF(AND('２．その他事業実施場所'!H172&lt;&gt;"",'２．その他事業実施場所'!O172&lt;&gt;""),"　","")&amp;'２．その他事業実施場所'!H172,""))</f>
        <v/>
      </c>
    </row>
    <row r="932" spans="2:3">
      <c r="B932" s="3"/>
      <c r="C932" s="12" t="str">
        <f>IF(AND(事業実施場所_所在地="",事業実施場所_事業所名=""),IF(NOT(AND('２．その他事業実施場所'!H174="",'２．その他事業実施場所'!O174="")),'２．その他事業実施場所'!O174&amp;IF(AND('２．その他事業実施場所'!H174&lt;&gt;"",'２．その他事業実施場所'!O174&lt;&gt;""),"　","")&amp;'２．その他事業実施場所'!H174,""),IF(NOT(AND('２．その他事業実施場所'!H173="",'２．その他事業実施場所'!O173="")),'２．その他事業実施場所'!O173&amp;IF(AND('２．その他事業実施場所'!H173&lt;&gt;"",'２．その他事業実施場所'!O173&lt;&gt;""),"　","")&amp;'２．その他事業実施場所'!H173,""))</f>
        <v/>
      </c>
    </row>
    <row r="933" spans="2:3">
      <c r="B933" s="3"/>
      <c r="C933" s="12" t="str">
        <f>IF(AND(事業実施場所_所在地="",事業実施場所_事業所名=""),IF(NOT(AND('２．その他事業実施場所'!H175="",'２．その他事業実施場所'!O175="")),'２．その他事業実施場所'!O175&amp;IF(AND('２．その他事業実施場所'!H175&lt;&gt;"",'２．その他事業実施場所'!O175&lt;&gt;""),"　","")&amp;'２．その他事業実施場所'!H175,""),IF(NOT(AND('２．その他事業実施場所'!H174="",'２．その他事業実施場所'!O174="")),'２．その他事業実施場所'!O174&amp;IF(AND('２．その他事業実施場所'!H174&lt;&gt;"",'２．その他事業実施場所'!O174&lt;&gt;""),"　","")&amp;'２．その他事業実施場所'!H174,""))</f>
        <v/>
      </c>
    </row>
    <row r="934" spans="2:3">
      <c r="B934" s="3"/>
      <c r="C934" s="12" t="str">
        <f>IF(AND(事業実施場所_所在地="",事業実施場所_事業所名=""),IF(NOT(AND('２．その他事業実施場所'!H176="",'２．その他事業実施場所'!O176="")),'２．その他事業実施場所'!O176&amp;IF(AND('２．その他事業実施場所'!H176&lt;&gt;"",'２．その他事業実施場所'!O176&lt;&gt;""),"　","")&amp;'２．その他事業実施場所'!H176,""),IF(NOT(AND('２．その他事業実施場所'!H175="",'２．その他事業実施場所'!O175="")),'２．その他事業実施場所'!O175&amp;IF(AND('２．その他事業実施場所'!H175&lt;&gt;"",'２．その他事業実施場所'!O175&lt;&gt;""),"　","")&amp;'２．その他事業実施場所'!H175,""))</f>
        <v/>
      </c>
    </row>
    <row r="935" spans="2:3">
      <c r="B935" s="3"/>
      <c r="C935" s="12" t="str">
        <f>IF(AND(事業実施場所_所在地="",事業実施場所_事業所名=""),IF(NOT(AND('２．その他事業実施場所'!H177="",'２．その他事業実施場所'!O177="")),'２．その他事業実施場所'!O177&amp;IF(AND('２．その他事業実施場所'!H177&lt;&gt;"",'２．その他事業実施場所'!O177&lt;&gt;""),"　","")&amp;'２．その他事業実施場所'!H177,""),IF(NOT(AND('２．その他事業実施場所'!H176="",'２．その他事業実施場所'!O176="")),'２．その他事業実施場所'!O176&amp;IF(AND('２．その他事業実施場所'!H176&lt;&gt;"",'２．その他事業実施場所'!O176&lt;&gt;""),"　","")&amp;'２．その他事業実施場所'!H176,""))</f>
        <v/>
      </c>
    </row>
    <row r="936" spans="2:3">
      <c r="B936" s="3"/>
      <c r="C936" s="12" t="str">
        <f>IF(AND(事業実施場所_所在地="",事業実施場所_事業所名=""),IF(NOT(AND('２．その他事業実施場所'!H178="",'２．その他事業実施場所'!O178="")),'２．その他事業実施場所'!O178&amp;IF(AND('２．その他事業実施場所'!H178&lt;&gt;"",'２．その他事業実施場所'!O178&lt;&gt;""),"　","")&amp;'２．その他事業実施場所'!H178,""),IF(NOT(AND('２．その他事業実施場所'!H177="",'２．その他事業実施場所'!O177="")),'２．その他事業実施場所'!O177&amp;IF(AND('２．その他事業実施場所'!H177&lt;&gt;"",'２．その他事業実施場所'!O177&lt;&gt;""),"　","")&amp;'２．その他事業実施場所'!H177,""))</f>
        <v/>
      </c>
    </row>
    <row r="937" spans="2:3">
      <c r="B937" s="3"/>
      <c r="C937" s="12" t="str">
        <f>IF(AND(事業実施場所_所在地="",事業実施場所_事業所名=""),IF(NOT(AND('２．その他事業実施場所'!H179="",'２．その他事業実施場所'!O179="")),'２．その他事業実施場所'!O179&amp;IF(AND('２．その他事業実施場所'!H179&lt;&gt;"",'２．その他事業実施場所'!O179&lt;&gt;""),"　","")&amp;'２．その他事業実施場所'!H179,""),IF(NOT(AND('２．その他事業実施場所'!H178="",'２．その他事業実施場所'!O178="")),'２．その他事業実施場所'!O178&amp;IF(AND('２．その他事業実施場所'!H178&lt;&gt;"",'２．その他事業実施場所'!O178&lt;&gt;""),"　","")&amp;'２．その他事業実施場所'!H178,""))</f>
        <v/>
      </c>
    </row>
    <row r="938" spans="2:3">
      <c r="B938" s="3"/>
      <c r="C938" s="12" t="str">
        <f>IF(AND(事業実施場所_所在地="",事業実施場所_事業所名=""),IF(NOT(AND('２．その他事業実施場所'!H180="",'２．その他事業実施場所'!O180="")),'２．その他事業実施場所'!O180&amp;IF(AND('２．その他事業実施場所'!H180&lt;&gt;"",'２．その他事業実施場所'!O180&lt;&gt;""),"　","")&amp;'２．その他事業実施場所'!H180,""),IF(NOT(AND('２．その他事業実施場所'!H179="",'２．その他事業実施場所'!O179="")),'２．その他事業実施場所'!O179&amp;IF(AND('２．その他事業実施場所'!H179&lt;&gt;"",'２．その他事業実施場所'!O179&lt;&gt;""),"　","")&amp;'２．その他事業実施場所'!H179,""))</f>
        <v/>
      </c>
    </row>
    <row r="939" spans="2:3">
      <c r="B939" s="3"/>
      <c r="C939" s="12" t="str">
        <f>IF(AND(事業実施場所_所在地="",事業実施場所_事業所名=""),IF(NOT(AND('２．その他事業実施場所'!H181="",'２．その他事業実施場所'!O181="")),'２．その他事業実施場所'!O181&amp;IF(AND('２．その他事業実施場所'!H181&lt;&gt;"",'２．その他事業実施場所'!O181&lt;&gt;""),"　","")&amp;'２．その他事業実施場所'!H181,""),IF(NOT(AND('２．その他事業実施場所'!H180="",'２．その他事業実施場所'!O180="")),'２．その他事業実施場所'!O180&amp;IF(AND('２．その他事業実施場所'!H180&lt;&gt;"",'２．その他事業実施場所'!O180&lt;&gt;""),"　","")&amp;'２．その他事業実施場所'!H180,""))</f>
        <v/>
      </c>
    </row>
    <row r="940" spans="2:3">
      <c r="B940" s="3"/>
      <c r="C940" s="12" t="str">
        <f>IF(AND(事業実施場所_所在地="",事業実施場所_事業所名=""),IF(NOT(AND('２．その他事業実施場所'!H182="",'２．その他事業実施場所'!O182="")),'２．その他事業実施場所'!O182&amp;IF(AND('２．その他事業実施場所'!H182&lt;&gt;"",'２．その他事業実施場所'!O182&lt;&gt;""),"　","")&amp;'２．その他事業実施場所'!H182,""),IF(NOT(AND('２．その他事業実施場所'!H181="",'２．その他事業実施場所'!O181="")),'２．その他事業実施場所'!O181&amp;IF(AND('２．その他事業実施場所'!H181&lt;&gt;"",'２．その他事業実施場所'!O181&lt;&gt;""),"　","")&amp;'２．その他事業実施場所'!H181,""))</f>
        <v/>
      </c>
    </row>
    <row r="941" spans="2:3">
      <c r="B941" s="3"/>
      <c r="C941" s="12" t="str">
        <f>IF(AND(事業実施場所_所在地="",事業実施場所_事業所名=""),IF(NOT(AND('２．その他事業実施場所'!H183="",'２．その他事業実施場所'!O183="")),'２．その他事業実施場所'!O183&amp;IF(AND('２．その他事業実施場所'!H183&lt;&gt;"",'２．その他事業実施場所'!O183&lt;&gt;""),"　","")&amp;'２．その他事業実施場所'!H183,""),IF(NOT(AND('２．その他事業実施場所'!H182="",'２．その他事業実施場所'!O182="")),'２．その他事業実施場所'!O182&amp;IF(AND('２．その他事業実施場所'!H182&lt;&gt;"",'２．その他事業実施場所'!O182&lt;&gt;""),"　","")&amp;'２．その他事業実施場所'!H182,""))</f>
        <v/>
      </c>
    </row>
    <row r="942" spans="2:3">
      <c r="B942" s="3"/>
      <c r="C942" s="12" t="str">
        <f>IF(AND(事業実施場所_所在地="",事業実施場所_事業所名=""),IF(NOT(AND('２．その他事業実施場所'!H184="",'２．その他事業実施場所'!O184="")),'２．その他事業実施場所'!O184&amp;IF(AND('２．その他事業実施場所'!H184&lt;&gt;"",'２．その他事業実施場所'!O184&lt;&gt;""),"　","")&amp;'２．その他事業実施場所'!H184,""),IF(NOT(AND('２．その他事業実施場所'!H183="",'２．その他事業実施場所'!O183="")),'２．その他事業実施場所'!O183&amp;IF(AND('２．その他事業実施場所'!H183&lt;&gt;"",'２．その他事業実施場所'!O183&lt;&gt;""),"　","")&amp;'２．その他事業実施場所'!H183,""))</f>
        <v/>
      </c>
    </row>
    <row r="943" spans="2:3">
      <c r="B943" s="3"/>
      <c r="C943" s="12" t="str">
        <f>IF(AND(事業実施場所_所在地="",事業実施場所_事業所名=""),IF(NOT(AND('２．その他事業実施場所'!H185="",'２．その他事業実施場所'!O185="")),'２．その他事業実施場所'!O185&amp;IF(AND('２．その他事業実施場所'!H185&lt;&gt;"",'２．その他事業実施場所'!O185&lt;&gt;""),"　","")&amp;'２．その他事業実施場所'!H185,""),IF(NOT(AND('２．その他事業実施場所'!H184="",'２．その他事業実施場所'!O184="")),'２．その他事業実施場所'!O184&amp;IF(AND('２．その他事業実施場所'!H184&lt;&gt;"",'２．その他事業実施場所'!O184&lt;&gt;""),"　","")&amp;'２．その他事業実施場所'!H184,""))</f>
        <v/>
      </c>
    </row>
    <row r="944" spans="2:3">
      <c r="B944" s="3"/>
      <c r="C944" s="12" t="str">
        <f>IF(AND(事業実施場所_所在地="",事業実施場所_事業所名=""),IF(NOT(AND('２．その他事業実施場所'!H186="",'２．その他事業実施場所'!O186="")),'２．その他事業実施場所'!O186&amp;IF(AND('２．その他事業実施場所'!H186&lt;&gt;"",'２．その他事業実施場所'!O186&lt;&gt;""),"　","")&amp;'２．その他事業実施場所'!H186,""),IF(NOT(AND('２．その他事業実施場所'!H185="",'２．その他事業実施場所'!O185="")),'２．その他事業実施場所'!O185&amp;IF(AND('２．その他事業実施場所'!H185&lt;&gt;"",'２．その他事業実施場所'!O185&lt;&gt;""),"　","")&amp;'２．その他事業実施場所'!H185,""))</f>
        <v/>
      </c>
    </row>
    <row r="945" spans="2:3">
      <c r="B945" s="3"/>
      <c r="C945" s="12" t="str">
        <f>IF(AND(事業実施場所_所在地="",事業実施場所_事業所名=""),IF(NOT(AND('２．その他事業実施場所'!H187="",'２．その他事業実施場所'!O187="")),'２．その他事業実施場所'!O187&amp;IF(AND('２．その他事業実施場所'!H187&lt;&gt;"",'２．その他事業実施場所'!O187&lt;&gt;""),"　","")&amp;'２．その他事業実施場所'!H187,""),IF(NOT(AND('２．その他事業実施場所'!H186="",'２．その他事業実施場所'!O186="")),'２．その他事業実施場所'!O186&amp;IF(AND('２．その他事業実施場所'!H186&lt;&gt;"",'２．その他事業実施場所'!O186&lt;&gt;""),"　","")&amp;'２．その他事業実施場所'!H186,""))</f>
        <v/>
      </c>
    </row>
    <row r="946" spans="2:3">
      <c r="B946" s="3"/>
      <c r="C946" s="12" t="str">
        <f>IF(AND(事業実施場所_所在地="",事業実施場所_事業所名=""),IF(NOT(AND('２．その他事業実施場所'!H188="",'２．その他事業実施場所'!O188="")),'２．その他事業実施場所'!O188&amp;IF(AND('２．その他事業実施場所'!H188&lt;&gt;"",'２．その他事業実施場所'!O188&lt;&gt;""),"　","")&amp;'２．その他事業実施場所'!H188,""),IF(NOT(AND('２．その他事業実施場所'!H187="",'２．その他事業実施場所'!O187="")),'２．その他事業実施場所'!O187&amp;IF(AND('２．その他事業実施場所'!H187&lt;&gt;"",'２．その他事業実施場所'!O187&lt;&gt;""),"　","")&amp;'２．その他事業実施場所'!H187,""))</f>
        <v/>
      </c>
    </row>
    <row r="947" spans="2:3">
      <c r="B947" s="3"/>
      <c r="C947" s="12" t="str">
        <f>IF(AND(事業実施場所_所在地="",事業実施場所_事業所名=""),IF(NOT(AND('２．その他事業実施場所'!H189="",'２．その他事業実施場所'!O189="")),'２．その他事業実施場所'!O189&amp;IF(AND('２．その他事業実施場所'!H189&lt;&gt;"",'２．その他事業実施場所'!O189&lt;&gt;""),"　","")&amp;'２．その他事業実施場所'!H189,""),IF(NOT(AND('２．その他事業実施場所'!H188="",'２．その他事業実施場所'!O188="")),'２．その他事業実施場所'!O188&amp;IF(AND('２．その他事業実施場所'!H188&lt;&gt;"",'２．その他事業実施場所'!O188&lt;&gt;""),"　","")&amp;'２．その他事業実施場所'!H188,""))</f>
        <v/>
      </c>
    </row>
    <row r="948" spans="2:3">
      <c r="B948" s="3"/>
      <c r="C948" s="12" t="str">
        <f>IF(AND(事業実施場所_所在地="",事業実施場所_事業所名=""),IF(NOT(AND('２．その他事業実施場所'!H190="",'２．その他事業実施場所'!O190="")),'２．その他事業実施場所'!O190&amp;IF(AND('２．その他事業実施場所'!H190&lt;&gt;"",'２．その他事業実施場所'!O190&lt;&gt;""),"　","")&amp;'２．その他事業実施場所'!H190,""),IF(NOT(AND('２．その他事業実施場所'!H189="",'２．その他事業実施場所'!O189="")),'２．その他事業実施場所'!O189&amp;IF(AND('２．その他事業実施場所'!H189&lt;&gt;"",'２．その他事業実施場所'!O189&lt;&gt;""),"　","")&amp;'２．その他事業実施場所'!H189,""))</f>
        <v/>
      </c>
    </row>
    <row r="949" spans="2:3">
      <c r="B949" s="3"/>
      <c r="C949" s="12" t="str">
        <f>IF(AND(事業実施場所_所在地="",事業実施場所_事業所名=""),IF(NOT(AND('２．その他事業実施場所'!H191="",'２．その他事業実施場所'!O191="")),'２．その他事業実施場所'!O191&amp;IF(AND('２．その他事業実施場所'!H191&lt;&gt;"",'２．その他事業実施場所'!O191&lt;&gt;""),"　","")&amp;'２．その他事業実施場所'!H191,""),IF(NOT(AND('２．その他事業実施場所'!H190="",'２．その他事業実施場所'!O190="")),'２．その他事業実施場所'!O190&amp;IF(AND('２．その他事業実施場所'!H190&lt;&gt;"",'２．その他事業実施場所'!O190&lt;&gt;""),"　","")&amp;'２．その他事業実施場所'!H190,""))</f>
        <v/>
      </c>
    </row>
    <row r="950" spans="2:3">
      <c r="B950" s="3"/>
      <c r="C950" s="12" t="str">
        <f>IF(AND(事業実施場所_所在地="",事業実施場所_事業所名=""),IF(NOT(AND('２．その他事業実施場所'!H192="",'２．その他事業実施場所'!O192="")),'２．その他事業実施場所'!O192&amp;IF(AND('２．その他事業実施場所'!H192&lt;&gt;"",'２．その他事業実施場所'!O192&lt;&gt;""),"　","")&amp;'２．その他事業実施場所'!H192,""),IF(NOT(AND('２．その他事業実施場所'!H191="",'２．その他事業実施場所'!O191="")),'２．その他事業実施場所'!O191&amp;IF(AND('２．その他事業実施場所'!H191&lt;&gt;"",'２．その他事業実施場所'!O191&lt;&gt;""),"　","")&amp;'２．その他事業実施場所'!H191,""))</f>
        <v/>
      </c>
    </row>
    <row r="951" spans="2:3">
      <c r="B951" s="3"/>
      <c r="C951" s="12" t="str">
        <f>IF(AND(事業実施場所_所在地="",事業実施場所_事業所名=""),IF(NOT(AND('２．その他事業実施場所'!H193="",'２．その他事業実施場所'!O193="")),'２．その他事業実施場所'!O193&amp;IF(AND('２．その他事業実施場所'!H193&lt;&gt;"",'２．その他事業実施場所'!O193&lt;&gt;""),"　","")&amp;'２．その他事業実施場所'!H193,""),IF(NOT(AND('２．その他事業実施場所'!H192="",'２．その他事業実施場所'!O192="")),'２．その他事業実施場所'!O192&amp;IF(AND('２．その他事業実施場所'!H192&lt;&gt;"",'２．その他事業実施場所'!O192&lt;&gt;""),"　","")&amp;'２．その他事業実施場所'!H192,""))</f>
        <v/>
      </c>
    </row>
    <row r="952" spans="2:3">
      <c r="B952" s="3"/>
      <c r="C952" s="12" t="str">
        <f>IF(AND(事業実施場所_所在地="",事業実施場所_事業所名=""),IF(NOT(AND('２．その他事業実施場所'!H194="",'２．その他事業実施場所'!O194="")),'２．その他事業実施場所'!O194&amp;IF(AND('２．その他事業実施場所'!H194&lt;&gt;"",'２．その他事業実施場所'!O194&lt;&gt;""),"　","")&amp;'２．その他事業実施場所'!H194,""),IF(NOT(AND('２．その他事業実施場所'!H193="",'２．その他事業実施場所'!O193="")),'２．その他事業実施場所'!O193&amp;IF(AND('２．その他事業実施場所'!H193&lt;&gt;"",'２．その他事業実施場所'!O193&lt;&gt;""),"　","")&amp;'２．その他事業実施場所'!H193,""))</f>
        <v/>
      </c>
    </row>
    <row r="953" spans="2:3">
      <c r="B953" s="3"/>
      <c r="C953" s="12" t="str">
        <f>IF(AND(事業実施場所_所在地="",事業実施場所_事業所名=""),IF(NOT(AND('２．その他事業実施場所'!H195="",'２．その他事業実施場所'!O195="")),'２．その他事業実施場所'!O195&amp;IF(AND('２．その他事業実施場所'!H195&lt;&gt;"",'２．その他事業実施場所'!O195&lt;&gt;""),"　","")&amp;'２．その他事業実施場所'!H195,""),IF(NOT(AND('２．その他事業実施場所'!H194="",'２．その他事業実施場所'!O194="")),'２．その他事業実施場所'!O194&amp;IF(AND('２．その他事業実施場所'!H194&lt;&gt;"",'２．その他事業実施場所'!O194&lt;&gt;""),"　","")&amp;'２．その他事業実施場所'!H194,""))</f>
        <v/>
      </c>
    </row>
    <row r="954" spans="2:3">
      <c r="B954" s="3"/>
      <c r="C954" s="12" t="str">
        <f>IF(AND(事業実施場所_所在地="",事業実施場所_事業所名=""),IF(NOT(AND('２．その他事業実施場所'!H196="",'２．その他事業実施場所'!O196="")),'２．その他事業実施場所'!O196&amp;IF(AND('２．その他事業実施場所'!H196&lt;&gt;"",'２．その他事業実施場所'!O196&lt;&gt;""),"　","")&amp;'２．その他事業実施場所'!H196,""),IF(NOT(AND('２．その他事業実施場所'!H195="",'２．その他事業実施場所'!O195="")),'２．その他事業実施場所'!O195&amp;IF(AND('２．その他事業実施場所'!H195&lt;&gt;"",'２．その他事業実施場所'!O195&lt;&gt;""),"　","")&amp;'２．その他事業実施場所'!H195,""))</f>
        <v/>
      </c>
    </row>
    <row r="955" spans="2:3">
      <c r="B955" s="3"/>
      <c r="C955" s="12" t="str">
        <f>IF(AND(事業実施場所_所在地="",事業実施場所_事業所名=""),IF(NOT(AND('２．その他事業実施場所'!H197="",'２．その他事業実施場所'!O197="")),'２．その他事業実施場所'!O197&amp;IF(AND('２．その他事業実施場所'!H197&lt;&gt;"",'２．その他事業実施場所'!O197&lt;&gt;""),"　","")&amp;'２．その他事業実施場所'!H197,""),IF(NOT(AND('２．その他事業実施場所'!H196="",'２．その他事業実施場所'!O196="")),'２．その他事業実施場所'!O196&amp;IF(AND('２．その他事業実施場所'!H196&lt;&gt;"",'２．その他事業実施場所'!O196&lt;&gt;""),"　","")&amp;'２．その他事業実施場所'!H196,""))</f>
        <v/>
      </c>
    </row>
    <row r="956" spans="2:3">
      <c r="B956" s="3"/>
      <c r="C956" s="12" t="str">
        <f>IF(AND(事業実施場所_所在地="",事業実施場所_事業所名=""),IF(NOT(AND('２．その他事業実施場所'!H198="",'２．その他事業実施場所'!O198="")),'２．その他事業実施場所'!O198&amp;IF(AND('２．その他事業実施場所'!H198&lt;&gt;"",'２．その他事業実施場所'!O198&lt;&gt;""),"　","")&amp;'２．その他事業実施場所'!H198,""),IF(NOT(AND('２．その他事業実施場所'!H197="",'２．その他事業実施場所'!O197="")),'２．その他事業実施場所'!O197&amp;IF(AND('２．その他事業実施場所'!H197&lt;&gt;"",'２．その他事業実施場所'!O197&lt;&gt;""),"　","")&amp;'２．その他事業実施場所'!H197,""))</f>
        <v/>
      </c>
    </row>
    <row r="957" spans="2:3">
      <c r="B957" s="3"/>
      <c r="C957" s="12" t="str">
        <f>IF(AND(事業実施場所_所在地="",事業実施場所_事業所名=""),IF(NOT(AND('２．その他事業実施場所'!H199="",'２．その他事業実施場所'!O199="")),'２．その他事業実施場所'!O199&amp;IF(AND('２．その他事業実施場所'!H199&lt;&gt;"",'２．その他事業実施場所'!O199&lt;&gt;""),"　","")&amp;'２．その他事業実施場所'!H199,""),IF(NOT(AND('２．その他事業実施場所'!H198="",'２．その他事業実施場所'!O198="")),'２．その他事業実施場所'!O198&amp;IF(AND('２．その他事業実施場所'!H198&lt;&gt;"",'２．その他事業実施場所'!O198&lt;&gt;""),"　","")&amp;'２．その他事業実施場所'!H198,""))</f>
        <v/>
      </c>
    </row>
    <row r="958" spans="2:3">
      <c r="B958" s="3"/>
      <c r="C958" s="12" t="str">
        <f>IF(AND(事業実施場所_所在地="",事業実施場所_事業所名=""),IF(NOT(AND('２．その他事業実施場所'!H200="",'２．その他事業実施場所'!O200="")),'２．その他事業実施場所'!O200&amp;IF(AND('２．その他事業実施場所'!H200&lt;&gt;"",'２．その他事業実施場所'!O200&lt;&gt;""),"　","")&amp;'２．その他事業実施場所'!H200,""),IF(NOT(AND('２．その他事業実施場所'!H199="",'２．その他事業実施場所'!O199="")),'２．その他事業実施場所'!O199&amp;IF(AND('２．その他事業実施場所'!H199&lt;&gt;"",'２．その他事業実施場所'!O199&lt;&gt;""),"　","")&amp;'２．その他事業実施場所'!H199,""))</f>
        <v/>
      </c>
    </row>
    <row r="959" spans="2:3">
      <c r="B959" s="3"/>
      <c r="C959" s="12" t="str">
        <f>IF(AND(事業実施場所_所在地="",事業実施場所_事業所名=""),IF(NOT(AND('２．その他事業実施場所'!H201="",'２．その他事業実施場所'!O201="")),'２．その他事業実施場所'!O201&amp;IF(AND('２．その他事業実施場所'!H201&lt;&gt;"",'２．その他事業実施場所'!O201&lt;&gt;""),"　","")&amp;'２．その他事業実施場所'!H201,""),IF(NOT(AND('２．その他事業実施場所'!H200="",'２．その他事業実施場所'!O200="")),'２．その他事業実施場所'!O200&amp;IF(AND('２．その他事業実施場所'!H200&lt;&gt;"",'２．その他事業実施場所'!O200&lt;&gt;""),"　","")&amp;'２．その他事業実施場所'!H200,""))</f>
        <v/>
      </c>
    </row>
    <row r="960" spans="2:3">
      <c r="B960" s="3"/>
      <c r="C960" s="12" t="str">
        <f>IF(AND(事業実施場所_所在地="",事業実施場所_事業所名=""),IF(NOT(AND('２．その他事業実施場所'!H202="",'２．その他事業実施場所'!O202="")),'２．その他事業実施場所'!O202&amp;IF(AND('２．その他事業実施場所'!H202&lt;&gt;"",'２．その他事業実施場所'!O202&lt;&gt;""),"　","")&amp;'２．その他事業実施場所'!H202,""),IF(NOT(AND('２．その他事業実施場所'!H201="",'２．その他事業実施場所'!O201="")),'２．その他事業実施場所'!O201&amp;IF(AND('２．その他事業実施場所'!H201&lt;&gt;"",'２．その他事業実施場所'!O201&lt;&gt;""),"　","")&amp;'２．その他事業実施場所'!H201,""))</f>
        <v/>
      </c>
    </row>
    <row r="961" spans="1:3">
      <c r="B961" s="3"/>
      <c r="C961" s="12" t="str">
        <f>IF(AND(事業実施場所_所在地="",事業実施場所_事業所名=""),IF(NOT(AND('２．その他事業実施場所'!H203="",'２．その他事業実施場所'!O203="")),'２．その他事業実施場所'!O203&amp;IF(AND('２．その他事業実施場所'!H203&lt;&gt;"",'２．その他事業実施場所'!O203&lt;&gt;""),"　","")&amp;'２．その他事業実施場所'!H203,""),IF(NOT(AND('２．その他事業実施場所'!H202="",'２．その他事業実施場所'!O202="")),'２．その他事業実施場所'!O202&amp;IF(AND('２．その他事業実施場所'!H202&lt;&gt;"",'２．その他事業実施場所'!O202&lt;&gt;""),"　","")&amp;'２．その他事業実施場所'!H202,""))</f>
        <v/>
      </c>
    </row>
    <row r="962" spans="1:3">
      <c r="B962" s="3"/>
      <c r="C962" s="12" t="str">
        <f>IF(AND(事業実施場所_所在地="",事業実施場所_事業所名=""),IF(NOT(AND('２．その他事業実施場所'!H204="",'２．その他事業実施場所'!O204="")),'２．その他事業実施場所'!O204&amp;IF(AND('２．その他事業実施場所'!H204&lt;&gt;"",'２．その他事業実施場所'!O204&lt;&gt;""),"　","")&amp;'２．その他事業実施場所'!H204,""),IF(NOT(AND('２．その他事業実施場所'!H203="",'２．その他事業実施場所'!O203="")),'２．その他事業実施場所'!O203&amp;IF(AND('２．その他事業実施場所'!H203&lt;&gt;"",'２．その他事業実施場所'!O203&lt;&gt;""),"　","")&amp;'２．その他事業実施場所'!H203,""))</f>
        <v/>
      </c>
    </row>
    <row r="963" spans="1:3">
      <c r="B963" s="3"/>
      <c r="C963" s="12" t="str">
        <f>IF(AND(事業実施場所_所在地="",事業実施場所_事業所名=""),IF(NOT(AND('２．その他事業実施場所'!H205="",'２．その他事業実施場所'!O205="")),'２．その他事業実施場所'!O205&amp;IF(AND('２．その他事業実施場所'!H205&lt;&gt;"",'２．その他事業実施場所'!O205&lt;&gt;""),"　","")&amp;'２．その他事業実施場所'!H205,""),IF(NOT(AND('２．その他事業実施場所'!H204="",'２．その他事業実施場所'!O204="")),'２．その他事業実施場所'!O204&amp;IF(AND('２．その他事業実施場所'!H204&lt;&gt;"",'２．その他事業実施場所'!O204&lt;&gt;""),"　","")&amp;'２．その他事業実施場所'!H204,""))</f>
        <v/>
      </c>
    </row>
    <row r="964" spans="1:3">
      <c r="A964" s="8"/>
      <c r="B964" s="3"/>
      <c r="C964" s="12" t="str">
        <f>IF(AND(事業実施場所_所在地="",事業実施場所_事業所名=""),IF(NOT(AND('２．その他事業実施場所'!H206="",'２．その他事業実施場所'!O206="")),'２．その他事業実施場所'!O206&amp;IF(AND('２．その他事業実施場所'!H206&lt;&gt;"",'２．その他事業実施場所'!O206&lt;&gt;""),"　","")&amp;'２．その他事業実施場所'!H206,""),IF(NOT(AND('２．その他事業実施場所'!H205="",'２．その他事業実施場所'!O205="")),'２．その他事業実施場所'!O205&amp;IF(AND('２．その他事業実施場所'!H205&lt;&gt;"",'２．その他事業実施場所'!O205&lt;&gt;""),"　","")&amp;'２．その他事業実施場所'!H205,""))</f>
        <v/>
      </c>
    </row>
    <row r="965" spans="1:3">
      <c r="A965" s="6" t="s">
        <v>6723</v>
      </c>
      <c r="B965" s="3"/>
      <c r="C965" s="12" t="str" cm="1">
        <f t="array" ref="C965">IFERROR(INDEX(プルダウンデータ!C:C,SMALL(IF(プルダウンデータ!C$763:C$964&lt;&gt;"",ROW(プルダウンデータ!C$763:C$964)),ROW(プルダウンデータ!C763)-ROW(プルダウンデータ!C$763)+1)),"")</f>
        <v>本社　東京都渋谷区渋谷２丁目１２番２４号東建・長井ビル５階</v>
      </c>
    </row>
    <row r="966" spans="1:3">
      <c r="B966" s="3"/>
      <c r="C966" s="12" t="str" cm="1">
        <f t="array" ref="C966">IFERROR(INDEX(プルダウンデータ!C:C,SMALL(IF(プルダウンデータ!C$763:C$964&lt;&gt;"",ROW(プルダウンデータ!C$763:C$964)),ROW(プルダウンデータ!C764)-ROW(プルダウンデータ!C$763)+1)),"")</f>
        <v/>
      </c>
    </row>
    <row r="967" spans="1:3">
      <c r="B967" s="3"/>
      <c r="C967" s="12" t="str" cm="1">
        <f t="array" ref="C967">IFERROR(INDEX(プルダウンデータ!C:C,SMALL(IF(プルダウンデータ!C$763:C$964&lt;&gt;"",ROW(プルダウンデータ!C$763:C$964)),ROW(プルダウンデータ!C765)-ROW(プルダウンデータ!C$763)+1)),"")</f>
        <v/>
      </c>
    </row>
    <row r="968" spans="1:3">
      <c r="B968" s="3"/>
      <c r="C968" s="12" t="str" cm="1">
        <f t="array" ref="C968">IFERROR(INDEX(プルダウンデータ!C:C,SMALL(IF(プルダウンデータ!C$763:C$964&lt;&gt;"",ROW(プルダウンデータ!C$763:C$964)),ROW(プルダウンデータ!C766)-ROW(プルダウンデータ!C$763)+1)),"")</f>
        <v/>
      </c>
    </row>
    <row r="969" spans="1:3">
      <c r="B969" s="3"/>
      <c r="C969" s="12" t="str" cm="1">
        <f t="array" ref="C969">IFERROR(INDEX(プルダウンデータ!C:C,SMALL(IF(プルダウンデータ!C$763:C$964&lt;&gt;"",ROW(プルダウンデータ!C$763:C$964)),ROW(プルダウンデータ!C767)-ROW(プルダウンデータ!C$763)+1)),"")</f>
        <v/>
      </c>
    </row>
    <row r="970" spans="1:3">
      <c r="B970" s="3"/>
      <c r="C970" s="12" t="str" cm="1">
        <f t="array" ref="C970">IFERROR(INDEX(プルダウンデータ!C:C,SMALL(IF(プルダウンデータ!C$763:C$964&lt;&gt;"",ROW(プルダウンデータ!C$763:C$964)),ROW(プルダウンデータ!C768)-ROW(プルダウンデータ!C$763)+1)),"")</f>
        <v/>
      </c>
    </row>
    <row r="971" spans="1:3">
      <c r="B971" s="3"/>
      <c r="C971" s="12" t="str" cm="1">
        <f t="array" ref="C971">IFERROR(INDEX(プルダウンデータ!C:C,SMALL(IF(プルダウンデータ!C$763:C$964&lt;&gt;"",ROW(プルダウンデータ!C$763:C$964)),ROW(プルダウンデータ!C769)-ROW(プルダウンデータ!C$763)+1)),"")</f>
        <v/>
      </c>
    </row>
    <row r="972" spans="1:3">
      <c r="B972" s="3"/>
      <c r="C972" s="12" t="str" cm="1">
        <f t="array" ref="C972">IFERROR(INDEX(プルダウンデータ!C:C,SMALL(IF(プルダウンデータ!C$763:C$964&lt;&gt;"",ROW(プルダウンデータ!C$763:C$964)),ROW(プルダウンデータ!C770)-ROW(プルダウンデータ!C$763)+1)),"")</f>
        <v/>
      </c>
    </row>
    <row r="973" spans="1:3">
      <c r="B973" s="3"/>
      <c r="C973" s="12" t="str" cm="1">
        <f t="array" ref="C973">IFERROR(INDEX(プルダウンデータ!C:C,SMALL(IF(プルダウンデータ!C$763:C$964&lt;&gt;"",ROW(プルダウンデータ!C$763:C$964)),ROW(プルダウンデータ!C771)-ROW(プルダウンデータ!C$763)+1)),"")</f>
        <v/>
      </c>
    </row>
    <row r="974" spans="1:3">
      <c r="B974" s="3"/>
      <c r="C974" s="12" t="str" cm="1">
        <f t="array" ref="C974">IFERROR(INDEX(プルダウンデータ!C:C,SMALL(IF(プルダウンデータ!C$763:C$964&lt;&gt;"",ROW(プルダウンデータ!C$763:C$964)),ROW(プルダウンデータ!C772)-ROW(プルダウンデータ!C$763)+1)),"")</f>
        <v/>
      </c>
    </row>
    <row r="975" spans="1:3">
      <c r="B975" s="3"/>
      <c r="C975" s="12" t="str" cm="1">
        <f t="array" ref="C975">IFERROR(INDEX(プルダウンデータ!C:C,SMALL(IF(プルダウンデータ!C$763:C$964&lt;&gt;"",ROW(プルダウンデータ!C$763:C$964)),ROW(プルダウンデータ!C773)-ROW(プルダウンデータ!C$763)+1)),"")</f>
        <v/>
      </c>
    </row>
    <row r="976" spans="1:3">
      <c r="B976" s="3"/>
      <c r="C976" s="12" t="str" cm="1">
        <f t="array" ref="C976">IFERROR(INDEX(プルダウンデータ!C:C,SMALL(IF(プルダウンデータ!C$763:C$964&lt;&gt;"",ROW(プルダウンデータ!C$763:C$964)),ROW(プルダウンデータ!C774)-ROW(プルダウンデータ!C$763)+1)),"")</f>
        <v/>
      </c>
    </row>
    <row r="977" spans="2:3">
      <c r="B977" s="3"/>
      <c r="C977" s="12" t="str" cm="1">
        <f t="array" ref="C977">IFERROR(INDEX(プルダウンデータ!C:C,SMALL(IF(プルダウンデータ!C$763:C$964&lt;&gt;"",ROW(プルダウンデータ!C$763:C$964)),ROW(プルダウンデータ!C775)-ROW(プルダウンデータ!C$763)+1)),"")</f>
        <v/>
      </c>
    </row>
    <row r="978" spans="2:3">
      <c r="B978" s="3"/>
      <c r="C978" s="12" t="str" cm="1">
        <f t="array" ref="C978">IFERROR(INDEX(プルダウンデータ!C:C,SMALL(IF(プルダウンデータ!C$763:C$964&lt;&gt;"",ROW(プルダウンデータ!C$763:C$964)),ROW(プルダウンデータ!C776)-ROW(プルダウンデータ!C$763)+1)),"")</f>
        <v/>
      </c>
    </row>
    <row r="979" spans="2:3">
      <c r="B979" s="3"/>
      <c r="C979" s="12" t="str" cm="1">
        <f t="array" ref="C979">IFERROR(INDEX(プルダウンデータ!C:C,SMALL(IF(プルダウンデータ!C$763:C$964&lt;&gt;"",ROW(プルダウンデータ!C$763:C$964)),ROW(プルダウンデータ!C777)-ROW(プルダウンデータ!C$763)+1)),"")</f>
        <v/>
      </c>
    </row>
    <row r="980" spans="2:3">
      <c r="B980" s="3"/>
      <c r="C980" s="12" t="str" cm="1">
        <f t="array" ref="C980">IFERROR(INDEX(プルダウンデータ!C:C,SMALL(IF(プルダウンデータ!C$763:C$964&lt;&gt;"",ROW(プルダウンデータ!C$763:C$964)),ROW(プルダウンデータ!C778)-ROW(プルダウンデータ!C$763)+1)),"")</f>
        <v/>
      </c>
    </row>
    <row r="981" spans="2:3">
      <c r="B981" s="3"/>
      <c r="C981" s="12" t="str" cm="1">
        <f t="array" ref="C981">IFERROR(INDEX(プルダウンデータ!C:C,SMALL(IF(プルダウンデータ!C$763:C$964&lt;&gt;"",ROW(プルダウンデータ!C$763:C$964)),ROW(プルダウンデータ!C779)-ROW(プルダウンデータ!C$763)+1)),"")</f>
        <v/>
      </c>
    </row>
    <row r="982" spans="2:3">
      <c r="B982" s="3"/>
      <c r="C982" s="12" t="str" cm="1">
        <f t="array" ref="C982">IFERROR(INDEX(プルダウンデータ!C:C,SMALL(IF(プルダウンデータ!C$763:C$964&lt;&gt;"",ROW(プルダウンデータ!C$763:C$964)),ROW(プルダウンデータ!C780)-ROW(プルダウンデータ!C$763)+1)),"")</f>
        <v/>
      </c>
    </row>
    <row r="983" spans="2:3">
      <c r="B983" s="3"/>
      <c r="C983" s="12" t="str" cm="1">
        <f t="array" ref="C983">IFERROR(INDEX(プルダウンデータ!C:C,SMALL(IF(プルダウンデータ!C$763:C$964&lt;&gt;"",ROW(プルダウンデータ!C$763:C$964)),ROW(プルダウンデータ!C781)-ROW(プルダウンデータ!C$763)+1)),"")</f>
        <v/>
      </c>
    </row>
    <row r="984" spans="2:3">
      <c r="B984" s="3"/>
      <c r="C984" s="12" t="str" cm="1">
        <f t="array" ref="C984">IFERROR(INDEX(プルダウンデータ!C:C,SMALL(IF(プルダウンデータ!C$763:C$964&lt;&gt;"",ROW(プルダウンデータ!C$763:C$964)),ROW(プルダウンデータ!C782)-ROW(プルダウンデータ!C$763)+1)),"")</f>
        <v/>
      </c>
    </row>
    <row r="985" spans="2:3">
      <c r="B985" s="3"/>
      <c r="C985" s="12" t="str" cm="1">
        <f t="array" ref="C985">IFERROR(INDEX(プルダウンデータ!C:C,SMALL(IF(プルダウンデータ!C$763:C$964&lt;&gt;"",ROW(プルダウンデータ!C$763:C$964)),ROW(プルダウンデータ!C783)-ROW(プルダウンデータ!C$763)+1)),"")</f>
        <v/>
      </c>
    </row>
    <row r="986" spans="2:3">
      <c r="B986" s="3"/>
      <c r="C986" s="12" t="str" cm="1">
        <f t="array" ref="C986">IFERROR(INDEX(プルダウンデータ!C:C,SMALL(IF(プルダウンデータ!C$763:C$964&lt;&gt;"",ROW(プルダウンデータ!C$763:C$964)),ROW(プルダウンデータ!C784)-ROW(プルダウンデータ!C$763)+1)),"")</f>
        <v/>
      </c>
    </row>
    <row r="987" spans="2:3">
      <c r="B987" s="3"/>
      <c r="C987" s="12" t="str" cm="1">
        <f t="array" ref="C987">IFERROR(INDEX(プルダウンデータ!C:C,SMALL(IF(プルダウンデータ!C$763:C$964&lt;&gt;"",ROW(プルダウンデータ!C$763:C$964)),ROW(プルダウンデータ!C785)-ROW(プルダウンデータ!C$763)+1)),"")</f>
        <v/>
      </c>
    </row>
    <row r="988" spans="2:3">
      <c r="B988" s="3"/>
      <c r="C988" s="12" t="str" cm="1">
        <f t="array" ref="C988">IFERROR(INDEX(プルダウンデータ!C:C,SMALL(IF(プルダウンデータ!C$763:C$964&lt;&gt;"",ROW(プルダウンデータ!C$763:C$964)),ROW(プルダウンデータ!C786)-ROW(プルダウンデータ!C$763)+1)),"")</f>
        <v/>
      </c>
    </row>
    <row r="989" spans="2:3">
      <c r="B989" s="3"/>
      <c r="C989" s="12" t="str" cm="1">
        <f t="array" ref="C989">IFERROR(INDEX(プルダウンデータ!C:C,SMALL(IF(プルダウンデータ!C$763:C$964&lt;&gt;"",ROW(プルダウンデータ!C$763:C$964)),ROW(プルダウンデータ!C787)-ROW(プルダウンデータ!C$763)+1)),"")</f>
        <v/>
      </c>
    </row>
    <row r="990" spans="2:3">
      <c r="B990" s="3"/>
      <c r="C990" s="12" t="str" cm="1">
        <f t="array" ref="C990">IFERROR(INDEX(プルダウンデータ!C:C,SMALL(IF(プルダウンデータ!C$763:C$964&lt;&gt;"",ROW(プルダウンデータ!C$763:C$964)),ROW(プルダウンデータ!C788)-ROW(プルダウンデータ!C$763)+1)),"")</f>
        <v/>
      </c>
    </row>
    <row r="991" spans="2:3">
      <c r="B991" s="3"/>
      <c r="C991" s="12" t="str" cm="1">
        <f t="array" ref="C991">IFERROR(INDEX(プルダウンデータ!C:C,SMALL(IF(プルダウンデータ!C$763:C$964&lt;&gt;"",ROW(プルダウンデータ!C$763:C$964)),ROW(プルダウンデータ!C789)-ROW(プルダウンデータ!C$763)+1)),"")</f>
        <v/>
      </c>
    </row>
    <row r="992" spans="2:3">
      <c r="B992" s="3"/>
      <c r="C992" s="12" t="str" cm="1">
        <f t="array" ref="C992">IFERROR(INDEX(プルダウンデータ!C:C,SMALL(IF(プルダウンデータ!C$763:C$964&lt;&gt;"",ROW(プルダウンデータ!C$763:C$964)),ROW(プルダウンデータ!C790)-ROW(プルダウンデータ!C$763)+1)),"")</f>
        <v/>
      </c>
    </row>
    <row r="993" spans="2:3">
      <c r="B993" s="3"/>
      <c r="C993" s="12" t="str" cm="1">
        <f t="array" ref="C993">IFERROR(INDEX(プルダウンデータ!C:C,SMALL(IF(プルダウンデータ!C$763:C$964&lt;&gt;"",ROW(プルダウンデータ!C$763:C$964)),ROW(プルダウンデータ!C791)-ROW(プルダウンデータ!C$763)+1)),"")</f>
        <v/>
      </c>
    </row>
    <row r="994" spans="2:3">
      <c r="B994" s="3"/>
      <c r="C994" s="12" t="str" cm="1">
        <f t="array" ref="C994">IFERROR(INDEX(プルダウンデータ!C:C,SMALL(IF(プルダウンデータ!C$763:C$964&lt;&gt;"",ROW(プルダウンデータ!C$763:C$964)),ROW(プルダウンデータ!C792)-ROW(プルダウンデータ!C$763)+1)),"")</f>
        <v/>
      </c>
    </row>
    <row r="995" spans="2:3">
      <c r="B995" s="3"/>
      <c r="C995" s="12" t="str" cm="1">
        <f t="array" ref="C995">IFERROR(INDEX(プルダウンデータ!C:C,SMALL(IF(プルダウンデータ!C$763:C$964&lt;&gt;"",ROW(プルダウンデータ!C$763:C$964)),ROW(プルダウンデータ!C793)-ROW(プルダウンデータ!C$763)+1)),"")</f>
        <v/>
      </c>
    </row>
    <row r="996" spans="2:3">
      <c r="B996" s="3"/>
      <c r="C996" s="12" t="str" cm="1">
        <f t="array" ref="C996">IFERROR(INDEX(プルダウンデータ!C:C,SMALL(IF(プルダウンデータ!C$763:C$964&lt;&gt;"",ROW(プルダウンデータ!C$763:C$964)),ROW(プルダウンデータ!C794)-ROW(プルダウンデータ!C$763)+1)),"")</f>
        <v/>
      </c>
    </row>
    <row r="997" spans="2:3">
      <c r="B997" s="3"/>
      <c r="C997" s="12" t="str" cm="1">
        <f t="array" ref="C997">IFERROR(INDEX(プルダウンデータ!C:C,SMALL(IF(プルダウンデータ!C$763:C$964&lt;&gt;"",ROW(プルダウンデータ!C$763:C$964)),ROW(プルダウンデータ!C795)-ROW(プルダウンデータ!C$763)+1)),"")</f>
        <v/>
      </c>
    </row>
    <row r="998" spans="2:3">
      <c r="B998" s="3"/>
      <c r="C998" s="12" t="str" cm="1">
        <f t="array" ref="C998">IFERROR(INDEX(プルダウンデータ!C:C,SMALL(IF(プルダウンデータ!C$763:C$964&lt;&gt;"",ROW(プルダウンデータ!C$763:C$964)),ROW(プルダウンデータ!C796)-ROW(プルダウンデータ!C$763)+1)),"")</f>
        <v/>
      </c>
    </row>
    <row r="999" spans="2:3">
      <c r="B999" s="3"/>
      <c r="C999" s="12" t="str" cm="1">
        <f t="array" ref="C999">IFERROR(INDEX(プルダウンデータ!C:C,SMALL(IF(プルダウンデータ!C$763:C$964&lt;&gt;"",ROW(プルダウンデータ!C$763:C$964)),ROW(プルダウンデータ!C797)-ROW(プルダウンデータ!C$763)+1)),"")</f>
        <v/>
      </c>
    </row>
    <row r="1000" spans="2:3">
      <c r="B1000" s="3"/>
      <c r="C1000" s="12" t="str" cm="1">
        <f t="array" ref="C1000">IFERROR(INDEX(プルダウンデータ!C:C,SMALL(IF(プルダウンデータ!C$763:C$964&lt;&gt;"",ROW(プルダウンデータ!C$763:C$964)),ROW(プルダウンデータ!C798)-ROW(プルダウンデータ!C$763)+1)),"")</f>
        <v/>
      </c>
    </row>
    <row r="1001" spans="2:3">
      <c r="B1001" s="3"/>
      <c r="C1001" s="12" t="str" cm="1">
        <f t="array" ref="C1001">IFERROR(INDEX(プルダウンデータ!C:C,SMALL(IF(プルダウンデータ!C$763:C$964&lt;&gt;"",ROW(プルダウンデータ!C$763:C$964)),ROW(プルダウンデータ!C799)-ROW(プルダウンデータ!C$763)+1)),"")</f>
        <v/>
      </c>
    </row>
    <row r="1002" spans="2:3">
      <c r="B1002" s="3"/>
      <c r="C1002" s="12" t="str" cm="1">
        <f t="array" ref="C1002">IFERROR(INDEX(プルダウンデータ!C:C,SMALL(IF(プルダウンデータ!C$763:C$964&lt;&gt;"",ROW(プルダウンデータ!C$763:C$964)),ROW(プルダウンデータ!C800)-ROW(プルダウンデータ!C$763)+1)),"")</f>
        <v/>
      </c>
    </row>
    <row r="1003" spans="2:3">
      <c r="B1003" s="3"/>
      <c r="C1003" s="12" t="str" cm="1">
        <f t="array" ref="C1003">IFERROR(INDEX(プルダウンデータ!C:C,SMALL(IF(プルダウンデータ!C$763:C$964&lt;&gt;"",ROW(プルダウンデータ!C$763:C$964)),ROW(プルダウンデータ!C801)-ROW(プルダウンデータ!C$763)+1)),"")</f>
        <v/>
      </c>
    </row>
    <row r="1004" spans="2:3">
      <c r="B1004" s="3"/>
      <c r="C1004" s="12" t="str" cm="1">
        <f t="array" ref="C1004">IFERROR(INDEX(プルダウンデータ!C:C,SMALL(IF(プルダウンデータ!C$763:C$964&lt;&gt;"",ROW(プルダウンデータ!C$763:C$964)),ROW(プルダウンデータ!C802)-ROW(プルダウンデータ!C$763)+1)),"")</f>
        <v/>
      </c>
    </row>
    <row r="1005" spans="2:3">
      <c r="B1005" s="3"/>
      <c r="C1005" s="12" t="str" cm="1">
        <f t="array" ref="C1005">IFERROR(INDEX(プルダウンデータ!C:C,SMALL(IF(プルダウンデータ!C$763:C$964&lt;&gt;"",ROW(プルダウンデータ!C$763:C$964)),ROW(プルダウンデータ!C803)-ROW(プルダウンデータ!C$763)+1)),"")</f>
        <v/>
      </c>
    </row>
    <row r="1006" spans="2:3">
      <c r="B1006" s="3"/>
      <c r="C1006" s="12" t="str" cm="1">
        <f t="array" ref="C1006">IFERROR(INDEX(プルダウンデータ!C:C,SMALL(IF(プルダウンデータ!C$763:C$964&lt;&gt;"",ROW(プルダウンデータ!C$763:C$964)),ROW(プルダウンデータ!C804)-ROW(プルダウンデータ!C$763)+1)),"")</f>
        <v/>
      </c>
    </row>
    <row r="1007" spans="2:3">
      <c r="B1007" s="3"/>
      <c r="C1007" s="12" t="str" cm="1">
        <f t="array" ref="C1007">IFERROR(INDEX(プルダウンデータ!C:C,SMALL(IF(プルダウンデータ!C$763:C$964&lt;&gt;"",ROW(プルダウンデータ!C$763:C$964)),ROW(プルダウンデータ!C805)-ROW(プルダウンデータ!C$763)+1)),"")</f>
        <v/>
      </c>
    </row>
    <row r="1008" spans="2:3">
      <c r="B1008" s="3"/>
      <c r="C1008" s="12" t="str" cm="1">
        <f t="array" ref="C1008">IFERROR(INDEX(プルダウンデータ!C:C,SMALL(IF(プルダウンデータ!C$763:C$964&lt;&gt;"",ROW(プルダウンデータ!C$763:C$964)),ROW(プルダウンデータ!C806)-ROW(プルダウンデータ!C$763)+1)),"")</f>
        <v/>
      </c>
    </row>
    <row r="1009" spans="2:3">
      <c r="B1009" s="3"/>
      <c r="C1009" s="12" t="str" cm="1">
        <f t="array" ref="C1009">IFERROR(INDEX(プルダウンデータ!C:C,SMALL(IF(プルダウンデータ!C$763:C$964&lt;&gt;"",ROW(プルダウンデータ!C$763:C$964)),ROW(プルダウンデータ!C807)-ROW(プルダウンデータ!C$763)+1)),"")</f>
        <v/>
      </c>
    </row>
    <row r="1010" spans="2:3">
      <c r="B1010" s="3"/>
      <c r="C1010" s="12" t="str" cm="1">
        <f t="array" ref="C1010">IFERROR(INDEX(プルダウンデータ!C:C,SMALL(IF(プルダウンデータ!C$763:C$964&lt;&gt;"",ROW(プルダウンデータ!C$763:C$964)),ROW(プルダウンデータ!C808)-ROW(プルダウンデータ!C$763)+1)),"")</f>
        <v/>
      </c>
    </row>
    <row r="1011" spans="2:3">
      <c r="B1011" s="3"/>
      <c r="C1011" s="12" t="str" cm="1">
        <f t="array" ref="C1011">IFERROR(INDEX(プルダウンデータ!C:C,SMALL(IF(プルダウンデータ!C$763:C$964&lt;&gt;"",ROW(プルダウンデータ!C$763:C$964)),ROW(プルダウンデータ!C809)-ROW(プルダウンデータ!C$763)+1)),"")</f>
        <v/>
      </c>
    </row>
    <row r="1012" spans="2:3">
      <c r="B1012" s="3"/>
      <c r="C1012" s="12" t="str" cm="1">
        <f t="array" ref="C1012">IFERROR(INDEX(プルダウンデータ!C:C,SMALL(IF(プルダウンデータ!C$763:C$964&lt;&gt;"",ROW(プルダウンデータ!C$763:C$964)),ROW(プルダウンデータ!C810)-ROW(プルダウンデータ!C$763)+1)),"")</f>
        <v/>
      </c>
    </row>
    <row r="1013" spans="2:3">
      <c r="B1013" s="3"/>
      <c r="C1013" s="12" t="str" cm="1">
        <f t="array" ref="C1013">IFERROR(INDEX(プルダウンデータ!C:C,SMALL(IF(プルダウンデータ!C$763:C$964&lt;&gt;"",ROW(プルダウンデータ!C$763:C$964)),ROW(プルダウンデータ!C811)-ROW(プルダウンデータ!C$763)+1)),"")</f>
        <v/>
      </c>
    </row>
    <row r="1014" spans="2:3">
      <c r="B1014" s="3"/>
      <c r="C1014" s="12" t="str" cm="1">
        <f t="array" ref="C1014">IFERROR(INDEX(プルダウンデータ!C:C,SMALL(IF(プルダウンデータ!C$763:C$964&lt;&gt;"",ROW(プルダウンデータ!C$763:C$964)),ROW(プルダウンデータ!C812)-ROW(プルダウンデータ!C$763)+1)),"")</f>
        <v/>
      </c>
    </row>
    <row r="1015" spans="2:3">
      <c r="B1015" s="3"/>
      <c r="C1015" s="12" t="str" cm="1">
        <f t="array" ref="C1015">IFERROR(INDEX(プルダウンデータ!C:C,SMALL(IF(プルダウンデータ!C$763:C$964&lt;&gt;"",ROW(プルダウンデータ!C$763:C$964)),ROW(プルダウンデータ!C813)-ROW(プルダウンデータ!C$763)+1)),"")</f>
        <v/>
      </c>
    </row>
    <row r="1016" spans="2:3">
      <c r="B1016" s="3"/>
      <c r="C1016" s="12" t="str" cm="1">
        <f t="array" ref="C1016">IFERROR(INDEX(プルダウンデータ!C:C,SMALL(IF(プルダウンデータ!C$763:C$964&lt;&gt;"",ROW(プルダウンデータ!C$763:C$964)),ROW(プルダウンデータ!C814)-ROW(プルダウンデータ!C$763)+1)),"")</f>
        <v/>
      </c>
    </row>
    <row r="1017" spans="2:3">
      <c r="B1017" s="3"/>
      <c r="C1017" s="12" t="str" cm="1">
        <f t="array" ref="C1017">IFERROR(INDEX(プルダウンデータ!C:C,SMALL(IF(プルダウンデータ!C$763:C$964&lt;&gt;"",ROW(プルダウンデータ!C$763:C$964)),ROW(プルダウンデータ!C815)-ROW(プルダウンデータ!C$763)+1)),"")</f>
        <v/>
      </c>
    </row>
    <row r="1018" spans="2:3">
      <c r="B1018" s="3"/>
      <c r="C1018" s="12" t="str" cm="1">
        <f t="array" ref="C1018">IFERROR(INDEX(プルダウンデータ!C:C,SMALL(IF(プルダウンデータ!C$763:C$964&lt;&gt;"",ROW(プルダウンデータ!C$763:C$964)),ROW(プルダウンデータ!C816)-ROW(プルダウンデータ!C$763)+1)),"")</f>
        <v/>
      </c>
    </row>
    <row r="1019" spans="2:3">
      <c r="B1019" s="3"/>
      <c r="C1019" s="12" t="str" cm="1">
        <f t="array" ref="C1019">IFERROR(INDEX(プルダウンデータ!C:C,SMALL(IF(プルダウンデータ!C$763:C$964&lt;&gt;"",ROW(プルダウンデータ!C$763:C$964)),ROW(プルダウンデータ!C817)-ROW(プルダウンデータ!C$763)+1)),"")</f>
        <v/>
      </c>
    </row>
    <row r="1020" spans="2:3">
      <c r="B1020" s="3"/>
      <c r="C1020" s="12" t="str" cm="1">
        <f t="array" ref="C1020">IFERROR(INDEX(プルダウンデータ!C:C,SMALL(IF(プルダウンデータ!C$763:C$964&lt;&gt;"",ROW(プルダウンデータ!C$763:C$964)),ROW(プルダウンデータ!C818)-ROW(プルダウンデータ!C$763)+1)),"")</f>
        <v/>
      </c>
    </row>
    <row r="1021" spans="2:3">
      <c r="B1021" s="3"/>
      <c r="C1021" s="12" t="str" cm="1">
        <f t="array" ref="C1021">IFERROR(INDEX(プルダウンデータ!C:C,SMALL(IF(プルダウンデータ!C$763:C$964&lt;&gt;"",ROW(プルダウンデータ!C$763:C$964)),ROW(プルダウンデータ!C819)-ROW(プルダウンデータ!C$763)+1)),"")</f>
        <v/>
      </c>
    </row>
    <row r="1022" spans="2:3">
      <c r="B1022" s="3"/>
      <c r="C1022" s="12" t="str" cm="1">
        <f t="array" ref="C1022">IFERROR(INDEX(プルダウンデータ!C:C,SMALL(IF(プルダウンデータ!C$763:C$964&lt;&gt;"",ROW(プルダウンデータ!C$763:C$964)),ROW(プルダウンデータ!C820)-ROW(プルダウンデータ!C$763)+1)),"")</f>
        <v/>
      </c>
    </row>
    <row r="1023" spans="2:3">
      <c r="B1023" s="3"/>
      <c r="C1023" s="12" t="str" cm="1">
        <f t="array" ref="C1023">IFERROR(INDEX(プルダウンデータ!C:C,SMALL(IF(プルダウンデータ!C$763:C$964&lt;&gt;"",ROW(プルダウンデータ!C$763:C$964)),ROW(プルダウンデータ!C821)-ROW(プルダウンデータ!C$763)+1)),"")</f>
        <v/>
      </c>
    </row>
    <row r="1024" spans="2:3">
      <c r="B1024" s="3"/>
      <c r="C1024" s="12" t="str" cm="1">
        <f t="array" ref="C1024">IFERROR(INDEX(プルダウンデータ!C:C,SMALL(IF(プルダウンデータ!C$763:C$964&lt;&gt;"",ROW(プルダウンデータ!C$763:C$964)),ROW(プルダウンデータ!C822)-ROW(プルダウンデータ!C$763)+1)),"")</f>
        <v/>
      </c>
    </row>
    <row r="1025" spans="2:3">
      <c r="B1025" s="3"/>
      <c r="C1025" s="12" t="str" cm="1">
        <f t="array" ref="C1025">IFERROR(INDEX(プルダウンデータ!C:C,SMALL(IF(プルダウンデータ!C$763:C$964&lt;&gt;"",ROW(プルダウンデータ!C$763:C$964)),ROW(プルダウンデータ!C823)-ROW(プルダウンデータ!C$763)+1)),"")</f>
        <v/>
      </c>
    </row>
    <row r="1026" spans="2:3">
      <c r="B1026" s="3"/>
      <c r="C1026" s="12" t="str" cm="1">
        <f t="array" ref="C1026">IFERROR(INDEX(プルダウンデータ!C:C,SMALL(IF(プルダウンデータ!C$763:C$964&lt;&gt;"",ROW(プルダウンデータ!C$763:C$964)),ROW(プルダウンデータ!C824)-ROW(プルダウンデータ!C$763)+1)),"")</f>
        <v/>
      </c>
    </row>
    <row r="1027" spans="2:3">
      <c r="B1027" s="3"/>
      <c r="C1027" s="12" t="str" cm="1">
        <f t="array" ref="C1027">IFERROR(INDEX(プルダウンデータ!C:C,SMALL(IF(プルダウンデータ!C$763:C$964&lt;&gt;"",ROW(プルダウンデータ!C$763:C$964)),ROW(プルダウンデータ!C825)-ROW(プルダウンデータ!C$763)+1)),"")</f>
        <v/>
      </c>
    </row>
    <row r="1028" spans="2:3">
      <c r="B1028" s="3"/>
      <c r="C1028" s="12" t="str" cm="1">
        <f t="array" ref="C1028">IFERROR(INDEX(プルダウンデータ!C:C,SMALL(IF(プルダウンデータ!C$763:C$964&lt;&gt;"",ROW(プルダウンデータ!C$763:C$964)),ROW(プルダウンデータ!C826)-ROW(プルダウンデータ!C$763)+1)),"")</f>
        <v/>
      </c>
    </row>
    <row r="1029" spans="2:3">
      <c r="B1029" s="3"/>
      <c r="C1029" s="12" t="str" cm="1">
        <f t="array" ref="C1029">IFERROR(INDEX(プルダウンデータ!C:C,SMALL(IF(プルダウンデータ!C$763:C$964&lt;&gt;"",ROW(プルダウンデータ!C$763:C$964)),ROW(プルダウンデータ!C827)-ROW(プルダウンデータ!C$763)+1)),"")</f>
        <v/>
      </c>
    </row>
    <row r="1030" spans="2:3">
      <c r="B1030" s="3"/>
      <c r="C1030" s="12" t="str" cm="1">
        <f t="array" ref="C1030">IFERROR(INDEX(プルダウンデータ!C:C,SMALL(IF(プルダウンデータ!C$763:C$964&lt;&gt;"",ROW(プルダウンデータ!C$763:C$964)),ROW(プルダウンデータ!C828)-ROW(プルダウンデータ!C$763)+1)),"")</f>
        <v/>
      </c>
    </row>
    <row r="1031" spans="2:3">
      <c r="B1031" s="3"/>
      <c r="C1031" s="12" t="str" cm="1">
        <f t="array" ref="C1031">IFERROR(INDEX(プルダウンデータ!C:C,SMALL(IF(プルダウンデータ!C$763:C$964&lt;&gt;"",ROW(プルダウンデータ!C$763:C$964)),ROW(プルダウンデータ!C829)-ROW(プルダウンデータ!C$763)+1)),"")</f>
        <v/>
      </c>
    </row>
    <row r="1032" spans="2:3">
      <c r="B1032" s="3"/>
      <c r="C1032" s="12" t="str" cm="1">
        <f t="array" ref="C1032">IFERROR(INDEX(プルダウンデータ!C:C,SMALL(IF(プルダウンデータ!C$763:C$964&lt;&gt;"",ROW(プルダウンデータ!C$763:C$964)),ROW(プルダウンデータ!C830)-ROW(プルダウンデータ!C$763)+1)),"")</f>
        <v/>
      </c>
    </row>
    <row r="1033" spans="2:3">
      <c r="B1033" s="3"/>
      <c r="C1033" s="12" t="str" cm="1">
        <f t="array" ref="C1033">IFERROR(INDEX(プルダウンデータ!C:C,SMALL(IF(プルダウンデータ!C$763:C$964&lt;&gt;"",ROW(プルダウンデータ!C$763:C$964)),ROW(プルダウンデータ!C831)-ROW(プルダウンデータ!C$763)+1)),"")</f>
        <v/>
      </c>
    </row>
    <row r="1034" spans="2:3">
      <c r="B1034" s="3"/>
      <c r="C1034" s="12" t="str" cm="1">
        <f t="array" ref="C1034">IFERROR(INDEX(プルダウンデータ!C:C,SMALL(IF(プルダウンデータ!C$763:C$964&lt;&gt;"",ROW(プルダウンデータ!C$763:C$964)),ROW(プルダウンデータ!C832)-ROW(プルダウンデータ!C$763)+1)),"")</f>
        <v/>
      </c>
    </row>
    <row r="1035" spans="2:3">
      <c r="B1035" s="3"/>
      <c r="C1035" s="12" t="str" cm="1">
        <f t="array" ref="C1035">IFERROR(INDEX(プルダウンデータ!C:C,SMALL(IF(プルダウンデータ!C$763:C$964&lt;&gt;"",ROW(プルダウンデータ!C$763:C$964)),ROW(プルダウンデータ!C833)-ROW(プルダウンデータ!C$763)+1)),"")</f>
        <v/>
      </c>
    </row>
    <row r="1036" spans="2:3">
      <c r="B1036" s="3"/>
      <c r="C1036" s="12" t="str" cm="1">
        <f t="array" ref="C1036">IFERROR(INDEX(プルダウンデータ!C:C,SMALL(IF(プルダウンデータ!C$763:C$964&lt;&gt;"",ROW(プルダウンデータ!C$763:C$964)),ROW(プルダウンデータ!C834)-ROW(プルダウンデータ!C$763)+1)),"")</f>
        <v/>
      </c>
    </row>
    <row r="1037" spans="2:3">
      <c r="B1037" s="3"/>
      <c r="C1037" s="12" t="str" cm="1">
        <f t="array" ref="C1037">IFERROR(INDEX(プルダウンデータ!C:C,SMALL(IF(プルダウンデータ!C$763:C$964&lt;&gt;"",ROW(プルダウンデータ!C$763:C$964)),ROW(プルダウンデータ!C835)-ROW(プルダウンデータ!C$763)+1)),"")</f>
        <v/>
      </c>
    </row>
    <row r="1038" spans="2:3">
      <c r="B1038" s="3"/>
      <c r="C1038" s="12" t="str" cm="1">
        <f t="array" ref="C1038">IFERROR(INDEX(プルダウンデータ!C:C,SMALL(IF(プルダウンデータ!C$763:C$964&lt;&gt;"",ROW(プルダウンデータ!C$763:C$964)),ROW(プルダウンデータ!C836)-ROW(プルダウンデータ!C$763)+1)),"")</f>
        <v/>
      </c>
    </row>
    <row r="1039" spans="2:3">
      <c r="B1039" s="3"/>
      <c r="C1039" s="12" t="str" cm="1">
        <f t="array" ref="C1039">IFERROR(INDEX(プルダウンデータ!C:C,SMALL(IF(プルダウンデータ!C$763:C$964&lt;&gt;"",ROW(プルダウンデータ!C$763:C$964)),ROW(プルダウンデータ!C837)-ROW(プルダウンデータ!C$763)+1)),"")</f>
        <v/>
      </c>
    </row>
    <row r="1040" spans="2:3">
      <c r="B1040" s="3"/>
      <c r="C1040" s="12" t="str" cm="1">
        <f t="array" ref="C1040">IFERROR(INDEX(プルダウンデータ!C:C,SMALL(IF(プルダウンデータ!C$763:C$964&lt;&gt;"",ROW(プルダウンデータ!C$763:C$964)),ROW(プルダウンデータ!C838)-ROW(プルダウンデータ!C$763)+1)),"")</f>
        <v/>
      </c>
    </row>
    <row r="1041" spans="2:3">
      <c r="B1041" s="3"/>
      <c r="C1041" s="12" t="str" cm="1">
        <f t="array" ref="C1041">IFERROR(INDEX(プルダウンデータ!C:C,SMALL(IF(プルダウンデータ!C$763:C$964&lt;&gt;"",ROW(プルダウンデータ!C$763:C$964)),ROW(プルダウンデータ!C839)-ROW(プルダウンデータ!C$763)+1)),"")</f>
        <v/>
      </c>
    </row>
    <row r="1042" spans="2:3">
      <c r="B1042" s="3"/>
      <c r="C1042" s="12" t="str" cm="1">
        <f t="array" ref="C1042">IFERROR(INDEX(プルダウンデータ!C:C,SMALL(IF(プルダウンデータ!C$763:C$964&lt;&gt;"",ROW(プルダウンデータ!C$763:C$964)),ROW(プルダウンデータ!C840)-ROW(プルダウンデータ!C$763)+1)),"")</f>
        <v/>
      </c>
    </row>
    <row r="1043" spans="2:3">
      <c r="B1043" s="3"/>
      <c r="C1043" s="12" t="str" cm="1">
        <f t="array" ref="C1043">IFERROR(INDEX(プルダウンデータ!C:C,SMALL(IF(プルダウンデータ!C$763:C$964&lt;&gt;"",ROW(プルダウンデータ!C$763:C$964)),ROW(プルダウンデータ!C841)-ROW(プルダウンデータ!C$763)+1)),"")</f>
        <v/>
      </c>
    </row>
    <row r="1044" spans="2:3">
      <c r="B1044" s="3"/>
      <c r="C1044" s="12" t="str" cm="1">
        <f t="array" ref="C1044">IFERROR(INDEX(プルダウンデータ!C:C,SMALL(IF(プルダウンデータ!C$763:C$964&lt;&gt;"",ROW(プルダウンデータ!C$763:C$964)),ROW(プルダウンデータ!C842)-ROW(プルダウンデータ!C$763)+1)),"")</f>
        <v/>
      </c>
    </row>
    <row r="1045" spans="2:3">
      <c r="B1045" s="3"/>
      <c r="C1045" s="12" t="str" cm="1">
        <f t="array" ref="C1045">IFERROR(INDEX(プルダウンデータ!C:C,SMALL(IF(プルダウンデータ!C$763:C$964&lt;&gt;"",ROW(プルダウンデータ!C$763:C$964)),ROW(プルダウンデータ!C843)-ROW(プルダウンデータ!C$763)+1)),"")</f>
        <v/>
      </c>
    </row>
    <row r="1046" spans="2:3">
      <c r="B1046" s="3"/>
      <c r="C1046" s="12" t="str" cm="1">
        <f t="array" ref="C1046">IFERROR(INDEX(プルダウンデータ!C:C,SMALL(IF(プルダウンデータ!C$763:C$964&lt;&gt;"",ROW(プルダウンデータ!C$763:C$964)),ROW(プルダウンデータ!C844)-ROW(プルダウンデータ!C$763)+1)),"")</f>
        <v/>
      </c>
    </row>
    <row r="1047" spans="2:3">
      <c r="B1047" s="3"/>
      <c r="C1047" s="12" t="str" cm="1">
        <f t="array" ref="C1047">IFERROR(INDEX(プルダウンデータ!C:C,SMALL(IF(プルダウンデータ!C$763:C$964&lt;&gt;"",ROW(プルダウンデータ!C$763:C$964)),ROW(プルダウンデータ!C845)-ROW(プルダウンデータ!C$763)+1)),"")</f>
        <v/>
      </c>
    </row>
    <row r="1048" spans="2:3">
      <c r="B1048" s="3"/>
      <c r="C1048" s="12" t="str" cm="1">
        <f t="array" ref="C1048">IFERROR(INDEX(プルダウンデータ!C:C,SMALL(IF(プルダウンデータ!C$763:C$964&lt;&gt;"",ROW(プルダウンデータ!C$763:C$964)),ROW(プルダウンデータ!C846)-ROW(プルダウンデータ!C$763)+1)),"")</f>
        <v/>
      </c>
    </row>
    <row r="1049" spans="2:3">
      <c r="B1049" s="3"/>
      <c r="C1049" s="12" t="str" cm="1">
        <f t="array" ref="C1049">IFERROR(INDEX(プルダウンデータ!C:C,SMALL(IF(プルダウンデータ!C$763:C$964&lt;&gt;"",ROW(プルダウンデータ!C$763:C$964)),ROW(プルダウンデータ!C847)-ROW(プルダウンデータ!C$763)+1)),"")</f>
        <v/>
      </c>
    </row>
    <row r="1050" spans="2:3">
      <c r="B1050" s="3"/>
      <c r="C1050" s="12" t="str" cm="1">
        <f t="array" ref="C1050">IFERROR(INDEX(プルダウンデータ!C:C,SMALL(IF(プルダウンデータ!C$763:C$964&lt;&gt;"",ROW(プルダウンデータ!C$763:C$964)),ROW(プルダウンデータ!C848)-ROW(プルダウンデータ!C$763)+1)),"")</f>
        <v/>
      </c>
    </row>
    <row r="1051" spans="2:3">
      <c r="B1051" s="3"/>
      <c r="C1051" s="12" t="str" cm="1">
        <f t="array" ref="C1051">IFERROR(INDEX(プルダウンデータ!C:C,SMALL(IF(プルダウンデータ!C$763:C$964&lt;&gt;"",ROW(プルダウンデータ!C$763:C$964)),ROW(プルダウンデータ!C849)-ROW(プルダウンデータ!C$763)+1)),"")</f>
        <v/>
      </c>
    </row>
    <row r="1052" spans="2:3">
      <c r="B1052" s="3"/>
      <c r="C1052" s="12" t="str" cm="1">
        <f t="array" ref="C1052">IFERROR(INDEX(プルダウンデータ!C:C,SMALL(IF(プルダウンデータ!C$763:C$964&lt;&gt;"",ROW(プルダウンデータ!C$763:C$964)),ROW(プルダウンデータ!C850)-ROW(プルダウンデータ!C$763)+1)),"")</f>
        <v/>
      </c>
    </row>
    <row r="1053" spans="2:3">
      <c r="B1053" s="3"/>
      <c r="C1053" s="12" t="str" cm="1">
        <f t="array" ref="C1053">IFERROR(INDEX(プルダウンデータ!C:C,SMALL(IF(プルダウンデータ!C$763:C$964&lt;&gt;"",ROW(プルダウンデータ!C$763:C$964)),ROW(プルダウンデータ!C851)-ROW(プルダウンデータ!C$763)+1)),"")</f>
        <v/>
      </c>
    </row>
    <row r="1054" spans="2:3">
      <c r="B1054" s="3"/>
      <c r="C1054" s="12" t="str" cm="1">
        <f t="array" ref="C1054">IFERROR(INDEX(プルダウンデータ!C:C,SMALL(IF(プルダウンデータ!C$763:C$964&lt;&gt;"",ROW(プルダウンデータ!C$763:C$964)),ROW(プルダウンデータ!C852)-ROW(プルダウンデータ!C$763)+1)),"")</f>
        <v/>
      </c>
    </row>
    <row r="1055" spans="2:3">
      <c r="B1055" s="3"/>
      <c r="C1055" s="12" t="str" cm="1">
        <f t="array" ref="C1055">IFERROR(INDEX(プルダウンデータ!C:C,SMALL(IF(プルダウンデータ!C$763:C$964&lt;&gt;"",ROW(プルダウンデータ!C$763:C$964)),ROW(プルダウンデータ!C853)-ROW(プルダウンデータ!C$763)+1)),"")</f>
        <v/>
      </c>
    </row>
    <row r="1056" spans="2:3">
      <c r="B1056" s="3"/>
      <c r="C1056" s="12" t="str" cm="1">
        <f t="array" ref="C1056">IFERROR(INDEX(プルダウンデータ!C:C,SMALL(IF(プルダウンデータ!C$763:C$964&lt;&gt;"",ROW(プルダウンデータ!C$763:C$964)),ROW(プルダウンデータ!C854)-ROW(プルダウンデータ!C$763)+1)),"")</f>
        <v/>
      </c>
    </row>
    <row r="1057" spans="2:3">
      <c r="B1057" s="3"/>
      <c r="C1057" s="12" t="str" cm="1">
        <f t="array" ref="C1057">IFERROR(INDEX(プルダウンデータ!C:C,SMALL(IF(プルダウンデータ!C$763:C$964&lt;&gt;"",ROW(プルダウンデータ!C$763:C$964)),ROW(プルダウンデータ!C855)-ROW(プルダウンデータ!C$763)+1)),"")</f>
        <v/>
      </c>
    </row>
    <row r="1058" spans="2:3">
      <c r="B1058" s="3"/>
      <c r="C1058" s="12" t="str" cm="1">
        <f t="array" ref="C1058">IFERROR(INDEX(プルダウンデータ!C:C,SMALL(IF(プルダウンデータ!C$763:C$964&lt;&gt;"",ROW(プルダウンデータ!C$763:C$964)),ROW(プルダウンデータ!C856)-ROW(プルダウンデータ!C$763)+1)),"")</f>
        <v/>
      </c>
    </row>
    <row r="1059" spans="2:3">
      <c r="B1059" s="3"/>
      <c r="C1059" s="12" t="str" cm="1">
        <f t="array" ref="C1059">IFERROR(INDEX(プルダウンデータ!C:C,SMALL(IF(プルダウンデータ!C$763:C$964&lt;&gt;"",ROW(プルダウンデータ!C$763:C$964)),ROW(プルダウンデータ!C857)-ROW(プルダウンデータ!C$763)+1)),"")</f>
        <v/>
      </c>
    </row>
    <row r="1060" spans="2:3">
      <c r="B1060" s="3"/>
      <c r="C1060" s="12" t="str" cm="1">
        <f t="array" ref="C1060">IFERROR(INDEX(プルダウンデータ!C:C,SMALL(IF(プルダウンデータ!C$763:C$964&lt;&gt;"",ROW(プルダウンデータ!C$763:C$964)),ROW(プルダウンデータ!C858)-ROW(プルダウンデータ!C$763)+1)),"")</f>
        <v/>
      </c>
    </row>
    <row r="1061" spans="2:3">
      <c r="B1061" s="3"/>
      <c r="C1061" s="12" t="str" cm="1">
        <f t="array" ref="C1061">IFERROR(INDEX(プルダウンデータ!C:C,SMALL(IF(プルダウンデータ!C$763:C$964&lt;&gt;"",ROW(プルダウンデータ!C$763:C$964)),ROW(プルダウンデータ!C859)-ROW(プルダウンデータ!C$763)+1)),"")</f>
        <v/>
      </c>
    </row>
    <row r="1062" spans="2:3">
      <c r="B1062" s="3"/>
      <c r="C1062" s="12" t="str" cm="1">
        <f t="array" ref="C1062">IFERROR(INDEX(プルダウンデータ!C:C,SMALL(IF(プルダウンデータ!C$763:C$964&lt;&gt;"",ROW(プルダウンデータ!C$763:C$964)),ROW(プルダウンデータ!C860)-ROW(プルダウンデータ!C$763)+1)),"")</f>
        <v/>
      </c>
    </row>
    <row r="1063" spans="2:3">
      <c r="B1063" s="3"/>
      <c r="C1063" s="12" t="str" cm="1">
        <f t="array" ref="C1063">IFERROR(INDEX(プルダウンデータ!C:C,SMALL(IF(プルダウンデータ!C$763:C$964&lt;&gt;"",ROW(プルダウンデータ!C$763:C$964)),ROW(プルダウンデータ!C861)-ROW(プルダウンデータ!C$763)+1)),"")</f>
        <v/>
      </c>
    </row>
    <row r="1064" spans="2:3">
      <c r="B1064" s="3"/>
      <c r="C1064" s="12" t="str" cm="1">
        <f t="array" ref="C1064">IFERROR(INDEX(プルダウンデータ!C:C,SMALL(IF(プルダウンデータ!C$763:C$964&lt;&gt;"",ROW(プルダウンデータ!C$763:C$964)),ROW(プルダウンデータ!C862)-ROW(プルダウンデータ!C$763)+1)),"")</f>
        <v/>
      </c>
    </row>
    <row r="1065" spans="2:3">
      <c r="B1065" s="3"/>
      <c r="C1065" s="12" t="str" cm="1">
        <f t="array" ref="C1065">IFERROR(INDEX(プルダウンデータ!C:C,SMALL(IF(プルダウンデータ!C$763:C$964&lt;&gt;"",ROW(プルダウンデータ!C$763:C$964)),ROW(プルダウンデータ!C863)-ROW(プルダウンデータ!C$763)+1)),"")</f>
        <v/>
      </c>
    </row>
    <row r="1066" spans="2:3">
      <c r="B1066" s="3"/>
      <c r="C1066" s="12" t="str" cm="1">
        <f t="array" ref="C1066">IFERROR(INDEX(プルダウンデータ!C:C,SMALL(IF(プルダウンデータ!C$763:C$964&lt;&gt;"",ROW(プルダウンデータ!C$763:C$964)),ROW(プルダウンデータ!C864)-ROW(プルダウンデータ!C$763)+1)),"")</f>
        <v/>
      </c>
    </row>
    <row r="1067" spans="2:3">
      <c r="B1067" s="3"/>
      <c r="C1067" s="12" t="str" cm="1">
        <f t="array" ref="C1067">IFERROR(INDEX(プルダウンデータ!C:C,SMALL(IF(プルダウンデータ!C$763:C$964&lt;&gt;"",ROW(プルダウンデータ!C$763:C$964)),ROW(プルダウンデータ!C865)-ROW(プルダウンデータ!C$763)+1)),"")</f>
        <v/>
      </c>
    </row>
    <row r="1068" spans="2:3">
      <c r="B1068" s="3"/>
      <c r="C1068" s="12" t="str" cm="1">
        <f t="array" ref="C1068">IFERROR(INDEX(プルダウンデータ!C:C,SMALL(IF(プルダウンデータ!C$763:C$964&lt;&gt;"",ROW(プルダウンデータ!C$763:C$964)),ROW(プルダウンデータ!C866)-ROW(プルダウンデータ!C$763)+1)),"")</f>
        <v/>
      </c>
    </row>
    <row r="1069" spans="2:3">
      <c r="B1069" s="3"/>
      <c r="C1069" s="12" t="str" cm="1">
        <f t="array" ref="C1069">IFERROR(INDEX(プルダウンデータ!C:C,SMALL(IF(プルダウンデータ!C$763:C$964&lt;&gt;"",ROW(プルダウンデータ!C$763:C$964)),ROW(プルダウンデータ!C867)-ROW(プルダウンデータ!C$763)+1)),"")</f>
        <v/>
      </c>
    </row>
    <row r="1070" spans="2:3">
      <c r="B1070" s="3"/>
      <c r="C1070" s="12" t="str" cm="1">
        <f t="array" ref="C1070">IFERROR(INDEX(プルダウンデータ!C:C,SMALL(IF(プルダウンデータ!C$763:C$964&lt;&gt;"",ROW(プルダウンデータ!C$763:C$964)),ROW(プルダウンデータ!C868)-ROW(プルダウンデータ!C$763)+1)),"")</f>
        <v/>
      </c>
    </row>
    <row r="1071" spans="2:3">
      <c r="B1071" s="3"/>
      <c r="C1071" s="12" t="str" cm="1">
        <f t="array" ref="C1071">IFERROR(INDEX(プルダウンデータ!C:C,SMALL(IF(プルダウンデータ!C$763:C$964&lt;&gt;"",ROW(プルダウンデータ!C$763:C$964)),ROW(プルダウンデータ!C869)-ROW(プルダウンデータ!C$763)+1)),"")</f>
        <v/>
      </c>
    </row>
    <row r="1072" spans="2:3">
      <c r="B1072" s="3"/>
      <c r="C1072" s="12" t="str" cm="1">
        <f t="array" ref="C1072">IFERROR(INDEX(プルダウンデータ!C:C,SMALL(IF(プルダウンデータ!C$763:C$964&lt;&gt;"",ROW(プルダウンデータ!C$763:C$964)),ROW(プルダウンデータ!C870)-ROW(プルダウンデータ!C$763)+1)),"")</f>
        <v/>
      </c>
    </row>
    <row r="1073" spans="2:3">
      <c r="B1073" s="3"/>
      <c r="C1073" s="12" t="str" cm="1">
        <f t="array" ref="C1073">IFERROR(INDEX(プルダウンデータ!C:C,SMALL(IF(プルダウンデータ!C$763:C$964&lt;&gt;"",ROW(プルダウンデータ!C$763:C$964)),ROW(プルダウンデータ!C871)-ROW(プルダウンデータ!C$763)+1)),"")</f>
        <v/>
      </c>
    </row>
    <row r="1074" spans="2:3">
      <c r="B1074" s="3"/>
      <c r="C1074" s="12" t="str" cm="1">
        <f t="array" ref="C1074">IFERROR(INDEX(プルダウンデータ!C:C,SMALL(IF(プルダウンデータ!C$763:C$964&lt;&gt;"",ROW(プルダウンデータ!C$763:C$964)),ROW(プルダウンデータ!C872)-ROW(プルダウンデータ!C$763)+1)),"")</f>
        <v/>
      </c>
    </row>
    <row r="1075" spans="2:3">
      <c r="B1075" s="3"/>
      <c r="C1075" s="12" t="str" cm="1">
        <f t="array" ref="C1075">IFERROR(INDEX(プルダウンデータ!C:C,SMALL(IF(プルダウンデータ!C$763:C$964&lt;&gt;"",ROW(プルダウンデータ!C$763:C$964)),ROW(プルダウンデータ!C873)-ROW(プルダウンデータ!C$763)+1)),"")</f>
        <v/>
      </c>
    </row>
    <row r="1076" spans="2:3">
      <c r="B1076" s="3"/>
      <c r="C1076" s="12" t="str" cm="1">
        <f t="array" ref="C1076">IFERROR(INDEX(プルダウンデータ!C:C,SMALL(IF(プルダウンデータ!C$763:C$964&lt;&gt;"",ROW(プルダウンデータ!C$763:C$964)),ROW(プルダウンデータ!C874)-ROW(プルダウンデータ!C$763)+1)),"")</f>
        <v/>
      </c>
    </row>
    <row r="1077" spans="2:3">
      <c r="B1077" s="3"/>
      <c r="C1077" s="12" t="str" cm="1">
        <f t="array" ref="C1077">IFERROR(INDEX(プルダウンデータ!C:C,SMALL(IF(プルダウンデータ!C$763:C$964&lt;&gt;"",ROW(プルダウンデータ!C$763:C$964)),ROW(プルダウンデータ!C875)-ROW(プルダウンデータ!C$763)+1)),"")</f>
        <v/>
      </c>
    </row>
    <row r="1078" spans="2:3">
      <c r="B1078" s="3"/>
      <c r="C1078" s="12" t="str" cm="1">
        <f t="array" ref="C1078">IFERROR(INDEX(プルダウンデータ!C:C,SMALL(IF(プルダウンデータ!C$763:C$964&lt;&gt;"",ROW(プルダウンデータ!C$763:C$964)),ROW(プルダウンデータ!C876)-ROW(プルダウンデータ!C$763)+1)),"")</f>
        <v/>
      </c>
    </row>
    <row r="1079" spans="2:3">
      <c r="B1079" s="3"/>
      <c r="C1079" s="12" t="str" cm="1">
        <f t="array" ref="C1079">IFERROR(INDEX(プルダウンデータ!C:C,SMALL(IF(プルダウンデータ!C$763:C$964&lt;&gt;"",ROW(プルダウンデータ!C$763:C$964)),ROW(プルダウンデータ!C877)-ROW(プルダウンデータ!C$763)+1)),"")</f>
        <v/>
      </c>
    </row>
    <row r="1080" spans="2:3">
      <c r="B1080" s="3"/>
      <c r="C1080" s="12" t="str" cm="1">
        <f t="array" ref="C1080">IFERROR(INDEX(プルダウンデータ!C:C,SMALL(IF(プルダウンデータ!C$763:C$964&lt;&gt;"",ROW(プルダウンデータ!C$763:C$964)),ROW(プルダウンデータ!C878)-ROW(プルダウンデータ!C$763)+1)),"")</f>
        <v/>
      </c>
    </row>
    <row r="1081" spans="2:3">
      <c r="B1081" s="3"/>
      <c r="C1081" s="12" t="str" cm="1">
        <f t="array" ref="C1081">IFERROR(INDEX(プルダウンデータ!C:C,SMALL(IF(プルダウンデータ!C$763:C$964&lt;&gt;"",ROW(プルダウンデータ!C$763:C$964)),ROW(プルダウンデータ!C879)-ROW(プルダウンデータ!C$763)+1)),"")</f>
        <v/>
      </c>
    </row>
    <row r="1082" spans="2:3">
      <c r="B1082" s="3"/>
      <c r="C1082" s="12" t="str" cm="1">
        <f t="array" ref="C1082">IFERROR(INDEX(プルダウンデータ!C:C,SMALL(IF(プルダウンデータ!C$763:C$964&lt;&gt;"",ROW(プルダウンデータ!C$763:C$964)),ROW(プルダウンデータ!C880)-ROW(プルダウンデータ!C$763)+1)),"")</f>
        <v/>
      </c>
    </row>
    <row r="1083" spans="2:3">
      <c r="B1083" s="3"/>
      <c r="C1083" s="12" t="str" cm="1">
        <f t="array" ref="C1083">IFERROR(INDEX(プルダウンデータ!C:C,SMALL(IF(プルダウンデータ!C$763:C$964&lt;&gt;"",ROW(プルダウンデータ!C$763:C$964)),ROW(プルダウンデータ!C881)-ROW(プルダウンデータ!C$763)+1)),"")</f>
        <v/>
      </c>
    </row>
    <row r="1084" spans="2:3">
      <c r="B1084" s="3"/>
      <c r="C1084" s="12" t="str" cm="1">
        <f t="array" ref="C1084">IFERROR(INDEX(プルダウンデータ!C:C,SMALL(IF(プルダウンデータ!C$763:C$964&lt;&gt;"",ROW(プルダウンデータ!C$763:C$964)),ROW(プルダウンデータ!C882)-ROW(プルダウンデータ!C$763)+1)),"")</f>
        <v/>
      </c>
    </row>
    <row r="1085" spans="2:3">
      <c r="B1085" s="3"/>
      <c r="C1085" s="12" t="str" cm="1">
        <f t="array" ref="C1085">IFERROR(INDEX(プルダウンデータ!C:C,SMALL(IF(プルダウンデータ!C$763:C$964&lt;&gt;"",ROW(プルダウンデータ!C$763:C$964)),ROW(プルダウンデータ!C883)-ROW(プルダウンデータ!C$763)+1)),"")</f>
        <v/>
      </c>
    </row>
    <row r="1086" spans="2:3">
      <c r="B1086" s="3"/>
      <c r="C1086" s="12" t="str" cm="1">
        <f t="array" ref="C1086">IFERROR(INDEX(プルダウンデータ!C:C,SMALL(IF(プルダウンデータ!C$763:C$964&lt;&gt;"",ROW(プルダウンデータ!C$763:C$964)),ROW(プルダウンデータ!C884)-ROW(プルダウンデータ!C$763)+1)),"")</f>
        <v/>
      </c>
    </row>
    <row r="1087" spans="2:3">
      <c r="B1087" s="3"/>
      <c r="C1087" s="12" t="str" cm="1">
        <f t="array" ref="C1087">IFERROR(INDEX(プルダウンデータ!C:C,SMALL(IF(プルダウンデータ!C$763:C$964&lt;&gt;"",ROW(プルダウンデータ!C$763:C$964)),ROW(プルダウンデータ!C885)-ROW(プルダウンデータ!C$763)+1)),"")</f>
        <v/>
      </c>
    </row>
    <row r="1088" spans="2:3">
      <c r="B1088" s="3"/>
      <c r="C1088" s="12" t="str" cm="1">
        <f t="array" ref="C1088">IFERROR(INDEX(プルダウンデータ!C:C,SMALL(IF(プルダウンデータ!C$763:C$964&lt;&gt;"",ROW(プルダウンデータ!C$763:C$964)),ROW(プルダウンデータ!C886)-ROW(プルダウンデータ!C$763)+1)),"")</f>
        <v/>
      </c>
    </row>
    <row r="1089" spans="2:3">
      <c r="B1089" s="3"/>
      <c r="C1089" s="12" t="str" cm="1">
        <f t="array" ref="C1089">IFERROR(INDEX(プルダウンデータ!C:C,SMALL(IF(プルダウンデータ!C$763:C$964&lt;&gt;"",ROW(プルダウンデータ!C$763:C$964)),ROW(プルダウンデータ!C887)-ROW(プルダウンデータ!C$763)+1)),"")</f>
        <v/>
      </c>
    </row>
    <row r="1090" spans="2:3">
      <c r="B1090" s="3"/>
      <c r="C1090" s="12" t="str" cm="1">
        <f t="array" ref="C1090">IFERROR(INDEX(プルダウンデータ!C:C,SMALL(IF(プルダウンデータ!C$763:C$964&lt;&gt;"",ROW(プルダウンデータ!C$763:C$964)),ROW(プルダウンデータ!C888)-ROW(プルダウンデータ!C$763)+1)),"")</f>
        <v/>
      </c>
    </row>
    <row r="1091" spans="2:3">
      <c r="B1091" s="3"/>
      <c r="C1091" s="12" t="str" cm="1">
        <f t="array" ref="C1091">IFERROR(INDEX(プルダウンデータ!C:C,SMALL(IF(プルダウンデータ!C$763:C$964&lt;&gt;"",ROW(プルダウンデータ!C$763:C$964)),ROW(プルダウンデータ!C889)-ROW(プルダウンデータ!C$763)+1)),"")</f>
        <v/>
      </c>
    </row>
    <row r="1092" spans="2:3">
      <c r="B1092" s="3"/>
      <c r="C1092" s="12" t="str" cm="1">
        <f t="array" ref="C1092">IFERROR(INDEX(プルダウンデータ!C:C,SMALL(IF(プルダウンデータ!C$763:C$964&lt;&gt;"",ROW(プルダウンデータ!C$763:C$964)),ROW(プルダウンデータ!C890)-ROW(プルダウンデータ!C$763)+1)),"")</f>
        <v/>
      </c>
    </row>
    <row r="1093" spans="2:3">
      <c r="B1093" s="3"/>
      <c r="C1093" s="12" t="str" cm="1">
        <f t="array" ref="C1093">IFERROR(INDEX(プルダウンデータ!C:C,SMALL(IF(プルダウンデータ!C$763:C$964&lt;&gt;"",ROW(プルダウンデータ!C$763:C$964)),ROW(プルダウンデータ!C891)-ROW(プルダウンデータ!C$763)+1)),"")</f>
        <v/>
      </c>
    </row>
    <row r="1094" spans="2:3">
      <c r="B1094" s="3"/>
      <c r="C1094" s="12" t="str" cm="1">
        <f t="array" ref="C1094">IFERROR(INDEX(プルダウンデータ!C:C,SMALL(IF(プルダウンデータ!C$763:C$964&lt;&gt;"",ROW(プルダウンデータ!C$763:C$964)),ROW(プルダウンデータ!C892)-ROW(プルダウンデータ!C$763)+1)),"")</f>
        <v/>
      </c>
    </row>
    <row r="1095" spans="2:3">
      <c r="B1095" s="3"/>
      <c r="C1095" s="12" t="str" cm="1">
        <f t="array" ref="C1095">IFERROR(INDEX(プルダウンデータ!C:C,SMALL(IF(プルダウンデータ!C$763:C$964&lt;&gt;"",ROW(プルダウンデータ!C$763:C$964)),ROW(プルダウンデータ!C893)-ROW(プルダウンデータ!C$763)+1)),"")</f>
        <v/>
      </c>
    </row>
    <row r="1096" spans="2:3">
      <c r="B1096" s="3"/>
      <c r="C1096" s="12" t="str" cm="1">
        <f t="array" ref="C1096">IFERROR(INDEX(プルダウンデータ!C:C,SMALL(IF(プルダウンデータ!C$763:C$964&lt;&gt;"",ROW(プルダウンデータ!C$763:C$964)),ROW(プルダウンデータ!C894)-ROW(プルダウンデータ!C$763)+1)),"")</f>
        <v/>
      </c>
    </row>
    <row r="1097" spans="2:3">
      <c r="B1097" s="3"/>
      <c r="C1097" s="12" t="str" cm="1">
        <f t="array" ref="C1097">IFERROR(INDEX(プルダウンデータ!C:C,SMALL(IF(プルダウンデータ!C$763:C$964&lt;&gt;"",ROW(プルダウンデータ!C$763:C$964)),ROW(プルダウンデータ!C895)-ROW(プルダウンデータ!C$763)+1)),"")</f>
        <v/>
      </c>
    </row>
    <row r="1098" spans="2:3">
      <c r="B1098" s="3"/>
      <c r="C1098" s="12" t="str" cm="1">
        <f t="array" ref="C1098">IFERROR(INDEX(プルダウンデータ!C:C,SMALL(IF(プルダウンデータ!C$763:C$964&lt;&gt;"",ROW(プルダウンデータ!C$763:C$964)),ROW(プルダウンデータ!C896)-ROW(プルダウンデータ!C$763)+1)),"")</f>
        <v/>
      </c>
    </row>
    <row r="1099" spans="2:3">
      <c r="B1099" s="3"/>
      <c r="C1099" s="12" t="str" cm="1">
        <f t="array" ref="C1099">IFERROR(INDEX(プルダウンデータ!C:C,SMALL(IF(プルダウンデータ!C$763:C$964&lt;&gt;"",ROW(プルダウンデータ!C$763:C$964)),ROW(プルダウンデータ!C897)-ROW(プルダウンデータ!C$763)+1)),"")</f>
        <v/>
      </c>
    </row>
    <row r="1100" spans="2:3">
      <c r="B1100" s="3"/>
      <c r="C1100" s="12" t="str" cm="1">
        <f t="array" ref="C1100">IFERROR(INDEX(プルダウンデータ!C:C,SMALL(IF(プルダウンデータ!C$763:C$964&lt;&gt;"",ROW(プルダウンデータ!C$763:C$964)),ROW(プルダウンデータ!C898)-ROW(プルダウンデータ!C$763)+1)),"")</f>
        <v/>
      </c>
    </row>
    <row r="1101" spans="2:3">
      <c r="B1101" s="3"/>
      <c r="C1101" s="12" t="str" cm="1">
        <f t="array" ref="C1101">IFERROR(INDEX(プルダウンデータ!C:C,SMALL(IF(プルダウンデータ!C$763:C$964&lt;&gt;"",ROW(プルダウンデータ!C$763:C$964)),ROW(プルダウンデータ!C899)-ROW(プルダウンデータ!C$763)+1)),"")</f>
        <v/>
      </c>
    </row>
    <row r="1102" spans="2:3">
      <c r="B1102" s="3"/>
      <c r="C1102" s="12" t="str" cm="1">
        <f t="array" ref="C1102">IFERROR(INDEX(プルダウンデータ!C:C,SMALL(IF(プルダウンデータ!C$763:C$964&lt;&gt;"",ROW(プルダウンデータ!C$763:C$964)),ROW(プルダウンデータ!C900)-ROW(プルダウンデータ!C$763)+1)),"")</f>
        <v/>
      </c>
    </row>
    <row r="1103" spans="2:3">
      <c r="B1103" s="3"/>
      <c r="C1103" s="12" t="str" cm="1">
        <f t="array" ref="C1103">IFERROR(INDEX(プルダウンデータ!C:C,SMALL(IF(プルダウンデータ!C$763:C$964&lt;&gt;"",ROW(プルダウンデータ!C$763:C$964)),ROW(プルダウンデータ!C901)-ROW(プルダウンデータ!C$763)+1)),"")</f>
        <v/>
      </c>
    </row>
    <row r="1104" spans="2:3">
      <c r="B1104" s="3"/>
      <c r="C1104" s="12" t="str" cm="1">
        <f t="array" ref="C1104">IFERROR(INDEX(プルダウンデータ!C:C,SMALL(IF(プルダウンデータ!C$763:C$964&lt;&gt;"",ROW(プルダウンデータ!C$763:C$964)),ROW(プルダウンデータ!C902)-ROW(プルダウンデータ!C$763)+1)),"")</f>
        <v/>
      </c>
    </row>
    <row r="1105" spans="2:3">
      <c r="B1105" s="3"/>
      <c r="C1105" s="12" t="str" cm="1">
        <f t="array" ref="C1105">IFERROR(INDEX(プルダウンデータ!C:C,SMALL(IF(プルダウンデータ!C$763:C$964&lt;&gt;"",ROW(プルダウンデータ!C$763:C$964)),ROW(プルダウンデータ!C903)-ROW(プルダウンデータ!C$763)+1)),"")</f>
        <v/>
      </c>
    </row>
    <row r="1106" spans="2:3">
      <c r="B1106" s="3"/>
      <c r="C1106" s="12" t="str" cm="1">
        <f t="array" ref="C1106">IFERROR(INDEX(プルダウンデータ!C:C,SMALL(IF(プルダウンデータ!C$763:C$964&lt;&gt;"",ROW(プルダウンデータ!C$763:C$964)),ROW(プルダウンデータ!C904)-ROW(プルダウンデータ!C$763)+1)),"")</f>
        <v/>
      </c>
    </row>
    <row r="1107" spans="2:3">
      <c r="B1107" s="3"/>
      <c r="C1107" s="12" t="str" cm="1">
        <f t="array" ref="C1107">IFERROR(INDEX(プルダウンデータ!C:C,SMALL(IF(プルダウンデータ!C$763:C$964&lt;&gt;"",ROW(プルダウンデータ!C$763:C$964)),ROW(プルダウンデータ!C905)-ROW(プルダウンデータ!C$763)+1)),"")</f>
        <v/>
      </c>
    </row>
    <row r="1108" spans="2:3">
      <c r="B1108" s="3"/>
      <c r="C1108" s="12" t="str" cm="1">
        <f t="array" ref="C1108">IFERROR(INDEX(プルダウンデータ!C:C,SMALL(IF(プルダウンデータ!C$763:C$964&lt;&gt;"",ROW(プルダウンデータ!C$763:C$964)),ROW(プルダウンデータ!C906)-ROW(プルダウンデータ!C$763)+1)),"")</f>
        <v/>
      </c>
    </row>
    <row r="1109" spans="2:3">
      <c r="B1109" s="3"/>
      <c r="C1109" s="12" t="str" cm="1">
        <f t="array" ref="C1109">IFERROR(INDEX(プルダウンデータ!C:C,SMALL(IF(プルダウンデータ!C$763:C$964&lt;&gt;"",ROW(プルダウンデータ!C$763:C$964)),ROW(プルダウンデータ!C907)-ROW(プルダウンデータ!C$763)+1)),"")</f>
        <v/>
      </c>
    </row>
    <row r="1110" spans="2:3">
      <c r="B1110" s="3"/>
      <c r="C1110" s="12" t="str" cm="1">
        <f t="array" ref="C1110">IFERROR(INDEX(プルダウンデータ!C:C,SMALL(IF(プルダウンデータ!C$763:C$964&lt;&gt;"",ROW(プルダウンデータ!C$763:C$964)),ROW(プルダウンデータ!C908)-ROW(プルダウンデータ!C$763)+1)),"")</f>
        <v/>
      </c>
    </row>
    <row r="1111" spans="2:3">
      <c r="B1111" s="3"/>
      <c r="C1111" s="12" t="str" cm="1">
        <f t="array" ref="C1111">IFERROR(INDEX(プルダウンデータ!C:C,SMALL(IF(プルダウンデータ!C$763:C$964&lt;&gt;"",ROW(プルダウンデータ!C$763:C$964)),ROW(プルダウンデータ!C909)-ROW(プルダウンデータ!C$763)+1)),"")</f>
        <v/>
      </c>
    </row>
    <row r="1112" spans="2:3">
      <c r="B1112" s="3"/>
      <c r="C1112" s="12" t="str" cm="1">
        <f t="array" ref="C1112">IFERROR(INDEX(プルダウンデータ!C:C,SMALL(IF(プルダウンデータ!C$763:C$964&lt;&gt;"",ROW(プルダウンデータ!C$763:C$964)),ROW(プルダウンデータ!C910)-ROW(プルダウンデータ!C$763)+1)),"")</f>
        <v/>
      </c>
    </row>
    <row r="1113" spans="2:3">
      <c r="B1113" s="3"/>
      <c r="C1113" s="12" t="str" cm="1">
        <f t="array" ref="C1113">IFERROR(INDEX(プルダウンデータ!C:C,SMALL(IF(プルダウンデータ!C$763:C$964&lt;&gt;"",ROW(プルダウンデータ!C$763:C$964)),ROW(プルダウンデータ!C911)-ROW(プルダウンデータ!C$763)+1)),"")</f>
        <v/>
      </c>
    </row>
    <row r="1114" spans="2:3">
      <c r="B1114" s="3"/>
      <c r="C1114" s="12" t="str" cm="1">
        <f t="array" ref="C1114">IFERROR(INDEX(プルダウンデータ!C:C,SMALL(IF(プルダウンデータ!C$763:C$964&lt;&gt;"",ROW(プルダウンデータ!C$763:C$964)),ROW(プルダウンデータ!C912)-ROW(プルダウンデータ!C$763)+1)),"")</f>
        <v/>
      </c>
    </row>
    <row r="1115" spans="2:3">
      <c r="B1115" s="3"/>
      <c r="C1115" s="12" t="str" cm="1">
        <f t="array" ref="C1115">IFERROR(INDEX(プルダウンデータ!C:C,SMALL(IF(プルダウンデータ!C$763:C$964&lt;&gt;"",ROW(プルダウンデータ!C$763:C$964)),ROW(プルダウンデータ!C913)-ROW(プルダウンデータ!C$763)+1)),"")</f>
        <v/>
      </c>
    </row>
    <row r="1116" spans="2:3">
      <c r="B1116" s="3"/>
      <c r="C1116" s="12" t="str" cm="1">
        <f t="array" ref="C1116">IFERROR(INDEX(プルダウンデータ!C:C,SMALL(IF(プルダウンデータ!C$763:C$964&lt;&gt;"",ROW(プルダウンデータ!C$763:C$964)),ROW(プルダウンデータ!C914)-ROW(プルダウンデータ!C$763)+1)),"")</f>
        <v/>
      </c>
    </row>
    <row r="1117" spans="2:3">
      <c r="B1117" s="3"/>
      <c r="C1117" s="12" t="str" cm="1">
        <f t="array" ref="C1117">IFERROR(INDEX(プルダウンデータ!C:C,SMALL(IF(プルダウンデータ!C$763:C$964&lt;&gt;"",ROW(プルダウンデータ!C$763:C$964)),ROW(プルダウンデータ!C915)-ROW(プルダウンデータ!C$763)+1)),"")</f>
        <v/>
      </c>
    </row>
    <row r="1118" spans="2:3">
      <c r="B1118" s="3"/>
      <c r="C1118" s="12" t="str" cm="1">
        <f t="array" ref="C1118">IFERROR(INDEX(プルダウンデータ!C:C,SMALL(IF(プルダウンデータ!C$763:C$964&lt;&gt;"",ROW(プルダウンデータ!C$763:C$964)),ROW(プルダウンデータ!C916)-ROW(プルダウンデータ!C$763)+1)),"")</f>
        <v/>
      </c>
    </row>
    <row r="1119" spans="2:3">
      <c r="B1119" s="3"/>
      <c r="C1119" s="12" t="str" cm="1">
        <f t="array" ref="C1119">IFERROR(INDEX(プルダウンデータ!C:C,SMALL(IF(プルダウンデータ!C$763:C$964&lt;&gt;"",ROW(プルダウンデータ!C$763:C$964)),ROW(プルダウンデータ!C917)-ROW(プルダウンデータ!C$763)+1)),"")</f>
        <v/>
      </c>
    </row>
    <row r="1120" spans="2:3">
      <c r="B1120" s="3"/>
      <c r="C1120" s="12" t="str" cm="1">
        <f t="array" ref="C1120">IFERROR(INDEX(プルダウンデータ!C:C,SMALL(IF(プルダウンデータ!C$763:C$964&lt;&gt;"",ROW(プルダウンデータ!C$763:C$964)),ROW(プルダウンデータ!C918)-ROW(プルダウンデータ!C$763)+1)),"")</f>
        <v/>
      </c>
    </row>
    <row r="1121" spans="2:3">
      <c r="B1121" s="3"/>
      <c r="C1121" s="12" t="str" cm="1">
        <f t="array" ref="C1121">IFERROR(INDEX(プルダウンデータ!C:C,SMALL(IF(プルダウンデータ!C$763:C$964&lt;&gt;"",ROW(プルダウンデータ!C$763:C$964)),ROW(プルダウンデータ!C919)-ROW(プルダウンデータ!C$763)+1)),"")</f>
        <v/>
      </c>
    </row>
    <row r="1122" spans="2:3">
      <c r="B1122" s="3"/>
      <c r="C1122" s="12" t="str" cm="1">
        <f t="array" ref="C1122">IFERROR(INDEX(プルダウンデータ!C:C,SMALL(IF(プルダウンデータ!C$763:C$964&lt;&gt;"",ROW(プルダウンデータ!C$763:C$964)),ROW(プルダウンデータ!C920)-ROW(プルダウンデータ!C$763)+1)),"")</f>
        <v/>
      </c>
    </row>
    <row r="1123" spans="2:3">
      <c r="B1123" s="3"/>
      <c r="C1123" s="12" t="str" cm="1">
        <f t="array" ref="C1123">IFERROR(INDEX(プルダウンデータ!C:C,SMALL(IF(プルダウンデータ!C$763:C$964&lt;&gt;"",ROW(プルダウンデータ!C$763:C$964)),ROW(プルダウンデータ!C921)-ROW(プルダウンデータ!C$763)+1)),"")</f>
        <v/>
      </c>
    </row>
    <row r="1124" spans="2:3">
      <c r="B1124" s="3"/>
      <c r="C1124" s="12" t="str" cm="1">
        <f t="array" ref="C1124">IFERROR(INDEX(プルダウンデータ!C:C,SMALL(IF(プルダウンデータ!C$763:C$964&lt;&gt;"",ROW(プルダウンデータ!C$763:C$964)),ROW(プルダウンデータ!C922)-ROW(プルダウンデータ!C$763)+1)),"")</f>
        <v/>
      </c>
    </row>
    <row r="1125" spans="2:3">
      <c r="B1125" s="3"/>
      <c r="C1125" s="12" t="str" cm="1">
        <f t="array" ref="C1125">IFERROR(INDEX(プルダウンデータ!C:C,SMALL(IF(プルダウンデータ!C$763:C$964&lt;&gt;"",ROW(プルダウンデータ!C$763:C$964)),ROW(プルダウンデータ!C923)-ROW(プルダウンデータ!C$763)+1)),"")</f>
        <v/>
      </c>
    </row>
    <row r="1126" spans="2:3">
      <c r="B1126" s="3"/>
      <c r="C1126" s="12" t="str" cm="1">
        <f t="array" ref="C1126">IFERROR(INDEX(プルダウンデータ!C:C,SMALL(IF(プルダウンデータ!C$763:C$964&lt;&gt;"",ROW(プルダウンデータ!C$763:C$964)),ROW(プルダウンデータ!C924)-ROW(プルダウンデータ!C$763)+1)),"")</f>
        <v/>
      </c>
    </row>
    <row r="1127" spans="2:3">
      <c r="B1127" s="3"/>
      <c r="C1127" s="12" t="str" cm="1">
        <f t="array" ref="C1127">IFERROR(INDEX(プルダウンデータ!C:C,SMALL(IF(プルダウンデータ!C$763:C$964&lt;&gt;"",ROW(プルダウンデータ!C$763:C$964)),ROW(プルダウンデータ!C925)-ROW(プルダウンデータ!C$763)+1)),"")</f>
        <v/>
      </c>
    </row>
    <row r="1128" spans="2:3">
      <c r="B1128" s="3"/>
      <c r="C1128" s="12" t="str" cm="1">
        <f t="array" ref="C1128">IFERROR(INDEX(プルダウンデータ!C:C,SMALL(IF(プルダウンデータ!C$763:C$964&lt;&gt;"",ROW(プルダウンデータ!C$763:C$964)),ROW(プルダウンデータ!C926)-ROW(プルダウンデータ!C$763)+1)),"")</f>
        <v/>
      </c>
    </row>
    <row r="1129" spans="2:3">
      <c r="B1129" s="3"/>
      <c r="C1129" s="12" t="str" cm="1">
        <f t="array" ref="C1129">IFERROR(INDEX(プルダウンデータ!C:C,SMALL(IF(プルダウンデータ!C$763:C$964&lt;&gt;"",ROW(プルダウンデータ!C$763:C$964)),ROW(プルダウンデータ!C927)-ROW(プルダウンデータ!C$763)+1)),"")</f>
        <v/>
      </c>
    </row>
    <row r="1130" spans="2:3">
      <c r="B1130" s="3"/>
      <c r="C1130" s="12" t="str" cm="1">
        <f t="array" ref="C1130">IFERROR(INDEX(プルダウンデータ!C:C,SMALL(IF(プルダウンデータ!C$763:C$964&lt;&gt;"",ROW(プルダウンデータ!C$763:C$964)),ROW(プルダウンデータ!C928)-ROW(プルダウンデータ!C$763)+1)),"")</f>
        <v/>
      </c>
    </row>
    <row r="1131" spans="2:3">
      <c r="B1131" s="3"/>
      <c r="C1131" s="12" t="str" cm="1">
        <f t="array" ref="C1131">IFERROR(INDEX(プルダウンデータ!C:C,SMALL(IF(プルダウンデータ!C$763:C$964&lt;&gt;"",ROW(プルダウンデータ!C$763:C$964)),ROW(プルダウンデータ!C929)-ROW(プルダウンデータ!C$763)+1)),"")</f>
        <v/>
      </c>
    </row>
    <row r="1132" spans="2:3">
      <c r="B1132" s="3"/>
      <c r="C1132" s="12" t="str" cm="1">
        <f t="array" ref="C1132">IFERROR(INDEX(プルダウンデータ!C:C,SMALL(IF(プルダウンデータ!C$763:C$964&lt;&gt;"",ROW(プルダウンデータ!C$763:C$964)),ROW(プルダウンデータ!C930)-ROW(プルダウンデータ!C$763)+1)),"")</f>
        <v/>
      </c>
    </row>
    <row r="1133" spans="2:3">
      <c r="B1133" s="3"/>
      <c r="C1133" s="12" t="str" cm="1">
        <f t="array" ref="C1133">IFERROR(INDEX(プルダウンデータ!C:C,SMALL(IF(プルダウンデータ!C$763:C$964&lt;&gt;"",ROW(プルダウンデータ!C$763:C$964)),ROW(プルダウンデータ!C931)-ROW(プルダウンデータ!C$763)+1)),"")</f>
        <v/>
      </c>
    </row>
    <row r="1134" spans="2:3">
      <c r="B1134" s="3"/>
      <c r="C1134" s="12" t="str" cm="1">
        <f t="array" ref="C1134">IFERROR(INDEX(プルダウンデータ!C:C,SMALL(IF(プルダウンデータ!C$763:C$964&lt;&gt;"",ROW(プルダウンデータ!C$763:C$964)),ROW(プルダウンデータ!C932)-ROW(プルダウンデータ!C$763)+1)),"")</f>
        <v/>
      </c>
    </row>
    <row r="1135" spans="2:3">
      <c r="B1135" s="3"/>
      <c r="C1135" s="12" t="str" cm="1">
        <f t="array" ref="C1135">IFERROR(INDEX(プルダウンデータ!C:C,SMALL(IF(プルダウンデータ!C$763:C$964&lt;&gt;"",ROW(プルダウンデータ!C$763:C$964)),ROW(プルダウンデータ!C933)-ROW(プルダウンデータ!C$763)+1)),"")</f>
        <v/>
      </c>
    </row>
    <row r="1136" spans="2:3">
      <c r="B1136" s="3"/>
      <c r="C1136" s="12" t="str" cm="1">
        <f t="array" ref="C1136">IFERROR(INDEX(プルダウンデータ!C:C,SMALL(IF(プルダウンデータ!C$763:C$964&lt;&gt;"",ROW(プルダウンデータ!C$763:C$964)),ROW(プルダウンデータ!C934)-ROW(プルダウンデータ!C$763)+1)),"")</f>
        <v/>
      </c>
    </row>
    <row r="1137" spans="2:3">
      <c r="B1137" s="3"/>
      <c r="C1137" s="12" t="str" cm="1">
        <f t="array" ref="C1137">IFERROR(INDEX(プルダウンデータ!C:C,SMALL(IF(プルダウンデータ!C$763:C$964&lt;&gt;"",ROW(プルダウンデータ!C$763:C$964)),ROW(プルダウンデータ!C935)-ROW(プルダウンデータ!C$763)+1)),"")</f>
        <v/>
      </c>
    </row>
    <row r="1138" spans="2:3">
      <c r="B1138" s="3"/>
      <c r="C1138" s="12" t="str" cm="1">
        <f t="array" ref="C1138">IFERROR(INDEX(プルダウンデータ!C:C,SMALL(IF(プルダウンデータ!C$763:C$964&lt;&gt;"",ROW(プルダウンデータ!C$763:C$964)),ROW(プルダウンデータ!C936)-ROW(プルダウンデータ!C$763)+1)),"")</f>
        <v/>
      </c>
    </row>
    <row r="1139" spans="2:3">
      <c r="B1139" s="3"/>
      <c r="C1139" s="12" t="str" cm="1">
        <f t="array" ref="C1139">IFERROR(INDEX(プルダウンデータ!C:C,SMALL(IF(プルダウンデータ!C$763:C$964&lt;&gt;"",ROW(プルダウンデータ!C$763:C$964)),ROW(プルダウンデータ!C937)-ROW(プルダウンデータ!C$763)+1)),"")</f>
        <v/>
      </c>
    </row>
    <row r="1140" spans="2:3">
      <c r="B1140" s="3"/>
      <c r="C1140" s="12" t="str" cm="1">
        <f t="array" ref="C1140">IFERROR(INDEX(プルダウンデータ!C:C,SMALL(IF(プルダウンデータ!C$763:C$964&lt;&gt;"",ROW(プルダウンデータ!C$763:C$964)),ROW(プルダウンデータ!C938)-ROW(プルダウンデータ!C$763)+1)),"")</f>
        <v/>
      </c>
    </row>
    <row r="1141" spans="2:3">
      <c r="B1141" s="3"/>
      <c r="C1141" s="12" t="str" cm="1">
        <f t="array" ref="C1141">IFERROR(INDEX(プルダウンデータ!C:C,SMALL(IF(プルダウンデータ!C$763:C$964&lt;&gt;"",ROW(プルダウンデータ!C$763:C$964)),ROW(プルダウンデータ!C939)-ROW(プルダウンデータ!C$763)+1)),"")</f>
        <v/>
      </c>
    </row>
    <row r="1142" spans="2:3">
      <c r="B1142" s="3"/>
      <c r="C1142" s="12" t="str" cm="1">
        <f t="array" ref="C1142">IFERROR(INDEX(プルダウンデータ!C:C,SMALL(IF(プルダウンデータ!C$763:C$964&lt;&gt;"",ROW(プルダウンデータ!C$763:C$964)),ROW(プルダウンデータ!C940)-ROW(プルダウンデータ!C$763)+1)),"")</f>
        <v/>
      </c>
    </row>
    <row r="1143" spans="2:3">
      <c r="B1143" s="3"/>
      <c r="C1143" s="12" t="str" cm="1">
        <f t="array" ref="C1143">IFERROR(INDEX(プルダウンデータ!C:C,SMALL(IF(プルダウンデータ!C$763:C$964&lt;&gt;"",ROW(プルダウンデータ!C$763:C$964)),ROW(プルダウンデータ!C941)-ROW(プルダウンデータ!C$763)+1)),"")</f>
        <v/>
      </c>
    </row>
    <row r="1144" spans="2:3">
      <c r="B1144" s="3"/>
      <c r="C1144" s="12" t="str" cm="1">
        <f t="array" ref="C1144">IFERROR(INDEX(プルダウンデータ!C:C,SMALL(IF(プルダウンデータ!C$763:C$964&lt;&gt;"",ROW(プルダウンデータ!C$763:C$964)),ROW(プルダウンデータ!C942)-ROW(プルダウンデータ!C$763)+1)),"")</f>
        <v/>
      </c>
    </row>
    <row r="1145" spans="2:3">
      <c r="B1145" s="3"/>
      <c r="C1145" s="12" t="str" cm="1">
        <f t="array" ref="C1145">IFERROR(INDEX(プルダウンデータ!C:C,SMALL(IF(プルダウンデータ!C$763:C$964&lt;&gt;"",ROW(プルダウンデータ!C$763:C$964)),ROW(プルダウンデータ!C943)-ROW(プルダウンデータ!C$763)+1)),"")</f>
        <v/>
      </c>
    </row>
    <row r="1146" spans="2:3">
      <c r="B1146" s="3"/>
      <c r="C1146" s="12" t="str" cm="1">
        <f t="array" ref="C1146">IFERROR(INDEX(プルダウンデータ!C:C,SMALL(IF(プルダウンデータ!C$763:C$964&lt;&gt;"",ROW(プルダウンデータ!C$763:C$964)),ROW(プルダウンデータ!C944)-ROW(プルダウンデータ!C$763)+1)),"")</f>
        <v/>
      </c>
    </row>
    <row r="1147" spans="2:3">
      <c r="B1147" s="3"/>
      <c r="C1147" s="12" t="str" cm="1">
        <f t="array" ref="C1147">IFERROR(INDEX(プルダウンデータ!C:C,SMALL(IF(プルダウンデータ!C$763:C$964&lt;&gt;"",ROW(プルダウンデータ!C$763:C$964)),ROW(プルダウンデータ!C945)-ROW(プルダウンデータ!C$763)+1)),"")</f>
        <v/>
      </c>
    </row>
    <row r="1148" spans="2:3">
      <c r="B1148" s="3"/>
      <c r="C1148" s="12" t="str" cm="1">
        <f t="array" ref="C1148">IFERROR(INDEX(プルダウンデータ!C:C,SMALL(IF(プルダウンデータ!C$763:C$964&lt;&gt;"",ROW(プルダウンデータ!C$763:C$964)),ROW(プルダウンデータ!C946)-ROW(プルダウンデータ!C$763)+1)),"")</f>
        <v/>
      </c>
    </row>
    <row r="1149" spans="2:3">
      <c r="B1149" s="3"/>
      <c r="C1149" s="12" t="str" cm="1">
        <f t="array" ref="C1149">IFERROR(INDEX(プルダウンデータ!C:C,SMALL(IF(プルダウンデータ!C$763:C$964&lt;&gt;"",ROW(プルダウンデータ!C$763:C$964)),ROW(プルダウンデータ!C947)-ROW(プルダウンデータ!C$763)+1)),"")</f>
        <v/>
      </c>
    </row>
    <row r="1150" spans="2:3">
      <c r="B1150" s="3"/>
      <c r="C1150" s="12" t="str" cm="1">
        <f t="array" ref="C1150">IFERROR(INDEX(プルダウンデータ!C:C,SMALL(IF(プルダウンデータ!C$763:C$964&lt;&gt;"",ROW(プルダウンデータ!C$763:C$964)),ROW(プルダウンデータ!C948)-ROW(プルダウンデータ!C$763)+1)),"")</f>
        <v/>
      </c>
    </row>
    <row r="1151" spans="2:3">
      <c r="B1151" s="3"/>
      <c r="C1151" s="12" t="str" cm="1">
        <f t="array" ref="C1151">IFERROR(INDEX(プルダウンデータ!C:C,SMALL(IF(プルダウンデータ!C$763:C$964&lt;&gt;"",ROW(プルダウンデータ!C$763:C$964)),ROW(プルダウンデータ!C949)-ROW(プルダウンデータ!C$763)+1)),"")</f>
        <v/>
      </c>
    </row>
    <row r="1152" spans="2:3">
      <c r="B1152" s="3"/>
      <c r="C1152" s="12" t="str" cm="1">
        <f t="array" ref="C1152">IFERROR(INDEX(プルダウンデータ!C:C,SMALL(IF(プルダウンデータ!C$763:C$964&lt;&gt;"",ROW(プルダウンデータ!C$763:C$964)),ROW(プルダウンデータ!C950)-ROW(プルダウンデータ!C$763)+1)),"")</f>
        <v/>
      </c>
    </row>
    <row r="1153" spans="1:3">
      <c r="B1153" s="3"/>
      <c r="C1153" s="12" t="str" cm="1">
        <f t="array" ref="C1153">IFERROR(INDEX(プルダウンデータ!C:C,SMALL(IF(プルダウンデータ!C$763:C$964&lt;&gt;"",ROW(プルダウンデータ!C$763:C$964)),ROW(プルダウンデータ!C951)-ROW(プルダウンデータ!C$763)+1)),"")</f>
        <v/>
      </c>
    </row>
    <row r="1154" spans="1:3">
      <c r="B1154" s="3"/>
      <c r="C1154" s="12" t="str" cm="1">
        <f t="array" ref="C1154">IFERROR(INDEX(プルダウンデータ!C:C,SMALL(IF(プルダウンデータ!C$763:C$964&lt;&gt;"",ROW(プルダウンデータ!C$763:C$964)),ROW(プルダウンデータ!C952)-ROW(プルダウンデータ!C$763)+1)),"")</f>
        <v/>
      </c>
    </row>
    <row r="1155" spans="1:3">
      <c r="B1155" s="3"/>
      <c r="C1155" s="12" t="str" cm="1">
        <f t="array" ref="C1155">IFERROR(INDEX(プルダウンデータ!C:C,SMALL(IF(プルダウンデータ!C$763:C$964&lt;&gt;"",ROW(プルダウンデータ!C$763:C$964)),ROW(プルダウンデータ!C953)-ROW(プルダウンデータ!C$763)+1)),"")</f>
        <v/>
      </c>
    </row>
    <row r="1156" spans="1:3">
      <c r="B1156" s="3"/>
      <c r="C1156" s="12" t="str" cm="1">
        <f t="array" ref="C1156">IFERROR(INDEX(プルダウンデータ!C:C,SMALL(IF(プルダウンデータ!C$763:C$964&lt;&gt;"",ROW(プルダウンデータ!C$763:C$964)),ROW(プルダウンデータ!C954)-ROW(プルダウンデータ!C$763)+1)),"")</f>
        <v/>
      </c>
    </row>
    <row r="1157" spans="1:3">
      <c r="B1157" s="3"/>
      <c r="C1157" s="12" t="str" cm="1">
        <f t="array" ref="C1157">IFERROR(INDEX(プルダウンデータ!C:C,SMALL(IF(プルダウンデータ!C$763:C$964&lt;&gt;"",ROW(プルダウンデータ!C$763:C$964)),ROW(プルダウンデータ!C955)-ROW(プルダウンデータ!C$763)+1)),"")</f>
        <v/>
      </c>
    </row>
    <row r="1158" spans="1:3">
      <c r="B1158" s="3"/>
      <c r="C1158" s="12" t="str" cm="1">
        <f t="array" ref="C1158">IFERROR(INDEX(プルダウンデータ!C:C,SMALL(IF(プルダウンデータ!C$763:C$964&lt;&gt;"",ROW(プルダウンデータ!C$763:C$964)),ROW(プルダウンデータ!C956)-ROW(プルダウンデータ!C$763)+1)),"")</f>
        <v/>
      </c>
    </row>
    <row r="1159" spans="1:3">
      <c r="B1159" s="3"/>
      <c r="C1159" s="12" t="str" cm="1">
        <f t="array" ref="C1159">IFERROR(INDEX(プルダウンデータ!C:C,SMALL(IF(プルダウンデータ!C$763:C$964&lt;&gt;"",ROW(プルダウンデータ!C$763:C$964)),ROW(プルダウンデータ!C957)-ROW(プルダウンデータ!C$763)+1)),"")</f>
        <v/>
      </c>
    </row>
    <row r="1160" spans="1:3">
      <c r="B1160" s="3"/>
      <c r="C1160" s="12" t="str" cm="1">
        <f t="array" ref="C1160">IFERROR(INDEX(プルダウンデータ!C:C,SMALL(IF(プルダウンデータ!C$763:C$964&lt;&gt;"",ROW(プルダウンデータ!C$763:C$964)),ROW(プルダウンデータ!C958)-ROW(プルダウンデータ!C$763)+1)),"")</f>
        <v/>
      </c>
    </row>
    <row r="1161" spans="1:3">
      <c r="B1161" s="3"/>
      <c r="C1161" s="12" t="str" cm="1">
        <f t="array" ref="C1161">IFERROR(INDEX(プルダウンデータ!C:C,SMALL(IF(プルダウンデータ!C$763:C$964&lt;&gt;"",ROW(プルダウンデータ!C$763:C$964)),ROW(プルダウンデータ!C959)-ROW(プルダウンデータ!C$763)+1)),"")</f>
        <v/>
      </c>
    </row>
    <row r="1162" spans="1:3">
      <c r="B1162" s="3"/>
      <c r="C1162" s="12" t="str" cm="1">
        <f t="array" ref="C1162">IFERROR(INDEX(プルダウンデータ!C:C,SMALL(IF(プルダウンデータ!C$763:C$964&lt;&gt;"",ROW(プルダウンデータ!C$763:C$964)),ROW(プルダウンデータ!C960)-ROW(プルダウンデータ!C$763)+1)),"")</f>
        <v/>
      </c>
    </row>
    <row r="1163" spans="1:3">
      <c r="B1163" s="3"/>
      <c r="C1163" s="12" t="str" cm="1">
        <f t="array" ref="C1163">IFERROR(INDEX(プルダウンデータ!C:C,SMALL(IF(プルダウンデータ!C$763:C$964&lt;&gt;"",ROW(プルダウンデータ!C$763:C$964)),ROW(プルダウンデータ!C961)-ROW(プルダウンデータ!C$763)+1)),"")</f>
        <v/>
      </c>
    </row>
    <row r="1164" spans="1:3">
      <c r="B1164" s="3"/>
      <c r="C1164" s="12" t="str" cm="1">
        <f t="array" ref="C1164">IFERROR(INDEX(プルダウンデータ!C:C,SMALL(IF(プルダウンデータ!C$763:C$964&lt;&gt;"",ROW(プルダウンデータ!C$763:C$964)),ROW(プルダウンデータ!C962)-ROW(プルダウンデータ!C$763)+1)),"")</f>
        <v/>
      </c>
    </row>
    <row r="1165" spans="1:3">
      <c r="B1165" s="3"/>
      <c r="C1165" s="12" t="str" cm="1">
        <f t="array" ref="C1165">IFERROR(INDEX(プルダウンデータ!C:C,SMALL(IF(プルダウンデータ!C$763:C$964&lt;&gt;"",ROW(プルダウンデータ!C$763:C$964)),ROW(プルダウンデータ!C963)-ROW(プルダウンデータ!C$763)+1)),"")</f>
        <v/>
      </c>
    </row>
    <row r="1166" spans="1:3">
      <c r="B1166" s="3"/>
      <c r="C1166" s="12" t="str" cm="1">
        <f t="array" ref="C1166">IFERROR(INDEX(プルダウンデータ!C:C,SMALL(IF(プルダウンデータ!C$763:C$964&lt;&gt;"",ROW(プルダウンデータ!C$763:C$964)),ROW(プルダウンデータ!C964)-ROW(プルダウンデータ!C$763)+1)),"")</f>
        <v/>
      </c>
    </row>
    <row r="1167" spans="1:3">
      <c r="A1167" s="6" t="s">
        <v>6734</v>
      </c>
      <c r="B1167" s="3"/>
      <c r="C1167" s="3" t="s">
        <v>6736</v>
      </c>
    </row>
    <row r="1168" spans="1:3">
      <c r="A1168" s="7" t="s">
        <v>6735</v>
      </c>
      <c r="B1168" s="3"/>
      <c r="C1168" s="3" t="s">
        <v>6737</v>
      </c>
    </row>
    <row r="1169" spans="1:3">
      <c r="A1169" s="7"/>
      <c r="B1169" s="3"/>
      <c r="C1169" s="3" t="s">
        <v>6738</v>
      </c>
    </row>
    <row r="1170" spans="1:3">
      <c r="A1170" s="8"/>
      <c r="B1170" s="3"/>
      <c r="C1170" s="3" t="s">
        <v>7155</v>
      </c>
    </row>
    <row r="1171" spans="1:3">
      <c r="A1171" s="6" t="s">
        <v>6817</v>
      </c>
      <c r="B1171" s="3"/>
      <c r="C1171" s="3" t="s">
        <v>6818</v>
      </c>
    </row>
    <row r="1172" spans="1:3">
      <c r="A1172" s="7" t="s">
        <v>6819</v>
      </c>
      <c r="B1172" s="3"/>
      <c r="C1172" s="3" t="s">
        <v>6820</v>
      </c>
    </row>
    <row r="1173" spans="1:3">
      <c r="A1173" s="8"/>
      <c r="B1173" s="3"/>
      <c r="C1173" s="3" t="s">
        <v>6821</v>
      </c>
    </row>
    <row r="1174" spans="1:3">
      <c r="A1174" s="112" t="s">
        <v>6881</v>
      </c>
      <c r="B1174" s="3"/>
      <c r="C1174" s="3"/>
    </row>
    <row r="1175" spans="1:3">
      <c r="A1175" s="113"/>
      <c r="B1175" s="3"/>
      <c r="C1175" s="3" t="s">
        <v>6882</v>
      </c>
    </row>
    <row r="1176" spans="1:3">
      <c r="A1176" s="6" t="s">
        <v>6924</v>
      </c>
      <c r="B1176" s="3" t="s">
        <v>242</v>
      </c>
      <c r="C1176" s="3" t="s">
        <v>6925</v>
      </c>
    </row>
    <row r="1177" spans="1:3">
      <c r="A1177" s="7"/>
      <c r="B1177" s="3" t="s">
        <v>243</v>
      </c>
      <c r="C1177" s="3" t="s">
        <v>6926</v>
      </c>
    </row>
    <row r="1178" spans="1:3">
      <c r="A1178" s="7"/>
      <c r="B1178" s="3" t="s">
        <v>244</v>
      </c>
      <c r="C1178" s="3" t="s">
        <v>6927</v>
      </c>
    </row>
    <row r="1179" spans="1:3">
      <c r="A1179" s="7"/>
      <c r="B1179" s="3" t="s">
        <v>245</v>
      </c>
      <c r="C1179" s="3" t="s">
        <v>6928</v>
      </c>
    </row>
    <row r="1180" spans="1:3">
      <c r="A1180" s="7"/>
      <c r="B1180" s="3" t="s">
        <v>246</v>
      </c>
      <c r="C1180" s="3" t="s">
        <v>6929</v>
      </c>
    </row>
    <row r="1181" spans="1:3">
      <c r="A1181" s="7"/>
      <c r="B1181" s="3" t="s">
        <v>247</v>
      </c>
      <c r="C1181" s="3" t="s">
        <v>6930</v>
      </c>
    </row>
    <row r="1182" spans="1:3">
      <c r="A1182" s="7"/>
      <c r="B1182" s="3" t="s">
        <v>248</v>
      </c>
      <c r="C1182" s="3" t="s">
        <v>6931</v>
      </c>
    </row>
    <row r="1183" spans="1:3">
      <c r="A1183" s="7"/>
      <c r="B1183" s="3" t="s">
        <v>249</v>
      </c>
      <c r="C1183" s="3" t="s">
        <v>6932</v>
      </c>
    </row>
    <row r="1184" spans="1:3">
      <c r="A1184" s="7"/>
      <c r="B1184" s="3" t="s">
        <v>250</v>
      </c>
      <c r="C1184" s="3" t="s">
        <v>6933</v>
      </c>
    </row>
    <row r="1185" spans="1:3">
      <c r="A1185" s="7"/>
      <c r="B1185" s="3" t="s">
        <v>251</v>
      </c>
      <c r="C1185" s="3" t="s">
        <v>6934</v>
      </c>
    </row>
    <row r="1186" spans="1:3">
      <c r="A1186" s="7"/>
      <c r="B1186" s="3" t="s">
        <v>252</v>
      </c>
      <c r="C1186" s="3" t="s">
        <v>6935</v>
      </c>
    </row>
    <row r="1187" spans="1:3">
      <c r="A1187" s="7"/>
      <c r="B1187" s="3" t="s">
        <v>253</v>
      </c>
      <c r="C1187" s="3" t="s">
        <v>6936</v>
      </c>
    </row>
    <row r="1188" spans="1:3">
      <c r="A1188" s="7"/>
      <c r="B1188" s="3" t="s">
        <v>254</v>
      </c>
      <c r="C1188" s="3" t="s">
        <v>6937</v>
      </c>
    </row>
    <row r="1189" spans="1:3">
      <c r="A1189" s="7"/>
      <c r="B1189" s="3" t="s">
        <v>255</v>
      </c>
      <c r="C1189" s="3" t="s">
        <v>6938</v>
      </c>
    </row>
    <row r="1190" spans="1:3">
      <c r="A1190" s="7"/>
      <c r="B1190" s="3" t="s">
        <v>256</v>
      </c>
      <c r="C1190" s="3" t="s">
        <v>6939</v>
      </c>
    </row>
    <row r="1191" spans="1:3">
      <c r="A1191" s="7"/>
      <c r="B1191" s="3" t="s">
        <v>257</v>
      </c>
      <c r="C1191" s="3" t="s">
        <v>589</v>
      </c>
    </row>
    <row r="1192" spans="1:3">
      <c r="A1192" s="7"/>
      <c r="B1192" s="3" t="s">
        <v>258</v>
      </c>
      <c r="C1192" s="3" t="s">
        <v>590</v>
      </c>
    </row>
    <row r="1193" spans="1:3">
      <c r="A1193" s="7"/>
      <c r="B1193" s="3" t="s">
        <v>259</v>
      </c>
      <c r="C1193" s="3" t="s">
        <v>6940</v>
      </c>
    </row>
    <row r="1194" spans="1:3">
      <c r="A1194" s="7"/>
      <c r="B1194" s="3" t="s">
        <v>260</v>
      </c>
      <c r="C1194" s="3" t="s">
        <v>6941</v>
      </c>
    </row>
    <row r="1195" spans="1:3">
      <c r="A1195" s="7"/>
      <c r="B1195" s="3" t="s">
        <v>261</v>
      </c>
      <c r="C1195" s="3" t="s">
        <v>6942</v>
      </c>
    </row>
    <row r="1196" spans="1:3">
      <c r="A1196" s="7"/>
      <c r="B1196" s="3" t="s">
        <v>262</v>
      </c>
      <c r="C1196" s="3" t="s">
        <v>6943</v>
      </c>
    </row>
    <row r="1197" spans="1:3">
      <c r="A1197" s="7"/>
      <c r="B1197" s="3" t="s">
        <v>263</v>
      </c>
      <c r="C1197" s="3" t="s">
        <v>6944</v>
      </c>
    </row>
    <row r="1198" spans="1:3">
      <c r="A1198" s="7"/>
      <c r="B1198" s="3" t="s">
        <v>264</v>
      </c>
      <c r="C1198" s="3" t="s">
        <v>6945</v>
      </c>
    </row>
    <row r="1199" spans="1:3">
      <c r="A1199" s="7"/>
      <c r="B1199" s="3" t="s">
        <v>265</v>
      </c>
      <c r="C1199" s="3" t="s">
        <v>6946</v>
      </c>
    </row>
    <row r="1200" spans="1:3">
      <c r="A1200" s="7"/>
      <c r="B1200" s="3" t="s">
        <v>266</v>
      </c>
      <c r="C1200" s="3" t="s">
        <v>6947</v>
      </c>
    </row>
    <row r="1201" spans="1:3">
      <c r="A1201" s="7"/>
      <c r="B1201" s="3" t="s">
        <v>267</v>
      </c>
      <c r="C1201" s="3" t="s">
        <v>6948</v>
      </c>
    </row>
    <row r="1202" spans="1:3">
      <c r="A1202" s="7"/>
      <c r="B1202" s="3" t="s">
        <v>268</v>
      </c>
      <c r="C1202" s="3" t="s">
        <v>6949</v>
      </c>
    </row>
    <row r="1203" spans="1:3">
      <c r="A1203" s="7"/>
      <c r="B1203" s="3"/>
      <c r="C1203" s="3"/>
    </row>
    <row r="1204" spans="1:3">
      <c r="A1204" s="7"/>
      <c r="B1204" s="3"/>
      <c r="C1204" s="3"/>
    </row>
    <row r="1205" spans="1:3">
      <c r="A1205" s="7"/>
      <c r="B1205" s="3"/>
      <c r="C1205" s="3"/>
    </row>
    <row r="1206" spans="1:3">
      <c r="A1206" s="7"/>
      <c r="B1206" s="3"/>
      <c r="C1206" s="3"/>
    </row>
    <row r="1207" spans="1:3">
      <c r="A1207" s="7"/>
      <c r="B1207" s="3"/>
      <c r="C1207" s="3"/>
    </row>
    <row r="1208" spans="1:3">
      <c r="A1208" s="7"/>
      <c r="B1208" s="3"/>
      <c r="C1208" s="3"/>
    </row>
    <row r="1209" spans="1:3">
      <c r="A1209" s="7"/>
      <c r="B1209" s="3"/>
      <c r="C1209" s="3"/>
    </row>
    <row r="1210" spans="1:3">
      <c r="A1210" s="8"/>
      <c r="B1210" s="3"/>
      <c r="C1210" s="3"/>
    </row>
    <row r="1211" spans="1:3">
      <c r="A1211" s="4" t="s">
        <v>6981</v>
      </c>
      <c r="B1211" s="3" t="s">
        <v>6982</v>
      </c>
      <c r="C1211" s="3" t="s">
        <v>6993</v>
      </c>
    </row>
    <row r="1212" spans="1:3">
      <c r="B1212" s="3" t="s">
        <v>6983</v>
      </c>
      <c r="C1212" s="3" t="s">
        <v>6994</v>
      </c>
    </row>
    <row r="1213" spans="1:3">
      <c r="B1213" s="3" t="s">
        <v>6984</v>
      </c>
      <c r="C1213" s="3" t="s">
        <v>6995</v>
      </c>
    </row>
    <row r="1214" spans="1:3">
      <c r="B1214" s="3" t="s">
        <v>6985</v>
      </c>
      <c r="C1214" s="3" t="s">
        <v>6996</v>
      </c>
    </row>
    <row r="1215" spans="1:3">
      <c r="B1215" s="3" t="s">
        <v>6986</v>
      </c>
      <c r="C1215" s="3" t="s">
        <v>6997</v>
      </c>
    </row>
    <row r="1216" spans="1:3">
      <c r="B1216" s="3" t="s">
        <v>6987</v>
      </c>
      <c r="C1216" s="3" t="s">
        <v>6998</v>
      </c>
    </row>
    <row r="1217" spans="2:3">
      <c r="B1217" s="3" t="s">
        <v>6988</v>
      </c>
      <c r="C1217" s="3" t="s">
        <v>6999</v>
      </c>
    </row>
    <row r="1218" spans="2:3">
      <c r="B1218" s="3" t="s">
        <v>6989</v>
      </c>
      <c r="C1218" s="3" t="s">
        <v>7000</v>
      </c>
    </row>
    <row r="1219" spans="2:3">
      <c r="B1219" s="3" t="s">
        <v>6990</v>
      </c>
      <c r="C1219" s="3" t="s">
        <v>7001</v>
      </c>
    </row>
    <row r="1220" spans="2:3">
      <c r="B1220" s="3" t="s">
        <v>6991</v>
      </c>
      <c r="C1220" s="3" t="s">
        <v>7002</v>
      </c>
    </row>
    <row r="1221" spans="2:3">
      <c r="B1221" s="3" t="s">
        <v>6992</v>
      </c>
      <c r="C1221" s="3" t="s">
        <v>7003</v>
      </c>
    </row>
    <row r="1222" spans="2:3">
      <c r="B1222" s="3" t="s">
        <v>253</v>
      </c>
      <c r="C1222" s="3" t="s">
        <v>7004</v>
      </c>
    </row>
    <row r="1223" spans="2:3">
      <c r="B1223" s="3" t="s">
        <v>254</v>
      </c>
      <c r="C1223" s="3" t="s">
        <v>7005</v>
      </c>
    </row>
    <row r="1224" spans="2:3">
      <c r="B1224" s="3" t="s">
        <v>255</v>
      </c>
      <c r="C1224" s="3" t="s">
        <v>7006</v>
      </c>
    </row>
    <row r="1225" spans="2:3">
      <c r="B1225" s="3" t="s">
        <v>256</v>
      </c>
      <c r="C1225" s="3" t="s">
        <v>7007</v>
      </c>
    </row>
    <row r="1226" spans="2:3">
      <c r="B1226" s="3" t="s">
        <v>257</v>
      </c>
      <c r="C1226" s="3" t="s">
        <v>7008</v>
      </c>
    </row>
    <row r="1227" spans="2:3">
      <c r="B1227" s="3" t="s">
        <v>258</v>
      </c>
      <c r="C1227" s="3" t="s">
        <v>7009</v>
      </c>
    </row>
    <row r="1228" spans="2:3">
      <c r="B1228" s="3" t="s">
        <v>259</v>
      </c>
      <c r="C1228" s="3" t="s">
        <v>7010</v>
      </c>
    </row>
    <row r="1229" spans="2:3">
      <c r="B1229" s="3" t="s">
        <v>260</v>
      </c>
      <c r="C1229" s="3" t="s">
        <v>7011</v>
      </c>
    </row>
    <row r="1230" spans="2:3">
      <c r="B1230" s="3" t="s">
        <v>261</v>
      </c>
      <c r="C1230" s="3" t="s">
        <v>7012</v>
      </c>
    </row>
    <row r="1231" spans="2:3">
      <c r="B1231" s="3" t="s">
        <v>262</v>
      </c>
      <c r="C1231" s="3" t="s">
        <v>7013</v>
      </c>
    </row>
    <row r="1232" spans="2:3">
      <c r="B1232" s="3" t="s">
        <v>263</v>
      </c>
      <c r="C1232" s="3" t="s">
        <v>7014</v>
      </c>
    </row>
    <row r="1233" spans="2:3">
      <c r="B1233" s="3" t="s">
        <v>264</v>
      </c>
      <c r="C1233" s="3" t="s">
        <v>7015</v>
      </c>
    </row>
    <row r="1234" spans="2:3">
      <c r="B1234" s="3" t="s">
        <v>265</v>
      </c>
      <c r="C1234" s="3" t="s">
        <v>7016</v>
      </c>
    </row>
    <row r="1235" spans="2:3">
      <c r="B1235" s="3" t="s">
        <v>266</v>
      </c>
      <c r="C1235" s="3" t="s">
        <v>7017</v>
      </c>
    </row>
    <row r="1236" spans="2:3">
      <c r="B1236" s="3" t="s">
        <v>267</v>
      </c>
      <c r="C1236" s="3" t="s">
        <v>7018</v>
      </c>
    </row>
    <row r="1237" spans="2:3">
      <c r="B1237" s="3" t="s">
        <v>268</v>
      </c>
      <c r="C1237" s="3" t="s">
        <v>7019</v>
      </c>
    </row>
    <row r="1238" spans="2:3">
      <c r="B1238" s="3" t="s">
        <v>269</v>
      </c>
      <c r="C1238" s="3" t="s">
        <v>7020</v>
      </c>
    </row>
    <row r="1239" spans="2:3">
      <c r="B1239" s="3" t="s">
        <v>270</v>
      </c>
      <c r="C1239" s="3" t="s">
        <v>7021</v>
      </c>
    </row>
    <row r="1240" spans="2:3">
      <c r="B1240" s="3" t="s">
        <v>271</v>
      </c>
      <c r="C1240" s="3" t="s">
        <v>7022</v>
      </c>
    </row>
    <row r="1241" spans="2:3">
      <c r="B1241" s="3" t="s">
        <v>272</v>
      </c>
      <c r="C1241" s="3" t="s">
        <v>7023</v>
      </c>
    </row>
    <row r="1242" spans="2:3">
      <c r="B1242" s="3" t="s">
        <v>273</v>
      </c>
      <c r="C1242" s="3" t="s">
        <v>7024</v>
      </c>
    </row>
    <row r="1243" spans="2:3">
      <c r="B1243" s="3" t="s">
        <v>274</v>
      </c>
      <c r="C1243" s="3" t="s">
        <v>7025</v>
      </c>
    </row>
    <row r="1244" spans="2:3">
      <c r="B1244" s="3" t="s">
        <v>275</v>
      </c>
      <c r="C1244" s="3" t="s">
        <v>7026</v>
      </c>
    </row>
    <row r="1245" spans="2:3">
      <c r="B1245" s="3" t="s">
        <v>276</v>
      </c>
      <c r="C1245" s="3" t="s">
        <v>7027</v>
      </c>
    </row>
    <row r="1246" spans="2:3">
      <c r="B1246" s="3" t="s">
        <v>277</v>
      </c>
      <c r="C1246" s="3" t="s">
        <v>7028</v>
      </c>
    </row>
    <row r="1247" spans="2:3">
      <c r="B1247" s="3" t="s">
        <v>278</v>
      </c>
      <c r="C1247" s="3" t="s">
        <v>7029</v>
      </c>
    </row>
    <row r="1248" spans="2:3">
      <c r="B1248" s="3" t="s">
        <v>279</v>
      </c>
      <c r="C1248" s="3" t="s">
        <v>7030</v>
      </c>
    </row>
    <row r="1249" spans="1:3">
      <c r="B1249" s="3" t="s">
        <v>280</v>
      </c>
      <c r="C1249" s="3" t="s">
        <v>7031</v>
      </c>
    </row>
    <row r="1250" spans="1:3">
      <c r="B1250" s="3" t="s">
        <v>281</v>
      </c>
      <c r="C1250" s="3" t="s">
        <v>7032</v>
      </c>
    </row>
    <row r="1251" spans="1:3">
      <c r="B1251" s="3" t="s">
        <v>282</v>
      </c>
      <c r="C1251" s="3" t="s">
        <v>7033</v>
      </c>
    </row>
    <row r="1252" spans="1:3">
      <c r="B1252" s="3" t="s">
        <v>283</v>
      </c>
      <c r="C1252" s="3" t="s">
        <v>7034</v>
      </c>
    </row>
    <row r="1253" spans="1:3">
      <c r="B1253" s="3" t="s">
        <v>284</v>
      </c>
      <c r="C1253" s="3" t="s">
        <v>7035</v>
      </c>
    </row>
    <row r="1254" spans="1:3">
      <c r="B1254" s="3" t="s">
        <v>285</v>
      </c>
      <c r="C1254" s="3" t="s">
        <v>7036</v>
      </c>
    </row>
    <row r="1255" spans="1:3">
      <c r="B1255" s="3" t="s">
        <v>286</v>
      </c>
      <c r="C1255" s="3" t="s">
        <v>7037</v>
      </c>
    </row>
    <row r="1256" spans="1:3">
      <c r="B1256" s="3" t="s">
        <v>287</v>
      </c>
      <c r="C1256" s="3" t="s">
        <v>7038</v>
      </c>
    </row>
    <row r="1257" spans="1:3">
      <c r="B1257" s="3" t="s">
        <v>288</v>
      </c>
      <c r="C1257" s="3" t="s">
        <v>7039</v>
      </c>
    </row>
    <row r="1258" spans="1:3">
      <c r="A1258" s="135"/>
      <c r="B1258" s="3"/>
      <c r="C1258" s="3"/>
    </row>
    <row r="1259" spans="1:3">
      <c r="A1259" s="4" t="s">
        <v>7347</v>
      </c>
      <c r="B1259" s="3" t="s">
        <v>4474</v>
      </c>
      <c r="C1259" s="3" t="s">
        <v>7435</v>
      </c>
    </row>
    <row r="1260" spans="1:3">
      <c r="B1260" s="3" t="s">
        <v>7042</v>
      </c>
      <c r="C1260" s="3" t="s">
        <v>7435</v>
      </c>
    </row>
    <row r="1261" spans="1:3">
      <c r="B1261" s="3" t="s">
        <v>7348</v>
      </c>
      <c r="C1261" s="3" t="s">
        <v>7435</v>
      </c>
    </row>
    <row r="1262" spans="1:3">
      <c r="B1262" s="3" t="s">
        <v>4458</v>
      </c>
      <c r="C1262" s="3" t="s">
        <v>7436</v>
      </c>
    </row>
    <row r="1263" spans="1:3">
      <c r="B1263" s="3" t="s">
        <v>4460</v>
      </c>
      <c r="C1263" s="3" t="s">
        <v>7436</v>
      </c>
    </row>
    <row r="1264" spans="1:3">
      <c r="B1264" s="3" t="s">
        <v>4459</v>
      </c>
      <c r="C1264" s="3" t="s">
        <v>7436</v>
      </c>
    </row>
    <row r="1265" spans="1:3">
      <c r="B1265" s="3" t="s">
        <v>4461</v>
      </c>
      <c r="C1265" s="3" t="s">
        <v>7437</v>
      </c>
    </row>
    <row r="1266" spans="1:3">
      <c r="B1266" s="3" t="s">
        <v>4463</v>
      </c>
      <c r="C1266" s="3" t="s">
        <v>7437</v>
      </c>
    </row>
    <row r="1267" spans="1:3">
      <c r="B1267" s="3" t="s">
        <v>4462</v>
      </c>
      <c r="C1267" s="3" t="s">
        <v>7437</v>
      </c>
    </row>
    <row r="1268" spans="1:3">
      <c r="B1268" s="3" t="s">
        <v>7043</v>
      </c>
      <c r="C1268" s="3" t="s">
        <v>7438</v>
      </c>
    </row>
    <row r="1269" spans="1:3">
      <c r="B1269" s="3" t="s">
        <v>7044</v>
      </c>
      <c r="C1269" s="3" t="s">
        <v>7438</v>
      </c>
    </row>
    <row r="1270" spans="1:3" ht="47.25">
      <c r="B1270" s="3" t="s">
        <v>7045</v>
      </c>
      <c r="C1270" s="136" t="s">
        <v>7439</v>
      </c>
    </row>
    <row r="1271" spans="1:3">
      <c r="B1271" s="3"/>
      <c r="C1271" s="136"/>
    </row>
    <row r="1272" spans="1:3">
      <c r="B1272" s="3"/>
      <c r="C1272" s="136"/>
    </row>
    <row r="1273" spans="1:3">
      <c r="B1273" s="3"/>
      <c r="C1273" s="136"/>
    </row>
    <row r="1274" spans="1:3">
      <c r="A1274" s="187" t="s">
        <v>7289</v>
      </c>
      <c r="B1274" s="3" t="s">
        <v>7290</v>
      </c>
      <c r="C1274" s="136" t="s">
        <v>7293</v>
      </c>
    </row>
    <row r="1275" spans="1:3">
      <c r="B1275" s="3" t="s">
        <v>7291</v>
      </c>
      <c r="C1275" s="136" t="s">
        <v>7294</v>
      </c>
    </row>
    <row r="1276" spans="1:3">
      <c r="B1276" s="3" t="s">
        <v>7292</v>
      </c>
      <c r="C1276" s="136" t="s">
        <v>7295</v>
      </c>
    </row>
    <row r="1277" spans="1:3">
      <c r="B1277" s="3"/>
      <c r="C1277" s="136"/>
    </row>
    <row r="1278" spans="1:3">
      <c r="B1278" s="3"/>
      <c r="C1278" s="136"/>
    </row>
    <row r="1279" spans="1:3">
      <c r="A1279" s="187" t="s">
        <v>7399</v>
      </c>
      <c r="B1279" s="3" t="s">
        <v>7400</v>
      </c>
      <c r="C1279" s="136" t="s">
        <v>7398</v>
      </c>
    </row>
    <row r="1280" spans="1:3">
      <c r="B1280" s="3" t="s">
        <v>7401</v>
      </c>
      <c r="C1280" s="3" t="s">
        <v>7389</v>
      </c>
    </row>
    <row r="1281" spans="1:5">
      <c r="B1281" s="3" t="s">
        <v>7402</v>
      </c>
      <c r="C1281" s="3" t="s">
        <v>7396</v>
      </c>
    </row>
    <row r="1282" spans="1:5">
      <c r="B1282" s="3" t="s">
        <v>7403</v>
      </c>
      <c r="C1282" s="3" t="s">
        <v>7394</v>
      </c>
    </row>
    <row r="1283" spans="1:5">
      <c r="B1283" s="3" t="s">
        <v>7404</v>
      </c>
      <c r="C1283" s="3" t="s">
        <v>7390</v>
      </c>
    </row>
    <row r="1284" spans="1:5">
      <c r="B1284" s="3" t="s">
        <v>7405</v>
      </c>
      <c r="C1284" s="3" t="s">
        <v>7392</v>
      </c>
    </row>
    <row r="1285" spans="1:5">
      <c r="B1285" s="3"/>
      <c r="C1285" s="3"/>
    </row>
    <row r="1286" spans="1:5">
      <c r="A1286" s="6" t="s">
        <v>4408</v>
      </c>
      <c r="B1286" s="3" t="s">
        <v>463</v>
      </c>
      <c r="C1286" s="3" t="s">
        <v>4409</v>
      </c>
      <c r="D1286" s="13" t="s">
        <v>343</v>
      </c>
      <c r="E1286" s="4">
        <v>0</v>
      </c>
    </row>
    <row r="1287" spans="1:5">
      <c r="A1287" s="7" t="s">
        <v>7409</v>
      </c>
      <c r="B1287" s="3" t="s">
        <v>464</v>
      </c>
      <c r="C1287" s="5" t="s">
        <v>4410</v>
      </c>
      <c r="D1287" s="14" t="s">
        <v>344</v>
      </c>
      <c r="E1287" s="4">
        <v>1</v>
      </c>
    </row>
    <row r="1288" spans="1:5">
      <c r="A1288" s="7"/>
      <c r="B1288" s="3" t="s">
        <v>465</v>
      </c>
      <c r="C1288" s="5" t="s">
        <v>4411</v>
      </c>
      <c r="D1288" s="14" t="s">
        <v>345</v>
      </c>
      <c r="E1288" s="4">
        <v>1</v>
      </c>
    </row>
    <row r="1289" spans="1:5">
      <c r="A1289" s="7"/>
      <c r="B1289" s="3" t="s">
        <v>466</v>
      </c>
      <c r="C1289" s="5" t="s">
        <v>4412</v>
      </c>
      <c r="D1289" s="14" t="s">
        <v>346</v>
      </c>
      <c r="E1289" s="4">
        <v>0</v>
      </c>
    </row>
    <row r="1290" spans="1:5">
      <c r="A1290" s="7"/>
      <c r="B1290" s="3" t="s">
        <v>467</v>
      </c>
      <c r="C1290" s="5" t="s">
        <v>4413</v>
      </c>
      <c r="D1290" s="14" t="s">
        <v>347</v>
      </c>
      <c r="E1290" s="4">
        <v>0</v>
      </c>
    </row>
    <row r="1291" spans="1:5">
      <c r="A1291" s="7"/>
      <c r="B1291" s="3" t="s">
        <v>468</v>
      </c>
      <c r="C1291" s="5" t="s">
        <v>4414</v>
      </c>
      <c r="D1291" s="14" t="s">
        <v>348</v>
      </c>
      <c r="E1291" s="4">
        <v>0</v>
      </c>
    </row>
    <row r="1292" spans="1:5">
      <c r="A1292" s="7"/>
      <c r="B1292" s="3" t="s">
        <v>469</v>
      </c>
      <c r="C1292" s="5" t="s">
        <v>4415</v>
      </c>
      <c r="D1292" s="14" t="s">
        <v>349</v>
      </c>
      <c r="E1292" s="4">
        <v>0</v>
      </c>
    </row>
    <row r="1293" spans="1:5">
      <c r="A1293" s="7"/>
      <c r="B1293" s="3" t="s">
        <v>470</v>
      </c>
      <c r="C1293" s="5" t="s">
        <v>4416</v>
      </c>
      <c r="D1293" s="14" t="s">
        <v>350</v>
      </c>
      <c r="E1293" s="4">
        <v>0</v>
      </c>
    </row>
    <row r="1294" spans="1:5">
      <c r="A1294" s="7"/>
      <c r="B1294" s="3" t="s">
        <v>471</v>
      </c>
      <c r="C1294" s="5" t="s">
        <v>4417</v>
      </c>
      <c r="D1294" s="14" t="s">
        <v>351</v>
      </c>
      <c r="E1294" s="4">
        <v>0</v>
      </c>
    </row>
    <row r="1295" spans="1:5">
      <c r="A1295" s="7"/>
      <c r="B1295" s="3" t="s">
        <v>472</v>
      </c>
      <c r="C1295" s="5" t="s">
        <v>4418</v>
      </c>
      <c r="D1295" s="14" t="s">
        <v>352</v>
      </c>
      <c r="E1295" s="4">
        <v>0</v>
      </c>
    </row>
    <row r="1296" spans="1:5">
      <c r="A1296" s="7"/>
      <c r="B1296" s="3" t="s">
        <v>473</v>
      </c>
      <c r="C1296" s="5" t="s">
        <v>6877</v>
      </c>
      <c r="D1296" s="14" t="s">
        <v>353</v>
      </c>
      <c r="E1296" s="4">
        <v>1</v>
      </c>
    </row>
    <row r="1297" spans="1:5">
      <c r="A1297" s="7"/>
      <c r="B1297" s="3" t="s">
        <v>6839</v>
      </c>
      <c r="C1297" s="5" t="s">
        <v>6840</v>
      </c>
      <c r="D1297" s="14" t="s">
        <v>6841</v>
      </c>
      <c r="E1297" s="4">
        <v>1</v>
      </c>
    </row>
    <row r="1298" spans="1:5">
      <c r="A1298" s="7"/>
      <c r="B1298" s="3" t="s">
        <v>6842</v>
      </c>
      <c r="C1298" s="5" t="s">
        <v>6843</v>
      </c>
      <c r="D1298" s="14" t="s">
        <v>6844</v>
      </c>
      <c r="E1298" s="4">
        <v>1</v>
      </c>
    </row>
    <row r="1299" spans="1:5">
      <c r="A1299" s="7"/>
      <c r="B1299" s="3" t="s">
        <v>6845</v>
      </c>
      <c r="C1299" s="5" t="s">
        <v>6846</v>
      </c>
      <c r="D1299" s="14" t="s">
        <v>6847</v>
      </c>
      <c r="E1299" s="4">
        <v>1</v>
      </c>
    </row>
    <row r="1300" spans="1:5">
      <c r="A1300" s="7"/>
      <c r="B1300" s="3" t="s">
        <v>6848</v>
      </c>
      <c r="C1300" s="5" t="s">
        <v>6849</v>
      </c>
      <c r="D1300" s="14" t="s">
        <v>6850</v>
      </c>
      <c r="E1300" s="4">
        <v>1</v>
      </c>
    </row>
    <row r="1301" spans="1:5">
      <c r="A1301" s="7"/>
      <c r="B1301" s="3" t="s">
        <v>6851</v>
      </c>
      <c r="C1301" s="5" t="s">
        <v>6852</v>
      </c>
      <c r="D1301" s="14" t="s">
        <v>6853</v>
      </c>
      <c r="E1301" s="4">
        <v>1</v>
      </c>
    </row>
    <row r="1302" spans="1:5">
      <c r="A1302" s="7"/>
      <c r="B1302" s="3" t="s">
        <v>6854</v>
      </c>
      <c r="C1302" s="5" t="s">
        <v>7441</v>
      </c>
      <c r="D1302" s="14" t="s">
        <v>7442</v>
      </c>
      <c r="E1302" s="4">
        <v>1</v>
      </c>
    </row>
    <row r="1303" spans="1:5">
      <c r="A1303" s="7"/>
      <c r="B1303" s="3" t="s">
        <v>6856</v>
      </c>
      <c r="C1303" s="5" t="s">
        <v>6857</v>
      </c>
      <c r="D1303" s="14" t="s">
        <v>6858</v>
      </c>
      <c r="E1303" s="4">
        <v>1</v>
      </c>
    </row>
    <row r="1304" spans="1:5">
      <c r="A1304" s="7"/>
      <c r="B1304" s="3" t="s">
        <v>6859</v>
      </c>
      <c r="C1304" s="5" t="s">
        <v>6860</v>
      </c>
      <c r="D1304" s="14" t="s">
        <v>6861</v>
      </c>
      <c r="E1304" s="4">
        <v>1</v>
      </c>
    </row>
    <row r="1305" spans="1:5">
      <c r="A1305" s="7"/>
      <c r="B1305" s="3" t="s">
        <v>6862</v>
      </c>
      <c r="C1305" s="5" t="s">
        <v>6863</v>
      </c>
      <c r="D1305" s="14" t="s">
        <v>6864</v>
      </c>
      <c r="E1305" s="4">
        <v>1</v>
      </c>
    </row>
    <row r="1306" spans="1:5">
      <c r="A1306" s="7"/>
      <c r="B1306" s="3" t="s">
        <v>474</v>
      </c>
      <c r="C1306" s="5" t="s">
        <v>4419</v>
      </c>
      <c r="D1306" s="14" t="s">
        <v>354</v>
      </c>
      <c r="E1306" s="4">
        <v>1</v>
      </c>
    </row>
    <row r="1307" spans="1:5">
      <c r="A1307" s="7"/>
      <c r="B1307" s="3" t="s">
        <v>475</v>
      </c>
      <c r="C1307" s="5" t="s">
        <v>4420</v>
      </c>
      <c r="D1307" s="14" t="s">
        <v>355</v>
      </c>
      <c r="E1307" s="4">
        <v>1</v>
      </c>
    </row>
    <row r="1308" spans="1:5">
      <c r="A1308" s="7"/>
      <c r="B1308" s="3" t="s">
        <v>476</v>
      </c>
      <c r="C1308" s="5" t="s">
        <v>4421</v>
      </c>
      <c r="D1308" s="14" t="s">
        <v>356</v>
      </c>
      <c r="E1308" s="4">
        <v>1</v>
      </c>
    </row>
    <row r="1309" spans="1:5">
      <c r="A1309" s="7"/>
      <c r="B1309" s="3" t="s">
        <v>477</v>
      </c>
      <c r="C1309" s="5" t="s">
        <v>4422</v>
      </c>
      <c r="D1309" s="14" t="s">
        <v>357</v>
      </c>
      <c r="E1309" s="4">
        <v>1</v>
      </c>
    </row>
    <row r="1310" spans="1:5">
      <c r="A1310" s="7"/>
      <c r="B1310" s="3" t="s">
        <v>478</v>
      </c>
      <c r="C1310" s="5" t="s">
        <v>4423</v>
      </c>
      <c r="D1310" s="14" t="s">
        <v>358</v>
      </c>
      <c r="E1310" s="4">
        <v>1</v>
      </c>
    </row>
    <row r="1311" spans="1:5">
      <c r="A1311" s="7"/>
      <c r="B1311" s="3" t="s">
        <v>479</v>
      </c>
      <c r="C1311" s="5" t="s">
        <v>4424</v>
      </c>
      <c r="D1311" s="14" t="s">
        <v>359</v>
      </c>
      <c r="E1311" s="4">
        <v>1</v>
      </c>
    </row>
    <row r="1312" spans="1:5">
      <c r="A1312" s="7"/>
      <c r="B1312" s="3" t="s">
        <v>480</v>
      </c>
      <c r="C1312" s="5" t="s">
        <v>4425</v>
      </c>
      <c r="D1312" s="14" t="s">
        <v>360</v>
      </c>
      <c r="E1312" s="4">
        <v>1</v>
      </c>
    </row>
    <row r="1313" spans="1:5">
      <c r="A1313" s="7"/>
      <c r="B1313" s="3" t="s">
        <v>481</v>
      </c>
      <c r="C1313" s="5" t="s">
        <v>4426</v>
      </c>
      <c r="D1313" s="14" t="s">
        <v>361</v>
      </c>
      <c r="E1313" s="4">
        <v>1</v>
      </c>
    </row>
    <row r="1314" spans="1:5">
      <c r="A1314" s="7"/>
      <c r="B1314" s="3" t="s">
        <v>482</v>
      </c>
      <c r="C1314" s="5" t="s">
        <v>4427</v>
      </c>
      <c r="D1314" s="14" t="s">
        <v>362</v>
      </c>
      <c r="E1314" s="4">
        <v>1</v>
      </c>
    </row>
    <row r="1315" spans="1:5">
      <c r="A1315" s="7"/>
      <c r="B1315" s="3" t="s">
        <v>483</v>
      </c>
      <c r="C1315" s="5" t="s">
        <v>4428</v>
      </c>
      <c r="D1315" s="14" t="s">
        <v>363</v>
      </c>
      <c r="E1315" s="4">
        <v>1</v>
      </c>
    </row>
    <row r="1316" spans="1:5">
      <c r="A1316" s="7"/>
      <c r="B1316" s="3" t="s">
        <v>484</v>
      </c>
      <c r="C1316" s="5" t="s">
        <v>4429</v>
      </c>
      <c r="D1316" s="14" t="s">
        <v>364</v>
      </c>
      <c r="E1316" s="4">
        <v>1</v>
      </c>
    </row>
    <row r="1317" spans="1:5">
      <c r="A1317" s="7"/>
      <c r="B1317" s="3" t="s">
        <v>485</v>
      </c>
      <c r="C1317" s="5" t="s">
        <v>4430</v>
      </c>
      <c r="D1317" s="14" t="s">
        <v>365</v>
      </c>
      <c r="E1317" s="4">
        <v>1</v>
      </c>
    </row>
    <row r="1318" spans="1:5">
      <c r="A1318" s="7"/>
      <c r="B1318" s="3" t="s">
        <v>486</v>
      </c>
      <c r="C1318" s="5" t="s">
        <v>4431</v>
      </c>
      <c r="D1318" s="14" t="s">
        <v>366</v>
      </c>
      <c r="E1318" s="4">
        <v>1</v>
      </c>
    </row>
    <row r="1319" spans="1:5">
      <c r="A1319" s="7"/>
      <c r="B1319" s="3" t="s">
        <v>487</v>
      </c>
      <c r="C1319" s="5" t="s">
        <v>4432</v>
      </c>
      <c r="D1319" s="14" t="s">
        <v>367</v>
      </c>
      <c r="E1319" s="4">
        <v>1</v>
      </c>
    </row>
    <row r="1320" spans="1:5">
      <c r="A1320" s="7"/>
      <c r="B1320" s="3" t="s">
        <v>488</v>
      </c>
      <c r="C1320" s="5" t="s">
        <v>4433</v>
      </c>
      <c r="D1320" s="14" t="s">
        <v>368</v>
      </c>
      <c r="E1320" s="4">
        <v>1</v>
      </c>
    </row>
    <row r="1321" spans="1:5">
      <c r="A1321" s="7"/>
      <c r="B1321" s="3" t="s">
        <v>489</v>
      </c>
      <c r="C1321" s="5" t="s">
        <v>4434</v>
      </c>
      <c r="D1321" s="14" t="s">
        <v>369</v>
      </c>
      <c r="E1321" s="4">
        <v>1</v>
      </c>
    </row>
    <row r="1322" spans="1:5">
      <c r="A1322" s="7"/>
      <c r="B1322" s="3" t="s">
        <v>490</v>
      </c>
      <c r="C1322" s="5" t="s">
        <v>4435</v>
      </c>
      <c r="D1322" s="14" t="s">
        <v>370</v>
      </c>
      <c r="E1322" s="4">
        <v>1</v>
      </c>
    </row>
    <row r="1323" spans="1:5">
      <c r="A1323" s="7"/>
      <c r="B1323" s="3" t="s">
        <v>491</v>
      </c>
      <c r="C1323" s="5" t="s">
        <v>4436</v>
      </c>
      <c r="D1323" s="14" t="s">
        <v>371</v>
      </c>
      <c r="E1323" s="4">
        <v>1</v>
      </c>
    </row>
    <row r="1324" spans="1:5">
      <c r="A1324" s="7"/>
      <c r="B1324" s="3" t="s">
        <v>492</v>
      </c>
      <c r="C1324" s="5" t="s">
        <v>4437</v>
      </c>
      <c r="D1324" s="14" t="s">
        <v>372</v>
      </c>
      <c r="E1324" s="4">
        <v>1</v>
      </c>
    </row>
    <row r="1325" spans="1:5">
      <c r="A1325" s="7"/>
      <c r="B1325" s="3" t="s">
        <v>493</v>
      </c>
      <c r="C1325" s="5" t="s">
        <v>4438</v>
      </c>
      <c r="D1325" s="14" t="s">
        <v>373</v>
      </c>
      <c r="E1325" s="4">
        <v>1</v>
      </c>
    </row>
    <row r="1326" spans="1:5">
      <c r="A1326" s="7"/>
      <c r="B1326" s="3" t="s">
        <v>494</v>
      </c>
      <c r="C1326" s="5" t="s">
        <v>4439</v>
      </c>
      <c r="D1326" s="14" t="s">
        <v>374</v>
      </c>
      <c r="E1326" s="4">
        <v>1</v>
      </c>
    </row>
    <row r="1327" spans="1:5">
      <c r="A1327" s="7"/>
      <c r="B1327" s="3" t="s">
        <v>495</v>
      </c>
      <c r="C1327" s="5" t="s">
        <v>4440</v>
      </c>
      <c r="D1327" s="14" t="s">
        <v>375</v>
      </c>
      <c r="E1327" s="4">
        <v>1</v>
      </c>
    </row>
    <row r="1328" spans="1:5">
      <c r="A1328" s="7"/>
      <c r="B1328" s="3" t="s">
        <v>496</v>
      </c>
      <c r="C1328" s="5" t="s">
        <v>4441</v>
      </c>
      <c r="D1328" s="14" t="s">
        <v>376</v>
      </c>
      <c r="E1328" s="4">
        <v>1</v>
      </c>
    </row>
    <row r="1329" spans="1:5">
      <c r="A1329" s="7"/>
      <c r="B1329" s="3" t="s">
        <v>497</v>
      </c>
      <c r="C1329" s="3" t="s">
        <v>4442</v>
      </c>
      <c r="D1329" s="13" t="s">
        <v>377</v>
      </c>
      <c r="E1329" s="4">
        <v>1</v>
      </c>
    </row>
    <row r="1330" spans="1:5">
      <c r="A1330" s="7"/>
      <c r="B1330" s="3" t="s">
        <v>498</v>
      </c>
      <c r="C1330" s="3" t="s">
        <v>4443</v>
      </c>
      <c r="D1330" s="13" t="s">
        <v>378</v>
      </c>
      <c r="E1330" s="4">
        <v>1</v>
      </c>
    </row>
    <row r="1331" spans="1:5">
      <c r="A1331" s="7"/>
      <c r="B1331" s="3" t="s">
        <v>499</v>
      </c>
      <c r="C1331" s="3" t="s">
        <v>4444</v>
      </c>
      <c r="D1331" s="13" t="s">
        <v>379</v>
      </c>
      <c r="E1331" s="4">
        <v>1</v>
      </c>
    </row>
    <row r="1332" spans="1:5">
      <c r="A1332" s="7"/>
      <c r="B1332" s="3" t="s">
        <v>500</v>
      </c>
      <c r="C1332" s="5" t="s">
        <v>4445</v>
      </c>
      <c r="D1332" s="14" t="s">
        <v>380</v>
      </c>
      <c r="E1332" s="4">
        <v>1</v>
      </c>
    </row>
    <row r="1333" spans="1:5">
      <c r="A1333" s="7"/>
      <c r="B1333" s="3" t="s">
        <v>501</v>
      </c>
      <c r="C1333" s="5" t="s">
        <v>4446</v>
      </c>
      <c r="D1333" s="14" t="s">
        <v>381</v>
      </c>
      <c r="E1333" s="4">
        <v>1</v>
      </c>
    </row>
    <row r="1334" spans="1:5">
      <c r="A1334" s="7"/>
      <c r="B1334" s="3" t="s">
        <v>502</v>
      </c>
      <c r="C1334" s="5" t="s">
        <v>4447</v>
      </c>
      <c r="D1334" s="14" t="s">
        <v>382</v>
      </c>
      <c r="E1334" s="4">
        <v>1</v>
      </c>
    </row>
    <row r="1335" spans="1:5">
      <c r="A1335" s="7"/>
      <c r="B1335" s="3" t="s">
        <v>503</v>
      </c>
      <c r="C1335" s="5" t="s">
        <v>4448</v>
      </c>
      <c r="D1335" s="14" t="s">
        <v>383</v>
      </c>
      <c r="E1335" s="4">
        <v>1</v>
      </c>
    </row>
    <row r="1336" spans="1:5">
      <c r="A1336" s="7"/>
      <c r="B1336" s="3" t="s">
        <v>504</v>
      </c>
      <c r="C1336" s="5" t="s">
        <v>4449</v>
      </c>
      <c r="D1336" s="14" t="s">
        <v>384</v>
      </c>
      <c r="E1336" s="4">
        <v>1</v>
      </c>
    </row>
    <row r="1337" spans="1:5">
      <c r="A1337" s="7"/>
      <c r="B1337" s="3" t="s">
        <v>505</v>
      </c>
      <c r="C1337" s="5" t="s">
        <v>4450</v>
      </c>
      <c r="D1337" s="14" t="s">
        <v>385</v>
      </c>
      <c r="E1337" s="4">
        <v>1</v>
      </c>
    </row>
    <row r="1338" spans="1:5">
      <c r="A1338" s="7"/>
      <c r="B1338" s="3" t="s">
        <v>506</v>
      </c>
      <c r="C1338" s="5" t="s">
        <v>4451</v>
      </c>
      <c r="D1338" s="14" t="s">
        <v>386</v>
      </c>
      <c r="E1338" s="4">
        <v>1</v>
      </c>
    </row>
    <row r="1339" spans="1:5">
      <c r="A1339" s="7"/>
      <c r="B1339" s="3" t="s">
        <v>507</v>
      </c>
      <c r="C1339" s="5" t="s">
        <v>4452</v>
      </c>
      <c r="D1339" s="14" t="s">
        <v>387</v>
      </c>
      <c r="E1339" s="4">
        <v>1</v>
      </c>
    </row>
    <row r="1340" spans="1:5">
      <c r="A1340" s="7"/>
      <c r="B1340" s="3" t="s">
        <v>508</v>
      </c>
      <c r="C1340" s="5" t="s">
        <v>4453</v>
      </c>
      <c r="D1340" s="14" t="s">
        <v>388</v>
      </c>
      <c r="E1340" s="4">
        <v>1</v>
      </c>
    </row>
    <row r="1341" spans="1:5">
      <c r="A1341" s="7"/>
      <c r="B1341" s="3" t="s">
        <v>509</v>
      </c>
      <c r="C1341" s="5" t="s">
        <v>4454</v>
      </c>
      <c r="D1341" s="14" t="s">
        <v>389</v>
      </c>
      <c r="E1341" s="4">
        <v>1</v>
      </c>
    </row>
    <row r="1342" spans="1:5">
      <c r="A1342" s="7"/>
      <c r="B1342" s="3" t="s">
        <v>510</v>
      </c>
      <c r="C1342" s="5" t="s">
        <v>4455</v>
      </c>
      <c r="D1342" s="14" t="s">
        <v>390</v>
      </c>
      <c r="E1342" s="4">
        <v>1</v>
      </c>
    </row>
    <row r="1343" spans="1:5">
      <c r="A1343" s="7"/>
      <c r="B1343" s="3" t="s">
        <v>511</v>
      </c>
      <c r="C1343" s="5" t="s">
        <v>4456</v>
      </c>
      <c r="D1343" s="14" t="s">
        <v>391</v>
      </c>
      <c r="E1343" s="4">
        <v>1</v>
      </c>
    </row>
    <row r="1344" spans="1:5">
      <c r="A1344" s="7"/>
      <c r="B1344" s="3" t="s">
        <v>7406</v>
      </c>
      <c r="C1344" s="5" t="s">
        <v>7407</v>
      </c>
      <c r="D1344" s="14" t="s">
        <v>7408</v>
      </c>
      <c r="E1344" s="4">
        <v>1</v>
      </c>
    </row>
    <row r="1345" spans="1:5">
      <c r="A1345" s="7"/>
      <c r="B1345" s="3" t="s">
        <v>512</v>
      </c>
      <c r="C1345" s="5" t="s">
        <v>4457</v>
      </c>
      <c r="D1345" s="14" t="s">
        <v>392</v>
      </c>
      <c r="E1345" s="4">
        <v>1</v>
      </c>
    </row>
    <row r="1346" spans="1:5">
      <c r="A1346" s="7"/>
      <c r="B1346" s="3" t="s">
        <v>513</v>
      </c>
      <c r="C1346" s="5" t="s">
        <v>4458</v>
      </c>
      <c r="D1346" s="14" t="s">
        <v>393</v>
      </c>
      <c r="E1346" s="4">
        <v>1</v>
      </c>
    </row>
    <row r="1347" spans="1:5">
      <c r="A1347" s="7"/>
      <c r="B1347" s="3" t="s">
        <v>514</v>
      </c>
      <c r="C1347" s="5" t="s">
        <v>4459</v>
      </c>
      <c r="D1347" s="14" t="s">
        <v>394</v>
      </c>
      <c r="E1347" s="4">
        <v>1</v>
      </c>
    </row>
    <row r="1348" spans="1:5">
      <c r="A1348" s="7"/>
      <c r="B1348" s="3" t="s">
        <v>515</v>
      </c>
      <c r="C1348" s="5" t="s">
        <v>4460</v>
      </c>
      <c r="D1348" s="14" t="s">
        <v>395</v>
      </c>
      <c r="E1348" s="4">
        <v>1</v>
      </c>
    </row>
    <row r="1349" spans="1:5">
      <c r="A1349" s="7"/>
      <c r="B1349" s="3" t="s">
        <v>516</v>
      </c>
      <c r="C1349" s="5" t="s">
        <v>4461</v>
      </c>
      <c r="D1349" s="14" t="s">
        <v>396</v>
      </c>
      <c r="E1349" s="4">
        <v>1</v>
      </c>
    </row>
    <row r="1350" spans="1:5">
      <c r="A1350" s="7"/>
      <c r="B1350" s="3" t="s">
        <v>517</v>
      </c>
      <c r="C1350" s="5" t="s">
        <v>4462</v>
      </c>
      <c r="D1350" s="14" t="s">
        <v>397</v>
      </c>
      <c r="E1350" s="4">
        <v>1</v>
      </c>
    </row>
    <row r="1351" spans="1:5">
      <c r="A1351" s="7"/>
      <c r="B1351" s="3" t="s">
        <v>518</v>
      </c>
      <c r="C1351" s="5" t="s">
        <v>4463</v>
      </c>
      <c r="D1351" s="14" t="s">
        <v>398</v>
      </c>
      <c r="E1351" s="4">
        <v>1</v>
      </c>
    </row>
    <row r="1352" spans="1:5">
      <c r="A1352" s="7"/>
      <c r="B1352" s="3" t="s">
        <v>519</v>
      </c>
      <c r="C1352" s="5" t="s">
        <v>4464</v>
      </c>
      <c r="D1352" s="14" t="s">
        <v>399</v>
      </c>
      <c r="E1352" s="4">
        <v>1</v>
      </c>
    </row>
    <row r="1353" spans="1:5">
      <c r="A1353" s="7"/>
      <c r="B1353" s="3" t="s">
        <v>520</v>
      </c>
      <c r="C1353" s="5" t="s">
        <v>4465</v>
      </c>
      <c r="D1353" s="14" t="s">
        <v>400</v>
      </c>
      <c r="E1353" s="4">
        <v>1</v>
      </c>
    </row>
    <row r="1354" spans="1:5">
      <c r="A1354" s="7"/>
      <c r="B1354" s="3" t="s">
        <v>521</v>
      </c>
      <c r="C1354" s="5" t="s">
        <v>4466</v>
      </c>
      <c r="D1354" s="14" t="s">
        <v>401</v>
      </c>
      <c r="E1354" s="4">
        <v>1</v>
      </c>
    </row>
    <row r="1355" spans="1:5">
      <c r="A1355" s="7"/>
      <c r="B1355" s="3" t="s">
        <v>522</v>
      </c>
      <c r="C1355" s="5" t="s">
        <v>4467</v>
      </c>
      <c r="D1355" s="14" t="s">
        <v>402</v>
      </c>
      <c r="E1355" s="4">
        <v>1</v>
      </c>
    </row>
    <row r="1356" spans="1:5">
      <c r="A1356" s="7"/>
      <c r="B1356" s="3" t="s">
        <v>523</v>
      </c>
      <c r="C1356" s="5" t="s">
        <v>4468</v>
      </c>
      <c r="D1356" s="14" t="s">
        <v>403</v>
      </c>
      <c r="E1356" s="4">
        <v>1</v>
      </c>
    </row>
    <row r="1357" spans="1:5">
      <c r="A1357" s="7"/>
      <c r="B1357" s="3" t="s">
        <v>524</v>
      </c>
      <c r="C1357" s="5" t="s">
        <v>4469</v>
      </c>
      <c r="D1357" s="14" t="s">
        <v>404</v>
      </c>
      <c r="E1357" s="4">
        <v>1</v>
      </c>
    </row>
    <row r="1358" spans="1:5">
      <c r="A1358" s="7"/>
      <c r="B1358" s="3" t="s">
        <v>525</v>
      </c>
      <c r="C1358" s="5" t="s">
        <v>4470</v>
      </c>
      <c r="D1358" s="14" t="s">
        <v>405</v>
      </c>
      <c r="E1358" s="4">
        <v>1</v>
      </c>
    </row>
    <row r="1359" spans="1:5">
      <c r="A1359" s="7"/>
      <c r="B1359" s="3" t="s">
        <v>526</v>
      </c>
      <c r="C1359" s="5" t="s">
        <v>4471</v>
      </c>
      <c r="D1359" s="14" t="s">
        <v>406</v>
      </c>
      <c r="E1359" s="4">
        <v>1</v>
      </c>
    </row>
    <row r="1360" spans="1:5">
      <c r="A1360" s="7"/>
      <c r="B1360" s="3" t="s">
        <v>527</v>
      </c>
      <c r="C1360" s="5" t="s">
        <v>4472</v>
      </c>
      <c r="D1360" s="14" t="s">
        <v>407</v>
      </c>
      <c r="E1360" s="4">
        <v>1</v>
      </c>
    </row>
    <row r="1361" spans="1:5">
      <c r="A1361" s="7"/>
      <c r="B1361" s="3" t="s">
        <v>528</v>
      </c>
      <c r="C1361" s="5" t="s">
        <v>4473</v>
      </c>
      <c r="D1361" s="14" t="s">
        <v>408</v>
      </c>
      <c r="E1361" s="4">
        <v>1</v>
      </c>
    </row>
    <row r="1362" spans="1:5">
      <c r="A1362" s="7"/>
      <c r="B1362" s="3" t="s">
        <v>529</v>
      </c>
      <c r="C1362" s="5" t="s">
        <v>7041</v>
      </c>
      <c r="D1362" s="14" t="s">
        <v>409</v>
      </c>
      <c r="E1362" s="4">
        <v>1</v>
      </c>
    </row>
    <row r="1363" spans="1:5">
      <c r="A1363" s="7"/>
      <c r="B1363" s="3" t="s">
        <v>6959</v>
      </c>
      <c r="C1363" s="5" t="s">
        <v>6960</v>
      </c>
      <c r="D1363" s="14" t="s">
        <v>6961</v>
      </c>
      <c r="E1363" s="4">
        <v>1</v>
      </c>
    </row>
    <row r="1364" spans="1:5">
      <c r="A1364" s="7"/>
      <c r="B1364" s="3" t="s">
        <v>530</v>
      </c>
      <c r="C1364" s="5" t="s">
        <v>4475</v>
      </c>
      <c r="D1364" s="14" t="s">
        <v>410</v>
      </c>
      <c r="E1364" s="4">
        <v>1</v>
      </c>
    </row>
    <row r="1365" spans="1:5">
      <c r="A1365" s="7"/>
      <c r="B1365" s="3" t="s">
        <v>531</v>
      </c>
      <c r="C1365" s="5" t="s">
        <v>4476</v>
      </c>
      <c r="D1365" s="14" t="s">
        <v>411</v>
      </c>
      <c r="E1365" s="4">
        <v>1</v>
      </c>
    </row>
    <row r="1366" spans="1:5">
      <c r="A1366" s="7"/>
      <c r="B1366" s="3" t="s">
        <v>532</v>
      </c>
      <c r="C1366" s="5" t="s">
        <v>4477</v>
      </c>
      <c r="D1366" s="14" t="s">
        <v>412</v>
      </c>
      <c r="E1366" s="4">
        <v>1</v>
      </c>
    </row>
    <row r="1367" spans="1:5">
      <c r="A1367" s="7"/>
      <c r="B1367" s="3" t="s">
        <v>533</v>
      </c>
      <c r="C1367" s="5" t="s">
        <v>4478</v>
      </c>
      <c r="D1367" s="14" t="s">
        <v>413</v>
      </c>
      <c r="E1367" s="4">
        <v>1</v>
      </c>
    </row>
    <row r="1368" spans="1:5">
      <c r="A1368" s="7"/>
      <c r="B1368" s="3" t="s">
        <v>534</v>
      </c>
      <c r="C1368" s="5" t="s">
        <v>4479</v>
      </c>
      <c r="D1368" s="14" t="s">
        <v>414</v>
      </c>
      <c r="E1368" s="4">
        <v>1</v>
      </c>
    </row>
    <row r="1369" spans="1:5">
      <c r="A1369" s="7"/>
      <c r="B1369" s="3" t="s">
        <v>535</v>
      </c>
      <c r="C1369" s="5" t="s">
        <v>4480</v>
      </c>
      <c r="D1369" s="14" t="s">
        <v>415</v>
      </c>
      <c r="E1369" s="4">
        <v>1</v>
      </c>
    </row>
    <row r="1370" spans="1:5">
      <c r="A1370" s="7"/>
      <c r="B1370" s="3" t="s">
        <v>536</v>
      </c>
      <c r="C1370" s="5" t="s">
        <v>4481</v>
      </c>
      <c r="D1370" s="14" t="s">
        <v>416</v>
      </c>
      <c r="E1370" s="4">
        <v>1</v>
      </c>
    </row>
    <row r="1371" spans="1:5">
      <c r="A1371" s="7"/>
      <c r="B1371" s="3" t="s">
        <v>537</v>
      </c>
      <c r="C1371" s="5" t="s">
        <v>4482</v>
      </c>
      <c r="D1371" s="14" t="s">
        <v>417</v>
      </c>
      <c r="E1371" s="4">
        <v>1</v>
      </c>
    </row>
    <row r="1372" spans="1:5">
      <c r="A1372" s="7"/>
      <c r="B1372" s="3" t="s">
        <v>538</v>
      </c>
      <c r="C1372" s="5" t="s">
        <v>4483</v>
      </c>
      <c r="D1372" s="14" t="s">
        <v>418</v>
      </c>
      <c r="E1372" s="4">
        <v>1</v>
      </c>
    </row>
    <row r="1373" spans="1:5">
      <c r="A1373" s="7"/>
      <c r="B1373" s="3" t="s">
        <v>539</v>
      </c>
      <c r="C1373" s="5" t="s">
        <v>4484</v>
      </c>
      <c r="D1373" s="14" t="s">
        <v>419</v>
      </c>
      <c r="E1373" s="4">
        <v>1</v>
      </c>
    </row>
    <row r="1374" spans="1:5">
      <c r="A1374" s="7"/>
      <c r="B1374" s="3" t="s">
        <v>540</v>
      </c>
      <c r="C1374" s="5" t="s">
        <v>4485</v>
      </c>
      <c r="D1374" s="14" t="s">
        <v>420</v>
      </c>
      <c r="E1374" s="4">
        <v>1</v>
      </c>
    </row>
    <row r="1375" spans="1:5">
      <c r="A1375" s="7"/>
      <c r="B1375" s="3" t="s">
        <v>541</v>
      </c>
      <c r="C1375" s="5" t="s">
        <v>4486</v>
      </c>
      <c r="D1375" s="14" t="s">
        <v>421</v>
      </c>
      <c r="E1375" s="4">
        <v>1</v>
      </c>
    </row>
    <row r="1376" spans="1:5">
      <c r="A1376" s="7"/>
      <c r="B1376" s="3" t="s">
        <v>542</v>
      </c>
      <c r="C1376" s="5" t="s">
        <v>4487</v>
      </c>
      <c r="D1376" s="14" t="s">
        <v>422</v>
      </c>
      <c r="E1376" s="4">
        <v>1</v>
      </c>
    </row>
    <row r="1377" spans="1:5">
      <c r="A1377" s="7"/>
      <c r="B1377" s="3" t="s">
        <v>543</v>
      </c>
      <c r="C1377" s="5" t="s">
        <v>4488</v>
      </c>
      <c r="D1377" s="14" t="s">
        <v>423</v>
      </c>
      <c r="E1377" s="4">
        <v>1</v>
      </c>
    </row>
    <row r="1378" spans="1:5">
      <c r="A1378" s="7"/>
      <c r="B1378" s="3" t="s">
        <v>544</v>
      </c>
      <c r="C1378" s="5" t="s">
        <v>4489</v>
      </c>
      <c r="D1378" s="14" t="s">
        <v>424</v>
      </c>
      <c r="E1378" s="4">
        <v>1</v>
      </c>
    </row>
    <row r="1379" spans="1:5">
      <c r="A1379" s="7"/>
      <c r="B1379" s="3" t="s">
        <v>545</v>
      </c>
      <c r="C1379" s="5" t="s">
        <v>4490</v>
      </c>
      <c r="D1379" s="14" t="s">
        <v>425</v>
      </c>
      <c r="E1379" s="4">
        <v>1</v>
      </c>
    </row>
    <row r="1380" spans="1:5">
      <c r="A1380" s="7"/>
      <c r="B1380" s="3" t="s">
        <v>546</v>
      </c>
      <c r="C1380" s="5" t="s">
        <v>4491</v>
      </c>
      <c r="D1380" s="14" t="s">
        <v>426</v>
      </c>
      <c r="E1380" s="4">
        <v>1</v>
      </c>
    </row>
    <row r="1381" spans="1:5">
      <c r="A1381" s="7"/>
      <c r="B1381" s="3" t="s">
        <v>547</v>
      </c>
      <c r="C1381" s="5" t="s">
        <v>4492</v>
      </c>
      <c r="D1381" s="14" t="s">
        <v>427</v>
      </c>
      <c r="E1381" s="4">
        <v>1</v>
      </c>
    </row>
    <row r="1382" spans="1:5">
      <c r="A1382" s="7"/>
      <c r="B1382" s="3" t="s">
        <v>548</v>
      </c>
      <c r="C1382" s="5" t="s">
        <v>4493</v>
      </c>
      <c r="D1382" s="14" t="s">
        <v>428</v>
      </c>
      <c r="E1382" s="4">
        <v>1</v>
      </c>
    </row>
    <row r="1383" spans="1:5">
      <c r="A1383" s="7"/>
      <c r="B1383" s="3" t="s">
        <v>549</v>
      </c>
      <c r="C1383" s="5" t="s">
        <v>4494</v>
      </c>
      <c r="D1383" s="14" t="s">
        <v>429</v>
      </c>
      <c r="E1383" s="4">
        <v>1</v>
      </c>
    </row>
    <row r="1384" spans="1:5">
      <c r="A1384" s="7"/>
      <c r="B1384" s="3" t="s">
        <v>550</v>
      </c>
      <c r="C1384" s="5" t="s">
        <v>4495</v>
      </c>
      <c r="D1384" s="14" t="s">
        <v>430</v>
      </c>
      <c r="E1384" s="4">
        <v>1</v>
      </c>
    </row>
    <row r="1385" spans="1:5">
      <c r="A1385" s="7"/>
      <c r="B1385" s="3" t="s">
        <v>551</v>
      </c>
      <c r="C1385" s="5" t="s">
        <v>4496</v>
      </c>
      <c r="D1385" s="14" t="s">
        <v>431</v>
      </c>
      <c r="E1385" s="4">
        <v>1</v>
      </c>
    </row>
    <row r="1386" spans="1:5">
      <c r="A1386" s="7"/>
      <c r="B1386" s="3" t="s">
        <v>552</v>
      </c>
      <c r="C1386" s="5" t="s">
        <v>4497</v>
      </c>
      <c r="D1386" s="14" t="s">
        <v>432</v>
      </c>
      <c r="E1386" s="4">
        <v>1</v>
      </c>
    </row>
    <row r="1387" spans="1:5">
      <c r="A1387" s="7"/>
      <c r="B1387" s="3" t="s">
        <v>553</v>
      </c>
      <c r="C1387" s="5" t="s">
        <v>4498</v>
      </c>
      <c r="D1387" s="14" t="s">
        <v>433</v>
      </c>
      <c r="E1387" s="4">
        <v>1</v>
      </c>
    </row>
    <row r="1388" spans="1:5">
      <c r="A1388" s="7"/>
      <c r="B1388" s="3" t="s">
        <v>554</v>
      </c>
      <c r="C1388" s="5" t="s">
        <v>4499</v>
      </c>
      <c r="D1388" s="14" t="s">
        <v>434</v>
      </c>
      <c r="E1388" s="4">
        <v>1</v>
      </c>
    </row>
    <row r="1389" spans="1:5">
      <c r="A1389" s="7"/>
      <c r="B1389" s="3" t="s">
        <v>555</v>
      </c>
      <c r="C1389" s="5" t="s">
        <v>4500</v>
      </c>
      <c r="D1389" s="14" t="s">
        <v>435</v>
      </c>
      <c r="E1389" s="4">
        <v>1</v>
      </c>
    </row>
    <row r="1390" spans="1:5">
      <c r="A1390" s="7"/>
      <c r="B1390" s="3" t="s">
        <v>556</v>
      </c>
      <c r="C1390" s="5" t="s">
        <v>4501</v>
      </c>
      <c r="D1390" s="14" t="s">
        <v>436</v>
      </c>
      <c r="E1390" s="4">
        <v>1</v>
      </c>
    </row>
    <row r="1391" spans="1:5">
      <c r="A1391" s="7"/>
      <c r="B1391" s="3" t="s">
        <v>557</v>
      </c>
      <c r="C1391" s="5" t="s">
        <v>4502</v>
      </c>
      <c r="D1391" s="14" t="s">
        <v>437</v>
      </c>
      <c r="E1391" s="4">
        <v>1</v>
      </c>
    </row>
    <row r="1392" spans="1:5">
      <c r="A1392" s="7"/>
      <c r="B1392" s="3" t="s">
        <v>558</v>
      </c>
      <c r="C1392" s="5" t="s">
        <v>4503</v>
      </c>
      <c r="D1392" s="14" t="s">
        <v>438</v>
      </c>
      <c r="E1392" s="4">
        <v>1</v>
      </c>
    </row>
    <row r="1393" spans="1:5">
      <c r="A1393" s="7"/>
      <c r="B1393" s="3" t="s">
        <v>559</v>
      </c>
      <c r="C1393" s="5" t="s">
        <v>4504</v>
      </c>
      <c r="D1393" s="14" t="s">
        <v>439</v>
      </c>
      <c r="E1393" s="4">
        <v>1</v>
      </c>
    </row>
    <row r="1394" spans="1:5">
      <c r="A1394" s="7"/>
      <c r="B1394" s="3" t="s">
        <v>560</v>
      </c>
      <c r="C1394" s="5" t="s">
        <v>4505</v>
      </c>
      <c r="D1394" s="14" t="s">
        <v>440</v>
      </c>
      <c r="E1394" s="4">
        <v>1</v>
      </c>
    </row>
    <row r="1395" spans="1:5">
      <c r="A1395" s="7"/>
      <c r="B1395" s="3" t="s">
        <v>561</v>
      </c>
      <c r="C1395" s="5" t="s">
        <v>4506</v>
      </c>
      <c r="D1395" s="14" t="s">
        <v>441</v>
      </c>
      <c r="E1395" s="4">
        <v>1</v>
      </c>
    </row>
    <row r="1396" spans="1:5">
      <c r="A1396" s="7"/>
      <c r="B1396" s="3" t="s">
        <v>562</v>
      </c>
      <c r="C1396" s="5" t="s">
        <v>4507</v>
      </c>
      <c r="D1396" s="14" t="s">
        <v>442</v>
      </c>
      <c r="E1396" s="4">
        <v>1</v>
      </c>
    </row>
    <row r="1397" spans="1:5">
      <c r="A1397" s="7"/>
      <c r="B1397" s="3" t="s">
        <v>563</v>
      </c>
      <c r="C1397" s="5" t="s">
        <v>4508</v>
      </c>
      <c r="D1397" s="14" t="s">
        <v>443</v>
      </c>
      <c r="E1397" s="4">
        <v>1</v>
      </c>
    </row>
    <row r="1398" spans="1:5">
      <c r="A1398" s="7"/>
      <c r="B1398" s="3" t="s">
        <v>564</v>
      </c>
      <c r="C1398" s="5" t="s">
        <v>4509</v>
      </c>
      <c r="D1398" s="14" t="s">
        <v>444</v>
      </c>
      <c r="E1398" s="4">
        <v>1</v>
      </c>
    </row>
    <row r="1399" spans="1:5">
      <c r="A1399" s="7"/>
      <c r="B1399" s="3" t="s">
        <v>565</v>
      </c>
      <c r="C1399" s="5" t="s">
        <v>4510</v>
      </c>
      <c r="D1399" s="14" t="s">
        <v>445</v>
      </c>
      <c r="E1399" s="4">
        <v>1</v>
      </c>
    </row>
    <row r="1400" spans="1:5">
      <c r="A1400" s="7"/>
      <c r="B1400" s="3" t="s">
        <v>566</v>
      </c>
      <c r="C1400" s="5" t="s">
        <v>4511</v>
      </c>
      <c r="D1400" s="14" t="s">
        <v>446</v>
      </c>
      <c r="E1400" s="4">
        <v>1</v>
      </c>
    </row>
    <row r="1401" spans="1:5">
      <c r="A1401" s="7"/>
      <c r="B1401" s="3" t="s">
        <v>567</v>
      </c>
      <c r="C1401" s="5" t="s">
        <v>4512</v>
      </c>
      <c r="D1401" s="14" t="s">
        <v>447</v>
      </c>
      <c r="E1401" s="4">
        <v>1</v>
      </c>
    </row>
    <row r="1402" spans="1:5">
      <c r="A1402" s="7"/>
      <c r="B1402" s="3" t="s">
        <v>568</v>
      </c>
      <c r="C1402" s="5" t="s">
        <v>4513</v>
      </c>
      <c r="D1402" s="14" t="s">
        <v>448</v>
      </c>
      <c r="E1402" s="4">
        <v>1</v>
      </c>
    </row>
    <row r="1403" spans="1:5">
      <c r="A1403" s="7"/>
      <c r="B1403" s="3" t="s">
        <v>569</v>
      </c>
      <c r="C1403" s="5" t="s">
        <v>4514</v>
      </c>
      <c r="D1403" s="14" t="s">
        <v>449</v>
      </c>
      <c r="E1403" s="4">
        <v>1</v>
      </c>
    </row>
    <row r="1404" spans="1:5">
      <c r="A1404" s="7"/>
      <c r="B1404" s="3" t="s">
        <v>570</v>
      </c>
      <c r="C1404" s="5" t="s">
        <v>4515</v>
      </c>
      <c r="D1404" s="14" t="s">
        <v>450</v>
      </c>
      <c r="E1404" s="4">
        <v>1</v>
      </c>
    </row>
    <row r="1405" spans="1:5">
      <c r="A1405" s="7"/>
      <c r="B1405" s="3" t="s">
        <v>571</v>
      </c>
      <c r="C1405" s="5" t="s">
        <v>4516</v>
      </c>
      <c r="D1405" s="14" t="s">
        <v>451</v>
      </c>
      <c r="E1405" s="4">
        <v>1</v>
      </c>
    </row>
    <row r="1406" spans="1:5">
      <c r="A1406" s="7"/>
      <c r="B1406" s="3" t="s">
        <v>572</v>
      </c>
      <c r="C1406" s="5" t="s">
        <v>4517</v>
      </c>
      <c r="D1406" s="14" t="s">
        <v>452</v>
      </c>
      <c r="E1406" s="4">
        <v>1</v>
      </c>
    </row>
    <row r="1407" spans="1:5">
      <c r="A1407" s="7"/>
      <c r="B1407" s="3" t="s">
        <v>573</v>
      </c>
      <c r="C1407" s="5" t="s">
        <v>4518</v>
      </c>
      <c r="D1407" s="14" t="s">
        <v>453</v>
      </c>
      <c r="E1407" s="4">
        <v>1</v>
      </c>
    </row>
    <row r="1408" spans="1:5">
      <c r="A1408" s="7"/>
      <c r="B1408" s="3" t="s">
        <v>574</v>
      </c>
      <c r="C1408" s="5" t="s">
        <v>4519</v>
      </c>
      <c r="D1408" s="14" t="s">
        <v>454</v>
      </c>
      <c r="E1408" s="4">
        <v>1</v>
      </c>
    </row>
    <row r="1409" spans="1:5">
      <c r="A1409" s="7"/>
      <c r="B1409" s="3" t="s">
        <v>575</v>
      </c>
      <c r="C1409" s="5" t="s">
        <v>4520</v>
      </c>
      <c r="D1409" s="14" t="s">
        <v>455</v>
      </c>
      <c r="E1409" s="4">
        <v>1</v>
      </c>
    </row>
    <row r="1410" spans="1:5">
      <c r="A1410" s="7"/>
      <c r="B1410" s="3" t="s">
        <v>576</v>
      </c>
      <c r="C1410" s="5" t="s">
        <v>4521</v>
      </c>
      <c r="D1410" s="14" t="s">
        <v>456</v>
      </c>
      <c r="E1410" s="4">
        <v>1</v>
      </c>
    </row>
    <row r="1411" spans="1:5">
      <c r="A1411" s="7"/>
      <c r="B1411" s="3" t="s">
        <v>577</v>
      </c>
      <c r="C1411" s="5" t="s">
        <v>4522</v>
      </c>
      <c r="D1411" s="14" t="s">
        <v>457</v>
      </c>
      <c r="E1411" s="4">
        <v>1</v>
      </c>
    </row>
    <row r="1412" spans="1:5">
      <c r="A1412" s="7"/>
      <c r="B1412" s="3" t="s">
        <v>578</v>
      </c>
      <c r="C1412" s="5" t="s">
        <v>4523</v>
      </c>
      <c r="D1412" s="14" t="s">
        <v>458</v>
      </c>
      <c r="E1412" s="4">
        <v>1</v>
      </c>
    </row>
    <row r="1413" spans="1:5">
      <c r="A1413" s="7"/>
      <c r="B1413" s="3" t="s">
        <v>579</v>
      </c>
      <c r="C1413" s="5" t="s">
        <v>4524</v>
      </c>
      <c r="D1413" s="14" t="s">
        <v>459</v>
      </c>
      <c r="E1413" s="4">
        <v>1</v>
      </c>
    </row>
    <row r="1414" spans="1:5">
      <c r="A1414" s="7"/>
      <c r="B1414" s="3" t="s">
        <v>580</v>
      </c>
      <c r="C1414" s="5" t="s">
        <v>4525</v>
      </c>
      <c r="D1414" s="14" t="s">
        <v>460</v>
      </c>
      <c r="E1414" s="4">
        <v>1</v>
      </c>
    </row>
    <row r="1415" spans="1:5">
      <c r="A1415" s="7"/>
      <c r="B1415" s="3" t="s">
        <v>581</v>
      </c>
      <c r="C1415" s="5" t="s">
        <v>4526</v>
      </c>
      <c r="D1415" s="14" t="s">
        <v>461</v>
      </c>
      <c r="E1415" s="4">
        <v>1</v>
      </c>
    </row>
    <row r="1416" spans="1:5">
      <c r="A1416" s="7"/>
      <c r="B1416" s="3" t="s">
        <v>582</v>
      </c>
      <c r="C1416" s="5" t="s">
        <v>4527</v>
      </c>
      <c r="D1416" s="14" t="s">
        <v>462</v>
      </c>
      <c r="E1416" s="4">
        <v>1</v>
      </c>
    </row>
    <row r="1417" spans="1:5">
      <c r="A1417" s="7"/>
      <c r="B1417" s="3" t="s">
        <v>6950</v>
      </c>
      <c r="C1417" s="5" t="s">
        <v>6953</v>
      </c>
      <c r="D1417" s="14" t="s">
        <v>6956</v>
      </c>
      <c r="E1417" s="4">
        <v>1</v>
      </c>
    </row>
    <row r="1418" spans="1:5">
      <c r="A1418" s="7"/>
      <c r="B1418" s="3" t="s">
        <v>6951</v>
      </c>
      <c r="C1418" s="5" t="s">
        <v>6954</v>
      </c>
      <c r="D1418" s="14" t="s">
        <v>6957</v>
      </c>
      <c r="E1418" s="4">
        <v>1</v>
      </c>
    </row>
    <row r="1419" spans="1:5">
      <c r="A1419" s="7"/>
      <c r="B1419" s="3" t="s">
        <v>6952</v>
      </c>
      <c r="C1419" s="5" t="s">
        <v>6955</v>
      </c>
      <c r="D1419" s="14" t="s">
        <v>6958</v>
      </c>
      <c r="E1419" s="4">
        <v>1</v>
      </c>
    </row>
    <row r="1420" spans="1:5">
      <c r="A1420" s="7"/>
      <c r="B1420" s="3"/>
      <c r="C1420" s="5"/>
      <c r="D1420" s="14"/>
    </row>
    <row r="1421" spans="1:5">
      <c r="A1421" s="7"/>
      <c r="B1421" s="3"/>
      <c r="C1421" s="5"/>
    </row>
  </sheetData>
  <sheetProtection algorithmName="SHA-512" hashValue="TsnH0TAwp/bA+lgjJsKV9r3zor+IAvlHAXehXPiK3p+NntikI1dyrYS7nNsfmasb/H3cBhDZz0yOdWiVEh6X5Q==" saltValue="bbi/qapO5XRV8EDI7IvKiA==" spinCount="100000" sheet="1" objects="1" scenarios="1"/>
  <phoneticPr fontId="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U104"/>
  <sheetViews>
    <sheetView workbookViewId="0"/>
  </sheetViews>
  <sheetFormatPr defaultColWidth="9" defaultRowHeight="20.100000000000001" customHeight="1"/>
  <cols>
    <col min="1" max="25" width="5.625" style="16" customWidth="1"/>
    <col min="26" max="47" width="5.625" style="16" hidden="1" customWidth="1"/>
    <col min="48" max="16384" width="9" style="16"/>
  </cols>
  <sheetData>
    <row r="1" spans="1:47" ht="20.100000000000001" customHeight="1">
      <c r="A1" s="318"/>
    </row>
    <row r="2" spans="1:47"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3" spans="1:47" ht="20.100000000000001" customHeight="1">
      <c r="B3" s="16" t="s">
        <v>7215</v>
      </c>
      <c r="T3" s="563" t="s">
        <v>6971</v>
      </c>
      <c r="U3" s="563"/>
      <c r="V3" s="564" t="str">
        <f>IF('１．申請者の概要'!$V$3="","",'１．申請者の概要'!$V$3)</f>
        <v>000</v>
      </c>
      <c r="W3" s="564"/>
      <c r="X3" s="564"/>
    </row>
    <row r="4" spans="1:47" ht="20.100000000000001" customHeight="1">
      <c r="C4" s="16" t="s">
        <v>7216</v>
      </c>
      <c r="G4" s="568" t="s">
        <v>7456</v>
      </c>
      <c r="H4" s="568"/>
      <c r="I4" s="568"/>
      <c r="J4" s="568"/>
      <c r="K4" s="568"/>
      <c r="L4" s="568"/>
      <c r="M4" s="568"/>
      <c r="N4" s="568"/>
      <c r="O4" s="568"/>
      <c r="P4" s="568"/>
      <c r="Q4" s="568"/>
      <c r="R4" s="568"/>
      <c r="S4" s="568"/>
      <c r="T4" s="568"/>
      <c r="U4" s="568"/>
      <c r="V4" s="568"/>
      <c r="W4" s="510" t="s">
        <v>7457</v>
      </c>
      <c r="X4" s="510"/>
    </row>
    <row r="5" spans="1:47" ht="20.100000000000001" customHeight="1">
      <c r="C5" s="547" t="s">
        <v>95</v>
      </c>
      <c r="D5" s="547"/>
      <c r="E5" s="547"/>
      <c r="F5" s="547" t="s">
        <v>96</v>
      </c>
      <c r="G5" s="547"/>
      <c r="H5" s="547" t="s">
        <v>97</v>
      </c>
      <c r="I5" s="547"/>
      <c r="J5" s="547"/>
      <c r="K5" s="547"/>
      <c r="L5" s="547"/>
      <c r="M5" s="547"/>
      <c r="N5" s="547"/>
      <c r="O5" s="547" t="s">
        <v>98</v>
      </c>
      <c r="P5" s="547"/>
      <c r="Q5" s="547"/>
      <c r="R5" s="547"/>
      <c r="S5" s="547"/>
      <c r="T5" s="547"/>
      <c r="U5" s="547" t="s">
        <v>99</v>
      </c>
      <c r="V5" s="547"/>
      <c r="W5" s="547" t="s">
        <v>100</v>
      </c>
      <c r="X5" s="547"/>
    </row>
    <row r="6" spans="1:47" ht="20.100000000000001" customHeight="1">
      <c r="C6" s="535"/>
      <c r="D6" s="535"/>
      <c r="E6" s="535"/>
      <c r="F6" s="535"/>
      <c r="G6" s="535"/>
      <c r="H6" s="535"/>
      <c r="I6" s="535"/>
      <c r="J6" s="535"/>
      <c r="K6" s="535"/>
      <c r="L6" s="535"/>
      <c r="M6" s="535"/>
      <c r="N6" s="535"/>
      <c r="O6" s="535"/>
      <c r="P6" s="535"/>
      <c r="Q6" s="535"/>
      <c r="R6" s="535"/>
      <c r="S6" s="535"/>
      <c r="T6" s="535"/>
      <c r="U6" s="535"/>
      <c r="V6" s="535"/>
      <c r="W6" s="535"/>
      <c r="X6" s="535"/>
      <c r="Z6" s="549" t="s">
        <v>4549</v>
      </c>
      <c r="AA6" s="550"/>
      <c r="AB6" s="550"/>
      <c r="AC6" s="550"/>
      <c r="AD6" s="551"/>
      <c r="AE6" s="572" t="str">
        <f>TEXT(誓約書!C26&amp;CHAR(10)&amp;誓約書!C27&amp;CHAR(10)&amp;誓約書!C32&amp;CHAR(10)&amp;誓約書!C33,"文字列")</f>
        <v xml:space="preserve">（１）何故、変更に至ったのか
（２）事業計画が軽微な変更とした根拠
</v>
      </c>
      <c r="AF6" s="573"/>
      <c r="AG6" s="573"/>
      <c r="AH6" s="573"/>
      <c r="AI6" s="573"/>
      <c r="AJ6" s="573"/>
      <c r="AK6" s="573"/>
      <c r="AL6" s="573"/>
      <c r="AM6" s="573"/>
      <c r="AN6" s="573"/>
      <c r="AO6" s="573"/>
      <c r="AP6" s="573"/>
      <c r="AQ6" s="573"/>
      <c r="AR6" s="573"/>
      <c r="AS6" s="573"/>
      <c r="AT6" s="573"/>
      <c r="AU6" s="574"/>
    </row>
    <row r="7" spans="1:47" ht="20.100000000000001" customHeight="1">
      <c r="C7" s="535"/>
      <c r="D7" s="535"/>
      <c r="E7" s="535"/>
      <c r="F7" s="535"/>
      <c r="G7" s="535"/>
      <c r="H7" s="535"/>
      <c r="I7" s="535"/>
      <c r="J7" s="535"/>
      <c r="K7" s="535"/>
      <c r="L7" s="535"/>
      <c r="M7" s="535"/>
      <c r="N7" s="535"/>
      <c r="O7" s="535"/>
      <c r="P7" s="535"/>
      <c r="Q7" s="535"/>
      <c r="R7" s="535"/>
      <c r="S7" s="535"/>
      <c r="T7" s="535"/>
      <c r="U7" s="535"/>
      <c r="V7" s="535"/>
      <c r="W7" s="535"/>
      <c r="X7" s="535"/>
      <c r="Z7" s="569"/>
      <c r="AA7" s="570"/>
      <c r="AB7" s="570"/>
      <c r="AC7" s="570"/>
      <c r="AD7" s="571"/>
      <c r="AE7" s="575"/>
      <c r="AF7" s="576"/>
      <c r="AG7" s="576"/>
      <c r="AH7" s="576"/>
      <c r="AI7" s="576"/>
      <c r="AJ7" s="576"/>
      <c r="AK7" s="576"/>
      <c r="AL7" s="576"/>
      <c r="AM7" s="576"/>
      <c r="AN7" s="576"/>
      <c r="AO7" s="576"/>
      <c r="AP7" s="576"/>
      <c r="AQ7" s="576"/>
      <c r="AR7" s="576"/>
      <c r="AS7" s="576"/>
      <c r="AT7" s="576"/>
      <c r="AU7" s="577"/>
    </row>
    <row r="8" spans="1:47" ht="20.100000000000001" customHeight="1">
      <c r="C8" s="535"/>
      <c r="D8" s="535"/>
      <c r="E8" s="535"/>
      <c r="F8" s="535"/>
      <c r="G8" s="535"/>
      <c r="H8" s="535"/>
      <c r="I8" s="535"/>
      <c r="J8" s="535"/>
      <c r="K8" s="535"/>
      <c r="L8" s="535"/>
      <c r="M8" s="535"/>
      <c r="N8" s="535"/>
      <c r="O8" s="535"/>
      <c r="P8" s="535"/>
      <c r="Q8" s="535"/>
      <c r="R8" s="535"/>
      <c r="S8" s="535"/>
      <c r="T8" s="535"/>
      <c r="U8" s="535"/>
      <c r="V8" s="535"/>
      <c r="W8" s="535"/>
      <c r="X8" s="535"/>
      <c r="Z8" s="569"/>
      <c r="AA8" s="570"/>
      <c r="AB8" s="570"/>
      <c r="AC8" s="570"/>
      <c r="AD8" s="571"/>
      <c r="AE8" s="575"/>
      <c r="AF8" s="576"/>
      <c r="AG8" s="576"/>
      <c r="AH8" s="576"/>
      <c r="AI8" s="576"/>
      <c r="AJ8" s="576"/>
      <c r="AK8" s="576"/>
      <c r="AL8" s="576"/>
      <c r="AM8" s="576"/>
      <c r="AN8" s="576"/>
      <c r="AO8" s="576"/>
      <c r="AP8" s="576"/>
      <c r="AQ8" s="576"/>
      <c r="AR8" s="576"/>
      <c r="AS8" s="576"/>
      <c r="AT8" s="576"/>
      <c r="AU8" s="577"/>
    </row>
    <row r="9" spans="1:47" ht="20.100000000000001" customHeight="1">
      <c r="C9" s="535"/>
      <c r="D9" s="535"/>
      <c r="E9" s="535"/>
      <c r="F9" s="535"/>
      <c r="G9" s="535"/>
      <c r="H9" s="535"/>
      <c r="I9" s="535"/>
      <c r="J9" s="535"/>
      <c r="K9" s="535"/>
      <c r="L9" s="535"/>
      <c r="M9" s="535"/>
      <c r="N9" s="535"/>
      <c r="O9" s="535"/>
      <c r="P9" s="535"/>
      <c r="Q9" s="535"/>
      <c r="R9" s="535"/>
      <c r="S9" s="535"/>
      <c r="T9" s="535"/>
      <c r="U9" s="535"/>
      <c r="V9" s="535"/>
      <c r="W9" s="535"/>
      <c r="X9" s="535"/>
      <c r="Z9" s="569"/>
      <c r="AA9" s="570"/>
      <c r="AB9" s="570"/>
      <c r="AC9" s="570"/>
      <c r="AD9" s="571"/>
      <c r="AE9" s="575"/>
      <c r="AF9" s="576"/>
      <c r="AG9" s="576"/>
      <c r="AH9" s="576"/>
      <c r="AI9" s="576"/>
      <c r="AJ9" s="576"/>
      <c r="AK9" s="576"/>
      <c r="AL9" s="576"/>
      <c r="AM9" s="576"/>
      <c r="AN9" s="576"/>
      <c r="AO9" s="576"/>
      <c r="AP9" s="576"/>
      <c r="AQ9" s="576"/>
      <c r="AR9" s="576"/>
      <c r="AS9" s="576"/>
      <c r="AT9" s="576"/>
      <c r="AU9" s="577"/>
    </row>
    <row r="10" spans="1:47" ht="20.100000000000001" customHeight="1">
      <c r="C10" s="535"/>
      <c r="D10" s="535"/>
      <c r="E10" s="535"/>
      <c r="F10" s="535"/>
      <c r="G10" s="535"/>
      <c r="H10" s="535"/>
      <c r="I10" s="535"/>
      <c r="J10" s="535"/>
      <c r="K10" s="535"/>
      <c r="L10" s="535"/>
      <c r="M10" s="535"/>
      <c r="N10" s="535"/>
      <c r="O10" s="535"/>
      <c r="P10" s="535"/>
      <c r="Q10" s="535"/>
      <c r="R10" s="535"/>
      <c r="S10" s="535"/>
      <c r="T10" s="535"/>
      <c r="U10" s="535"/>
      <c r="V10" s="535"/>
      <c r="W10" s="535"/>
      <c r="X10" s="535"/>
      <c r="Z10" s="569"/>
      <c r="AA10" s="570"/>
      <c r="AB10" s="570"/>
      <c r="AC10" s="570"/>
      <c r="AD10" s="571"/>
      <c r="AE10" s="575"/>
      <c r="AF10" s="576"/>
      <c r="AG10" s="576"/>
      <c r="AH10" s="576"/>
      <c r="AI10" s="576"/>
      <c r="AJ10" s="576"/>
      <c r="AK10" s="576"/>
      <c r="AL10" s="576"/>
      <c r="AM10" s="576"/>
      <c r="AN10" s="576"/>
      <c r="AO10" s="576"/>
      <c r="AP10" s="576"/>
      <c r="AQ10" s="576"/>
      <c r="AR10" s="576"/>
      <c r="AS10" s="576"/>
      <c r="AT10" s="576"/>
      <c r="AU10" s="577"/>
    </row>
    <row r="11" spans="1:47" ht="20.100000000000001" customHeight="1">
      <c r="C11" s="535"/>
      <c r="D11" s="535"/>
      <c r="E11" s="535"/>
      <c r="F11" s="535"/>
      <c r="G11" s="535"/>
      <c r="H11" s="535"/>
      <c r="I11" s="535"/>
      <c r="J11" s="535"/>
      <c r="K11" s="535"/>
      <c r="L11" s="535"/>
      <c r="M11" s="535"/>
      <c r="N11" s="535"/>
      <c r="O11" s="535"/>
      <c r="P11" s="535"/>
      <c r="Q11" s="535"/>
      <c r="R11" s="535"/>
      <c r="S11" s="535"/>
      <c r="T11" s="535"/>
      <c r="U11" s="535"/>
      <c r="V11" s="535"/>
      <c r="W11" s="535"/>
      <c r="X11" s="535"/>
      <c r="Z11" s="552"/>
      <c r="AA11" s="553"/>
      <c r="AB11" s="553"/>
      <c r="AC11" s="553"/>
      <c r="AD11" s="554"/>
      <c r="AE11" s="578"/>
      <c r="AF11" s="579"/>
      <c r="AG11" s="579"/>
      <c r="AH11" s="579"/>
      <c r="AI11" s="579"/>
      <c r="AJ11" s="579"/>
      <c r="AK11" s="579"/>
      <c r="AL11" s="579"/>
      <c r="AM11" s="579"/>
      <c r="AN11" s="579"/>
      <c r="AO11" s="579"/>
      <c r="AP11" s="579"/>
      <c r="AQ11" s="579"/>
      <c r="AR11" s="579"/>
      <c r="AS11" s="579"/>
      <c r="AT11" s="579"/>
      <c r="AU11" s="580"/>
    </row>
    <row r="12" spans="1:47" ht="20.100000000000001" customHeight="1">
      <c r="C12" s="535"/>
      <c r="D12" s="535"/>
      <c r="E12" s="535"/>
      <c r="F12" s="535"/>
      <c r="G12" s="535"/>
      <c r="H12" s="535"/>
      <c r="I12" s="535"/>
      <c r="J12" s="535"/>
      <c r="K12" s="535"/>
      <c r="L12" s="535"/>
      <c r="M12" s="535"/>
      <c r="N12" s="535"/>
      <c r="O12" s="535"/>
      <c r="P12" s="535"/>
      <c r="Q12" s="535"/>
      <c r="R12" s="535"/>
      <c r="S12" s="535"/>
      <c r="T12" s="535"/>
      <c r="U12" s="535"/>
      <c r="V12" s="535"/>
      <c r="W12" s="535"/>
      <c r="X12" s="535"/>
    </row>
    <row r="13" spans="1:47" ht="20.100000000000001" customHeight="1">
      <c r="C13" s="535"/>
      <c r="D13" s="535"/>
      <c r="E13" s="535"/>
      <c r="F13" s="535"/>
      <c r="G13" s="535"/>
      <c r="H13" s="535"/>
      <c r="I13" s="535"/>
      <c r="J13" s="535"/>
      <c r="K13" s="535"/>
      <c r="L13" s="535"/>
      <c r="M13" s="535"/>
      <c r="N13" s="535"/>
      <c r="O13" s="535"/>
      <c r="P13" s="535"/>
      <c r="Q13" s="535"/>
      <c r="R13" s="535"/>
      <c r="S13" s="535"/>
      <c r="T13" s="535"/>
      <c r="U13" s="535"/>
      <c r="V13" s="535"/>
      <c r="W13" s="535"/>
      <c r="X13" s="535"/>
    </row>
    <row r="14" spans="1:47" ht="20.100000000000001" customHeight="1">
      <c r="C14" s="535"/>
      <c r="D14" s="535"/>
      <c r="E14" s="535"/>
      <c r="F14" s="535"/>
      <c r="G14" s="535"/>
      <c r="H14" s="535"/>
      <c r="I14" s="535"/>
      <c r="J14" s="535"/>
      <c r="K14" s="535"/>
      <c r="L14" s="535"/>
      <c r="M14" s="535"/>
      <c r="N14" s="535"/>
      <c r="O14" s="535"/>
      <c r="P14" s="535"/>
      <c r="Q14" s="535"/>
      <c r="R14" s="535"/>
      <c r="S14" s="535"/>
      <c r="T14" s="535"/>
      <c r="U14" s="535"/>
      <c r="V14" s="535"/>
      <c r="W14" s="535"/>
      <c r="X14" s="535"/>
    </row>
    <row r="15" spans="1:47" ht="20.100000000000001" customHeight="1">
      <c r="C15" s="535"/>
      <c r="D15" s="535"/>
      <c r="E15" s="535"/>
      <c r="F15" s="535"/>
      <c r="G15" s="535"/>
      <c r="H15" s="535"/>
      <c r="I15" s="535"/>
      <c r="J15" s="535"/>
      <c r="K15" s="535"/>
      <c r="L15" s="535"/>
      <c r="M15" s="535"/>
      <c r="N15" s="535"/>
      <c r="O15" s="535"/>
      <c r="P15" s="535"/>
      <c r="Q15" s="535"/>
      <c r="R15" s="535"/>
      <c r="S15" s="535"/>
      <c r="T15" s="535"/>
      <c r="U15" s="535"/>
      <c r="V15" s="535"/>
      <c r="W15" s="535"/>
      <c r="X15" s="535"/>
    </row>
    <row r="16" spans="1:47" ht="20.100000000000001" customHeight="1">
      <c r="C16" s="535"/>
      <c r="D16" s="535"/>
      <c r="E16" s="535"/>
      <c r="F16" s="535"/>
      <c r="G16" s="535"/>
      <c r="H16" s="535"/>
      <c r="I16" s="535"/>
      <c r="J16" s="535"/>
      <c r="K16" s="535"/>
      <c r="L16" s="535"/>
      <c r="M16" s="535"/>
      <c r="N16" s="535"/>
      <c r="O16" s="535"/>
      <c r="P16" s="535"/>
      <c r="Q16" s="535"/>
      <c r="R16" s="535"/>
      <c r="S16" s="535"/>
      <c r="T16" s="535"/>
      <c r="U16" s="535"/>
      <c r="V16" s="535"/>
      <c r="W16" s="535"/>
      <c r="X16" s="535"/>
    </row>
    <row r="17" spans="3:24" ht="20.100000000000001" customHeight="1">
      <c r="C17" s="535"/>
      <c r="D17" s="535"/>
      <c r="E17" s="535"/>
      <c r="F17" s="535"/>
      <c r="G17" s="535"/>
      <c r="H17" s="535"/>
      <c r="I17" s="535"/>
      <c r="J17" s="535"/>
      <c r="K17" s="535"/>
      <c r="L17" s="535"/>
      <c r="M17" s="535"/>
      <c r="N17" s="535"/>
      <c r="O17" s="535"/>
      <c r="P17" s="535"/>
      <c r="Q17" s="535"/>
      <c r="R17" s="535"/>
      <c r="S17" s="535"/>
      <c r="T17" s="535"/>
      <c r="U17" s="535"/>
      <c r="V17" s="535"/>
      <c r="W17" s="535"/>
      <c r="X17" s="535"/>
    </row>
    <row r="18" spans="3:24" ht="20.100000000000001" customHeight="1">
      <c r="C18" s="535"/>
      <c r="D18" s="535"/>
      <c r="E18" s="535"/>
      <c r="F18" s="535"/>
      <c r="G18" s="535"/>
      <c r="H18" s="535"/>
      <c r="I18" s="535"/>
      <c r="J18" s="535"/>
      <c r="K18" s="535"/>
      <c r="L18" s="535"/>
      <c r="M18" s="535"/>
      <c r="N18" s="535"/>
      <c r="O18" s="535"/>
      <c r="P18" s="535"/>
      <c r="Q18" s="535"/>
      <c r="R18" s="535"/>
      <c r="S18" s="535"/>
      <c r="T18" s="535"/>
      <c r="U18" s="535"/>
      <c r="V18" s="535"/>
      <c r="W18" s="535"/>
      <c r="X18" s="535"/>
    </row>
    <row r="19" spans="3:24" ht="20.100000000000001" customHeight="1">
      <c r="C19" s="535"/>
      <c r="D19" s="535"/>
      <c r="E19" s="535"/>
      <c r="F19" s="535"/>
      <c r="G19" s="535"/>
      <c r="H19" s="535"/>
      <c r="I19" s="535"/>
      <c r="J19" s="535"/>
      <c r="K19" s="535"/>
      <c r="L19" s="535"/>
      <c r="M19" s="535"/>
      <c r="N19" s="535"/>
      <c r="O19" s="535"/>
      <c r="P19" s="535"/>
      <c r="Q19" s="535"/>
      <c r="R19" s="535"/>
      <c r="S19" s="535"/>
      <c r="T19" s="535"/>
      <c r="U19" s="535"/>
      <c r="V19" s="535"/>
      <c r="W19" s="535"/>
      <c r="X19" s="535"/>
    </row>
    <row r="20" spans="3:24" ht="20.100000000000001" customHeight="1">
      <c r="C20" s="535"/>
      <c r="D20" s="535"/>
      <c r="E20" s="535"/>
      <c r="F20" s="535"/>
      <c r="G20" s="535"/>
      <c r="H20" s="535"/>
      <c r="I20" s="535"/>
      <c r="J20" s="535"/>
      <c r="K20" s="535"/>
      <c r="L20" s="535"/>
      <c r="M20" s="535"/>
      <c r="N20" s="535"/>
      <c r="O20" s="535"/>
      <c r="P20" s="535"/>
      <c r="Q20" s="535"/>
      <c r="R20" s="535"/>
      <c r="S20" s="535"/>
      <c r="T20" s="535"/>
      <c r="U20" s="535"/>
      <c r="V20" s="535"/>
      <c r="W20" s="535"/>
      <c r="X20" s="535"/>
    </row>
    <row r="21" spans="3:24" ht="20.100000000000001" customHeight="1">
      <c r="C21" s="535"/>
      <c r="D21" s="535"/>
      <c r="E21" s="535"/>
      <c r="F21" s="535"/>
      <c r="G21" s="535"/>
      <c r="H21" s="535"/>
      <c r="I21" s="535"/>
      <c r="J21" s="535"/>
      <c r="K21" s="535"/>
      <c r="L21" s="535"/>
      <c r="M21" s="535"/>
      <c r="N21" s="535"/>
      <c r="O21" s="535"/>
      <c r="P21" s="535"/>
      <c r="Q21" s="535"/>
      <c r="R21" s="535"/>
      <c r="S21" s="535"/>
      <c r="T21" s="535"/>
      <c r="U21" s="535"/>
      <c r="V21" s="535"/>
      <c r="W21" s="535"/>
      <c r="X21" s="535"/>
    </row>
    <row r="22" spans="3:24" ht="20.100000000000001" customHeight="1">
      <c r="C22" s="535"/>
      <c r="D22" s="535"/>
      <c r="E22" s="535"/>
      <c r="F22" s="535"/>
      <c r="G22" s="535"/>
      <c r="H22" s="535"/>
      <c r="I22" s="535"/>
      <c r="J22" s="535"/>
      <c r="K22" s="535"/>
      <c r="L22" s="535"/>
      <c r="M22" s="535"/>
      <c r="N22" s="535"/>
      <c r="O22" s="535"/>
      <c r="P22" s="535"/>
      <c r="Q22" s="535"/>
      <c r="R22" s="535"/>
      <c r="S22" s="535"/>
      <c r="T22" s="535"/>
      <c r="U22" s="535"/>
      <c r="V22" s="535"/>
      <c r="W22" s="535"/>
      <c r="X22" s="535"/>
    </row>
    <row r="23" spans="3:24" ht="20.100000000000001" customHeight="1">
      <c r="C23" s="535"/>
      <c r="D23" s="535"/>
      <c r="E23" s="535"/>
      <c r="F23" s="535"/>
      <c r="G23" s="535"/>
      <c r="H23" s="535"/>
      <c r="I23" s="535"/>
      <c r="J23" s="535"/>
      <c r="K23" s="535"/>
      <c r="L23" s="535"/>
      <c r="M23" s="535"/>
      <c r="N23" s="535"/>
      <c r="O23" s="535"/>
      <c r="P23" s="535"/>
      <c r="Q23" s="535"/>
      <c r="R23" s="535"/>
      <c r="S23" s="535"/>
      <c r="T23" s="535"/>
      <c r="U23" s="535"/>
      <c r="V23" s="535"/>
      <c r="W23" s="535"/>
      <c r="X23" s="535"/>
    </row>
    <row r="24" spans="3:24" ht="20.100000000000001" customHeight="1">
      <c r="C24" s="535"/>
      <c r="D24" s="535"/>
      <c r="E24" s="535"/>
      <c r="F24" s="535"/>
      <c r="G24" s="535"/>
      <c r="H24" s="535"/>
      <c r="I24" s="535"/>
      <c r="J24" s="535"/>
      <c r="K24" s="535"/>
      <c r="L24" s="535"/>
      <c r="M24" s="535"/>
      <c r="N24" s="535"/>
      <c r="O24" s="535"/>
      <c r="P24" s="535"/>
      <c r="Q24" s="535"/>
      <c r="R24" s="535"/>
      <c r="S24" s="535"/>
      <c r="T24" s="535"/>
      <c r="U24" s="535"/>
      <c r="V24" s="535"/>
      <c r="W24" s="535"/>
      <c r="X24" s="535"/>
    </row>
    <row r="25" spans="3:24" ht="20.100000000000001" customHeight="1">
      <c r="C25" s="535"/>
      <c r="D25" s="535"/>
      <c r="E25" s="535"/>
      <c r="F25" s="535"/>
      <c r="G25" s="535"/>
      <c r="H25" s="535"/>
      <c r="I25" s="535"/>
      <c r="J25" s="535"/>
      <c r="K25" s="535"/>
      <c r="L25" s="535"/>
      <c r="M25" s="535"/>
      <c r="N25" s="535"/>
      <c r="O25" s="535"/>
      <c r="P25" s="535"/>
      <c r="Q25" s="535"/>
      <c r="R25" s="535"/>
      <c r="S25" s="535"/>
      <c r="T25" s="535"/>
      <c r="U25" s="535"/>
      <c r="V25" s="535"/>
      <c r="W25" s="535"/>
      <c r="X25" s="535"/>
    </row>
    <row r="26" spans="3:24" ht="20.100000000000001" customHeight="1">
      <c r="C26" s="535"/>
      <c r="D26" s="535"/>
      <c r="E26" s="535"/>
      <c r="F26" s="535"/>
      <c r="G26" s="535"/>
      <c r="H26" s="535"/>
      <c r="I26" s="535"/>
      <c r="J26" s="535"/>
      <c r="K26" s="535"/>
      <c r="L26" s="535"/>
      <c r="M26" s="535"/>
      <c r="N26" s="535"/>
      <c r="O26" s="535"/>
      <c r="P26" s="535"/>
      <c r="Q26" s="535"/>
      <c r="R26" s="535"/>
      <c r="S26" s="535"/>
      <c r="T26" s="535"/>
      <c r="U26" s="535"/>
      <c r="V26" s="535"/>
      <c r="W26" s="535"/>
      <c r="X26" s="535"/>
    </row>
    <row r="27" spans="3:24" ht="20.100000000000001" customHeight="1">
      <c r="C27" s="535"/>
      <c r="D27" s="535"/>
      <c r="E27" s="535"/>
      <c r="F27" s="535"/>
      <c r="G27" s="535"/>
      <c r="H27" s="535"/>
      <c r="I27" s="535"/>
      <c r="J27" s="535"/>
      <c r="K27" s="535"/>
      <c r="L27" s="535"/>
      <c r="M27" s="535"/>
      <c r="N27" s="535"/>
      <c r="O27" s="535"/>
      <c r="P27" s="535"/>
      <c r="Q27" s="535"/>
      <c r="R27" s="535"/>
      <c r="S27" s="535"/>
      <c r="T27" s="535"/>
      <c r="U27" s="535"/>
      <c r="V27" s="535"/>
      <c r="W27" s="535"/>
      <c r="X27" s="535"/>
    </row>
    <row r="28" spans="3:24" ht="20.100000000000001" customHeight="1">
      <c r="C28" s="535"/>
      <c r="D28" s="535"/>
      <c r="E28" s="535"/>
      <c r="F28" s="535"/>
      <c r="G28" s="535"/>
      <c r="H28" s="535"/>
      <c r="I28" s="535"/>
      <c r="J28" s="535"/>
      <c r="K28" s="535"/>
      <c r="L28" s="535"/>
      <c r="M28" s="535"/>
      <c r="N28" s="535"/>
      <c r="O28" s="535"/>
      <c r="P28" s="535"/>
      <c r="Q28" s="535"/>
      <c r="R28" s="535"/>
      <c r="S28" s="535"/>
      <c r="T28" s="535"/>
      <c r="U28" s="535"/>
      <c r="V28" s="535"/>
      <c r="W28" s="535"/>
      <c r="X28" s="535"/>
    </row>
    <row r="29" spans="3:24" ht="20.100000000000001" customHeight="1">
      <c r="C29" s="535"/>
      <c r="D29" s="535"/>
      <c r="E29" s="535"/>
      <c r="F29" s="535"/>
      <c r="G29" s="535"/>
      <c r="H29" s="535"/>
      <c r="I29" s="535"/>
      <c r="J29" s="535"/>
      <c r="K29" s="535"/>
      <c r="L29" s="535"/>
      <c r="M29" s="535"/>
      <c r="N29" s="535"/>
      <c r="O29" s="535"/>
      <c r="P29" s="535"/>
      <c r="Q29" s="535"/>
      <c r="R29" s="535"/>
      <c r="S29" s="535"/>
      <c r="T29" s="535"/>
      <c r="U29" s="535"/>
      <c r="V29" s="535"/>
      <c r="W29" s="535"/>
      <c r="X29" s="535"/>
    </row>
    <row r="30" spans="3:24" ht="20.100000000000001" customHeight="1">
      <c r="C30" s="535"/>
      <c r="D30" s="535"/>
      <c r="E30" s="535"/>
      <c r="F30" s="535"/>
      <c r="G30" s="535"/>
      <c r="H30" s="535"/>
      <c r="I30" s="535"/>
      <c r="J30" s="535"/>
      <c r="K30" s="535"/>
      <c r="L30" s="535"/>
      <c r="M30" s="535"/>
      <c r="N30" s="535"/>
      <c r="O30" s="535"/>
      <c r="P30" s="535"/>
      <c r="Q30" s="535"/>
      <c r="R30" s="535"/>
      <c r="S30" s="535"/>
      <c r="T30" s="535"/>
      <c r="U30" s="535"/>
      <c r="V30" s="535"/>
      <c r="W30" s="535"/>
      <c r="X30" s="535"/>
    </row>
    <row r="31" spans="3:24" ht="20.100000000000001" customHeight="1">
      <c r="C31" s="535"/>
      <c r="D31" s="535"/>
      <c r="E31" s="535"/>
      <c r="F31" s="535"/>
      <c r="G31" s="535"/>
      <c r="H31" s="535"/>
      <c r="I31" s="535"/>
      <c r="J31" s="535"/>
      <c r="K31" s="535"/>
      <c r="L31" s="535"/>
      <c r="M31" s="535"/>
      <c r="N31" s="535"/>
      <c r="O31" s="535"/>
      <c r="P31" s="535"/>
      <c r="Q31" s="535"/>
      <c r="R31" s="535"/>
      <c r="S31" s="535"/>
      <c r="T31" s="535"/>
      <c r="U31" s="535"/>
      <c r="V31" s="535"/>
      <c r="W31" s="535"/>
      <c r="X31" s="535"/>
    </row>
    <row r="32" spans="3:24" ht="20.100000000000001" customHeight="1">
      <c r="C32" s="535"/>
      <c r="D32" s="535"/>
      <c r="E32" s="535"/>
      <c r="F32" s="535"/>
      <c r="G32" s="535"/>
      <c r="H32" s="535"/>
      <c r="I32" s="535"/>
      <c r="J32" s="535"/>
      <c r="K32" s="535"/>
      <c r="L32" s="535"/>
      <c r="M32" s="535"/>
      <c r="N32" s="535"/>
      <c r="O32" s="535"/>
      <c r="P32" s="535"/>
      <c r="Q32" s="535"/>
      <c r="R32" s="535"/>
      <c r="S32" s="535"/>
      <c r="T32" s="535"/>
      <c r="U32" s="535"/>
      <c r="V32" s="535"/>
      <c r="W32" s="535"/>
      <c r="X32" s="535"/>
    </row>
    <row r="33" spans="3:24" ht="20.100000000000001" customHeight="1">
      <c r="C33" s="535"/>
      <c r="D33" s="535"/>
      <c r="E33" s="535"/>
      <c r="F33" s="535"/>
      <c r="G33" s="535"/>
      <c r="H33" s="535"/>
      <c r="I33" s="535"/>
      <c r="J33" s="535"/>
      <c r="K33" s="535"/>
      <c r="L33" s="535"/>
      <c r="M33" s="535"/>
      <c r="N33" s="535"/>
      <c r="O33" s="535"/>
      <c r="P33" s="535"/>
      <c r="Q33" s="535"/>
      <c r="R33" s="535"/>
      <c r="S33" s="535"/>
      <c r="T33" s="535"/>
      <c r="U33" s="535"/>
      <c r="V33" s="535"/>
      <c r="W33" s="535"/>
      <c r="X33" s="535"/>
    </row>
    <row r="34" spans="3:24" ht="20.100000000000001" customHeight="1">
      <c r="C34" s="535"/>
      <c r="D34" s="535"/>
      <c r="E34" s="535"/>
      <c r="F34" s="535"/>
      <c r="G34" s="535"/>
      <c r="H34" s="535"/>
      <c r="I34" s="535"/>
      <c r="J34" s="535"/>
      <c r="K34" s="535"/>
      <c r="L34" s="535"/>
      <c r="M34" s="535"/>
      <c r="N34" s="535"/>
      <c r="O34" s="535"/>
      <c r="P34" s="535"/>
      <c r="Q34" s="535"/>
      <c r="R34" s="535"/>
      <c r="S34" s="535"/>
      <c r="T34" s="535"/>
      <c r="U34" s="535"/>
      <c r="V34" s="535"/>
      <c r="W34" s="535"/>
      <c r="X34" s="535"/>
    </row>
    <row r="35" spans="3:24" ht="20.100000000000001" customHeight="1">
      <c r="C35" s="535"/>
      <c r="D35" s="535"/>
      <c r="E35" s="535"/>
      <c r="F35" s="535"/>
      <c r="G35" s="535"/>
      <c r="H35" s="535"/>
      <c r="I35" s="535"/>
      <c r="J35" s="535"/>
      <c r="K35" s="535"/>
      <c r="L35" s="535"/>
      <c r="M35" s="535"/>
      <c r="N35" s="535"/>
      <c r="O35" s="535"/>
      <c r="P35" s="535"/>
      <c r="Q35" s="535"/>
      <c r="R35" s="535"/>
      <c r="S35" s="535"/>
      <c r="T35" s="535"/>
      <c r="U35" s="535"/>
      <c r="V35" s="535"/>
      <c r="W35" s="535"/>
      <c r="X35" s="535"/>
    </row>
    <row r="36" spans="3:24" ht="20.100000000000001" customHeight="1">
      <c r="C36" s="535"/>
      <c r="D36" s="535"/>
      <c r="E36" s="535"/>
      <c r="F36" s="535"/>
      <c r="G36" s="535"/>
      <c r="H36" s="535"/>
      <c r="I36" s="535"/>
      <c r="J36" s="535"/>
      <c r="K36" s="535"/>
      <c r="L36" s="535"/>
      <c r="M36" s="535"/>
      <c r="N36" s="535"/>
      <c r="O36" s="535"/>
      <c r="P36" s="535"/>
      <c r="Q36" s="535"/>
      <c r="R36" s="535"/>
      <c r="S36" s="535"/>
      <c r="T36" s="535"/>
      <c r="U36" s="535"/>
      <c r="V36" s="535"/>
      <c r="W36" s="535"/>
      <c r="X36" s="535"/>
    </row>
    <row r="37" spans="3:24" ht="20.100000000000001" customHeight="1">
      <c r="C37" s="535"/>
      <c r="D37" s="535"/>
      <c r="E37" s="535"/>
      <c r="F37" s="535"/>
      <c r="G37" s="535"/>
      <c r="H37" s="535"/>
      <c r="I37" s="535"/>
      <c r="J37" s="535"/>
      <c r="K37" s="535"/>
      <c r="L37" s="535"/>
      <c r="M37" s="535"/>
      <c r="N37" s="535"/>
      <c r="O37" s="535"/>
      <c r="P37" s="535"/>
      <c r="Q37" s="535"/>
      <c r="R37" s="535"/>
      <c r="S37" s="535"/>
      <c r="T37" s="535"/>
      <c r="U37" s="535"/>
      <c r="V37" s="535"/>
      <c r="W37" s="535"/>
      <c r="X37" s="535"/>
    </row>
    <row r="38" spans="3:24" ht="20.100000000000001" customHeight="1">
      <c r="C38" s="535"/>
      <c r="D38" s="535"/>
      <c r="E38" s="535"/>
      <c r="F38" s="535"/>
      <c r="G38" s="535"/>
      <c r="H38" s="535"/>
      <c r="I38" s="535"/>
      <c r="J38" s="535"/>
      <c r="K38" s="535"/>
      <c r="L38" s="535"/>
      <c r="M38" s="535"/>
      <c r="N38" s="535"/>
      <c r="O38" s="535"/>
      <c r="P38" s="535"/>
      <c r="Q38" s="535"/>
      <c r="R38" s="535"/>
      <c r="S38" s="535"/>
      <c r="T38" s="535"/>
      <c r="U38" s="535"/>
      <c r="V38" s="535"/>
      <c r="W38" s="535"/>
      <c r="X38" s="535"/>
    </row>
    <row r="39" spans="3:24" ht="20.100000000000001" customHeight="1">
      <c r="C39" s="535"/>
      <c r="D39" s="535"/>
      <c r="E39" s="535"/>
      <c r="F39" s="535"/>
      <c r="G39" s="535"/>
      <c r="H39" s="535"/>
      <c r="I39" s="535"/>
      <c r="J39" s="535"/>
      <c r="K39" s="535"/>
      <c r="L39" s="535"/>
      <c r="M39" s="535"/>
      <c r="N39" s="535"/>
      <c r="O39" s="535"/>
      <c r="P39" s="535"/>
      <c r="Q39" s="535"/>
      <c r="R39" s="535"/>
      <c r="S39" s="535"/>
      <c r="T39" s="535"/>
      <c r="U39" s="535"/>
      <c r="V39" s="535"/>
      <c r="W39" s="535"/>
      <c r="X39" s="535"/>
    </row>
    <row r="40" spans="3:24" ht="20.100000000000001" customHeight="1">
      <c r="C40" s="535"/>
      <c r="D40" s="535"/>
      <c r="E40" s="535"/>
      <c r="F40" s="535"/>
      <c r="G40" s="535"/>
      <c r="H40" s="535"/>
      <c r="I40" s="535"/>
      <c r="J40" s="535"/>
      <c r="K40" s="535"/>
      <c r="L40" s="535"/>
      <c r="M40" s="535"/>
      <c r="N40" s="535"/>
      <c r="O40" s="535"/>
      <c r="P40" s="535"/>
      <c r="Q40" s="535"/>
      <c r="R40" s="535"/>
      <c r="S40" s="535"/>
      <c r="T40" s="535"/>
      <c r="U40" s="535"/>
      <c r="V40" s="535"/>
      <c r="W40" s="535"/>
      <c r="X40" s="535"/>
    </row>
    <row r="41" spans="3:24" ht="20.100000000000001" customHeight="1">
      <c r="C41" s="535"/>
      <c r="D41" s="535"/>
      <c r="E41" s="535"/>
      <c r="F41" s="535"/>
      <c r="G41" s="535"/>
      <c r="H41" s="535"/>
      <c r="I41" s="535"/>
      <c r="J41" s="535"/>
      <c r="K41" s="535"/>
      <c r="L41" s="535"/>
      <c r="M41" s="535"/>
      <c r="N41" s="535"/>
      <c r="O41" s="535"/>
      <c r="P41" s="535"/>
      <c r="Q41" s="535"/>
      <c r="R41" s="535"/>
      <c r="S41" s="535"/>
      <c r="T41" s="535"/>
      <c r="U41" s="535"/>
      <c r="V41" s="535"/>
      <c r="W41" s="535"/>
      <c r="X41" s="535"/>
    </row>
    <row r="42" spans="3:24" ht="20.100000000000001" customHeight="1">
      <c r="C42" s="535"/>
      <c r="D42" s="535"/>
      <c r="E42" s="535"/>
      <c r="F42" s="535"/>
      <c r="G42" s="535"/>
      <c r="H42" s="535"/>
      <c r="I42" s="535"/>
      <c r="J42" s="535"/>
      <c r="K42" s="535"/>
      <c r="L42" s="535"/>
      <c r="M42" s="535"/>
      <c r="N42" s="535"/>
      <c r="O42" s="535"/>
      <c r="P42" s="535"/>
      <c r="Q42" s="535"/>
      <c r="R42" s="535"/>
      <c r="S42" s="535"/>
      <c r="T42" s="535"/>
      <c r="U42" s="535"/>
      <c r="V42" s="535"/>
      <c r="W42" s="535"/>
      <c r="X42" s="535"/>
    </row>
    <row r="43" spans="3:24" ht="20.100000000000001" customHeight="1">
      <c r="C43" s="535"/>
      <c r="D43" s="535"/>
      <c r="E43" s="535"/>
      <c r="F43" s="535"/>
      <c r="G43" s="535"/>
      <c r="H43" s="535"/>
      <c r="I43" s="535"/>
      <c r="J43" s="535"/>
      <c r="K43" s="535"/>
      <c r="L43" s="535"/>
      <c r="M43" s="535"/>
      <c r="N43" s="535"/>
      <c r="O43" s="535"/>
      <c r="P43" s="535"/>
      <c r="Q43" s="535"/>
      <c r="R43" s="535"/>
      <c r="S43" s="535"/>
      <c r="T43" s="535"/>
      <c r="U43" s="535"/>
      <c r="V43" s="535"/>
      <c r="W43" s="535"/>
      <c r="X43" s="535"/>
    </row>
    <row r="44" spans="3:24" ht="20.100000000000001" customHeight="1">
      <c r="C44" s="535"/>
      <c r="D44" s="535"/>
      <c r="E44" s="535"/>
      <c r="F44" s="535"/>
      <c r="G44" s="535"/>
      <c r="H44" s="535"/>
      <c r="I44" s="535"/>
      <c r="J44" s="535"/>
      <c r="K44" s="535"/>
      <c r="L44" s="535"/>
      <c r="M44" s="535"/>
      <c r="N44" s="535"/>
      <c r="O44" s="535"/>
      <c r="P44" s="535"/>
      <c r="Q44" s="535"/>
      <c r="R44" s="535"/>
      <c r="S44" s="535"/>
      <c r="T44" s="535"/>
      <c r="U44" s="535"/>
      <c r="V44" s="535"/>
      <c r="W44" s="535"/>
      <c r="X44" s="535"/>
    </row>
    <row r="45" spans="3:24" ht="20.100000000000001" customHeight="1">
      <c r="C45" s="535"/>
      <c r="D45" s="535"/>
      <c r="E45" s="535"/>
      <c r="F45" s="535"/>
      <c r="G45" s="535"/>
      <c r="H45" s="535"/>
      <c r="I45" s="535"/>
      <c r="J45" s="535"/>
      <c r="K45" s="535"/>
      <c r="L45" s="535"/>
      <c r="M45" s="535"/>
      <c r="N45" s="535"/>
      <c r="O45" s="535"/>
      <c r="P45" s="535"/>
      <c r="Q45" s="535"/>
      <c r="R45" s="535"/>
      <c r="S45" s="535"/>
      <c r="T45" s="535"/>
      <c r="U45" s="535"/>
      <c r="V45" s="535"/>
      <c r="W45" s="535"/>
      <c r="X45" s="535"/>
    </row>
    <row r="46" spans="3:24" ht="20.100000000000001" customHeight="1">
      <c r="C46" s="535"/>
      <c r="D46" s="535"/>
      <c r="E46" s="535"/>
      <c r="F46" s="535"/>
      <c r="G46" s="535"/>
      <c r="H46" s="535"/>
      <c r="I46" s="535"/>
      <c r="J46" s="535"/>
      <c r="K46" s="535"/>
      <c r="L46" s="535"/>
      <c r="M46" s="535"/>
      <c r="N46" s="535"/>
      <c r="O46" s="535"/>
      <c r="P46" s="535"/>
      <c r="Q46" s="535"/>
      <c r="R46" s="535"/>
      <c r="S46" s="535"/>
      <c r="T46" s="535"/>
      <c r="U46" s="535"/>
      <c r="V46" s="535"/>
      <c r="W46" s="535"/>
      <c r="X46" s="535"/>
    </row>
    <row r="47" spans="3:24" ht="20.100000000000001" customHeight="1">
      <c r="C47" s="535"/>
      <c r="D47" s="535"/>
      <c r="E47" s="535"/>
      <c r="F47" s="535"/>
      <c r="G47" s="535"/>
      <c r="H47" s="535"/>
      <c r="I47" s="535"/>
      <c r="J47" s="535"/>
      <c r="K47" s="535"/>
      <c r="L47" s="535"/>
      <c r="M47" s="535"/>
      <c r="N47" s="535"/>
      <c r="O47" s="535"/>
      <c r="P47" s="535"/>
      <c r="Q47" s="535"/>
      <c r="R47" s="535"/>
      <c r="S47" s="535"/>
      <c r="T47" s="535"/>
      <c r="U47" s="535"/>
      <c r="V47" s="535"/>
      <c r="W47" s="535"/>
      <c r="X47" s="535"/>
    </row>
    <row r="48" spans="3:24" ht="20.100000000000001" customHeight="1">
      <c r="C48" s="535"/>
      <c r="D48" s="535"/>
      <c r="E48" s="535"/>
      <c r="F48" s="535"/>
      <c r="G48" s="535"/>
      <c r="H48" s="535"/>
      <c r="I48" s="535"/>
      <c r="J48" s="535"/>
      <c r="K48" s="535"/>
      <c r="L48" s="535"/>
      <c r="M48" s="535"/>
      <c r="N48" s="535"/>
      <c r="O48" s="535"/>
      <c r="P48" s="535"/>
      <c r="Q48" s="535"/>
      <c r="R48" s="535"/>
      <c r="S48" s="535"/>
      <c r="T48" s="535"/>
      <c r="U48" s="535"/>
      <c r="V48" s="535"/>
      <c r="W48" s="535"/>
      <c r="X48" s="535"/>
    </row>
    <row r="49" spans="3:24" ht="20.100000000000001" customHeight="1">
      <c r="C49" s="535"/>
      <c r="D49" s="535"/>
      <c r="E49" s="535"/>
      <c r="F49" s="535"/>
      <c r="G49" s="535"/>
      <c r="H49" s="535"/>
      <c r="I49" s="535"/>
      <c r="J49" s="535"/>
      <c r="K49" s="535"/>
      <c r="L49" s="535"/>
      <c r="M49" s="535"/>
      <c r="N49" s="535"/>
      <c r="O49" s="535"/>
      <c r="P49" s="535"/>
      <c r="Q49" s="535"/>
      <c r="R49" s="535"/>
      <c r="S49" s="535"/>
      <c r="T49" s="535"/>
      <c r="U49" s="535"/>
      <c r="V49" s="535"/>
      <c r="W49" s="535"/>
      <c r="X49" s="535"/>
    </row>
    <row r="50" spans="3:24" ht="20.100000000000001" customHeight="1">
      <c r="C50" s="535"/>
      <c r="D50" s="535"/>
      <c r="E50" s="535"/>
      <c r="F50" s="535"/>
      <c r="G50" s="535"/>
      <c r="H50" s="535"/>
      <c r="I50" s="535"/>
      <c r="J50" s="535"/>
      <c r="K50" s="535"/>
      <c r="L50" s="535"/>
      <c r="M50" s="535"/>
      <c r="N50" s="535"/>
      <c r="O50" s="535"/>
      <c r="P50" s="535"/>
      <c r="Q50" s="535"/>
      <c r="R50" s="535"/>
      <c r="S50" s="535"/>
      <c r="T50" s="535"/>
      <c r="U50" s="535"/>
      <c r="V50" s="535"/>
      <c r="W50" s="535"/>
      <c r="X50" s="535"/>
    </row>
    <row r="51" spans="3:24" ht="20.100000000000001" customHeight="1">
      <c r="C51" s="535"/>
      <c r="D51" s="535"/>
      <c r="E51" s="535"/>
      <c r="F51" s="535"/>
      <c r="G51" s="535"/>
      <c r="H51" s="535"/>
      <c r="I51" s="535"/>
      <c r="J51" s="535"/>
      <c r="K51" s="535"/>
      <c r="L51" s="535"/>
      <c r="M51" s="535"/>
      <c r="N51" s="535"/>
      <c r="O51" s="535"/>
      <c r="P51" s="535"/>
      <c r="Q51" s="535"/>
      <c r="R51" s="535"/>
      <c r="S51" s="535"/>
      <c r="T51" s="535"/>
      <c r="U51" s="535"/>
      <c r="V51" s="535"/>
      <c r="W51" s="535"/>
      <c r="X51" s="535"/>
    </row>
    <row r="52" spans="3:24" ht="20.100000000000001" customHeight="1">
      <c r="C52" s="535"/>
      <c r="D52" s="535"/>
      <c r="E52" s="535"/>
      <c r="F52" s="535"/>
      <c r="G52" s="535"/>
      <c r="H52" s="535"/>
      <c r="I52" s="535"/>
      <c r="J52" s="535"/>
      <c r="K52" s="535"/>
      <c r="L52" s="535"/>
      <c r="M52" s="535"/>
      <c r="N52" s="535"/>
      <c r="O52" s="535"/>
      <c r="P52" s="535"/>
      <c r="Q52" s="535"/>
      <c r="R52" s="535"/>
      <c r="S52" s="535"/>
      <c r="T52" s="535"/>
      <c r="U52" s="535"/>
      <c r="V52" s="535"/>
      <c r="W52" s="535"/>
      <c r="X52" s="535"/>
    </row>
    <row r="53" spans="3:24" ht="20.100000000000001" customHeight="1">
      <c r="C53" s="535"/>
      <c r="D53" s="535"/>
      <c r="E53" s="535"/>
      <c r="F53" s="535"/>
      <c r="G53" s="535"/>
      <c r="H53" s="535"/>
      <c r="I53" s="535"/>
      <c r="J53" s="535"/>
      <c r="K53" s="535"/>
      <c r="L53" s="535"/>
      <c r="M53" s="535"/>
      <c r="N53" s="535"/>
      <c r="O53" s="535"/>
      <c r="P53" s="535"/>
      <c r="Q53" s="535"/>
      <c r="R53" s="535"/>
      <c r="S53" s="535"/>
      <c r="T53" s="535"/>
      <c r="U53" s="535"/>
      <c r="V53" s="535"/>
      <c r="W53" s="535"/>
      <c r="X53" s="535"/>
    </row>
    <row r="54" spans="3:24" ht="20.100000000000001" customHeight="1">
      <c r="C54" s="535"/>
      <c r="D54" s="535"/>
      <c r="E54" s="535"/>
      <c r="F54" s="535"/>
      <c r="G54" s="535"/>
      <c r="H54" s="535"/>
      <c r="I54" s="535"/>
      <c r="J54" s="535"/>
      <c r="K54" s="535"/>
      <c r="L54" s="535"/>
      <c r="M54" s="535"/>
      <c r="N54" s="535"/>
      <c r="O54" s="535"/>
      <c r="P54" s="535"/>
      <c r="Q54" s="535"/>
      <c r="R54" s="535"/>
      <c r="S54" s="535"/>
      <c r="T54" s="535"/>
      <c r="U54" s="535"/>
      <c r="V54" s="535"/>
      <c r="W54" s="535"/>
      <c r="X54" s="535"/>
    </row>
    <row r="55" spans="3:24" ht="20.100000000000001" customHeight="1">
      <c r="C55" s="535"/>
      <c r="D55" s="535"/>
      <c r="E55" s="535"/>
      <c r="F55" s="535"/>
      <c r="G55" s="535"/>
      <c r="H55" s="535"/>
      <c r="I55" s="535"/>
      <c r="J55" s="535"/>
      <c r="K55" s="535"/>
      <c r="L55" s="535"/>
      <c r="M55" s="535"/>
      <c r="N55" s="535"/>
      <c r="O55" s="535"/>
      <c r="P55" s="535"/>
      <c r="Q55" s="535"/>
      <c r="R55" s="535"/>
      <c r="S55" s="535"/>
      <c r="T55" s="535"/>
      <c r="U55" s="535"/>
      <c r="V55" s="535"/>
      <c r="W55" s="535"/>
      <c r="X55" s="535"/>
    </row>
    <row r="56" spans="3:24" ht="20.100000000000001" customHeight="1">
      <c r="C56" s="535"/>
      <c r="D56" s="535"/>
      <c r="E56" s="535"/>
      <c r="F56" s="535"/>
      <c r="G56" s="535"/>
      <c r="H56" s="535"/>
      <c r="I56" s="535"/>
      <c r="J56" s="535"/>
      <c r="K56" s="535"/>
      <c r="L56" s="535"/>
      <c r="M56" s="535"/>
      <c r="N56" s="535"/>
      <c r="O56" s="535"/>
      <c r="P56" s="535"/>
      <c r="Q56" s="535"/>
      <c r="R56" s="535"/>
      <c r="S56" s="535"/>
      <c r="T56" s="535"/>
      <c r="U56" s="535"/>
      <c r="V56" s="535"/>
      <c r="W56" s="535"/>
      <c r="X56" s="535"/>
    </row>
    <row r="57" spans="3:24" ht="20.100000000000001" customHeight="1">
      <c r="C57" s="535"/>
      <c r="D57" s="535"/>
      <c r="E57" s="535"/>
      <c r="F57" s="535"/>
      <c r="G57" s="535"/>
      <c r="H57" s="535"/>
      <c r="I57" s="535"/>
      <c r="J57" s="535"/>
      <c r="K57" s="535"/>
      <c r="L57" s="535"/>
      <c r="M57" s="535"/>
      <c r="N57" s="535"/>
      <c r="O57" s="535"/>
      <c r="P57" s="535"/>
      <c r="Q57" s="535"/>
      <c r="R57" s="535"/>
      <c r="S57" s="535"/>
      <c r="T57" s="535"/>
      <c r="U57" s="535"/>
      <c r="V57" s="535"/>
      <c r="W57" s="535"/>
      <c r="X57" s="535"/>
    </row>
    <row r="58" spans="3:24" ht="20.100000000000001" customHeight="1">
      <c r="C58" s="535"/>
      <c r="D58" s="535"/>
      <c r="E58" s="535"/>
      <c r="F58" s="535"/>
      <c r="G58" s="535"/>
      <c r="H58" s="535"/>
      <c r="I58" s="535"/>
      <c r="J58" s="535"/>
      <c r="K58" s="535"/>
      <c r="L58" s="535"/>
      <c r="M58" s="535"/>
      <c r="N58" s="535"/>
      <c r="O58" s="535"/>
      <c r="P58" s="535"/>
      <c r="Q58" s="535"/>
      <c r="R58" s="535"/>
      <c r="S58" s="535"/>
      <c r="T58" s="535"/>
      <c r="U58" s="535"/>
      <c r="V58" s="535"/>
      <c r="W58" s="535"/>
      <c r="X58" s="535"/>
    </row>
    <row r="59" spans="3:24" ht="20.100000000000001" customHeight="1">
      <c r="C59" s="535"/>
      <c r="D59" s="535"/>
      <c r="E59" s="535"/>
      <c r="F59" s="535"/>
      <c r="G59" s="535"/>
      <c r="H59" s="535"/>
      <c r="I59" s="535"/>
      <c r="J59" s="535"/>
      <c r="K59" s="535"/>
      <c r="L59" s="535"/>
      <c r="M59" s="535"/>
      <c r="N59" s="535"/>
      <c r="O59" s="535"/>
      <c r="P59" s="535"/>
      <c r="Q59" s="535"/>
      <c r="R59" s="535"/>
      <c r="S59" s="535"/>
      <c r="T59" s="535"/>
      <c r="U59" s="535"/>
      <c r="V59" s="535"/>
      <c r="W59" s="535"/>
      <c r="X59" s="535"/>
    </row>
    <row r="60" spans="3:24" ht="20.100000000000001" customHeight="1">
      <c r="C60" s="535"/>
      <c r="D60" s="535"/>
      <c r="E60" s="535"/>
      <c r="F60" s="535"/>
      <c r="G60" s="535"/>
      <c r="H60" s="535"/>
      <c r="I60" s="535"/>
      <c r="J60" s="535"/>
      <c r="K60" s="535"/>
      <c r="L60" s="535"/>
      <c r="M60" s="535"/>
      <c r="N60" s="535"/>
      <c r="O60" s="535"/>
      <c r="P60" s="535"/>
      <c r="Q60" s="535"/>
      <c r="R60" s="535"/>
      <c r="S60" s="535"/>
      <c r="T60" s="535"/>
      <c r="U60" s="535"/>
      <c r="V60" s="535"/>
      <c r="W60" s="535"/>
      <c r="X60" s="535"/>
    </row>
    <row r="61" spans="3:24" ht="20.100000000000001" customHeight="1">
      <c r="C61" s="535"/>
      <c r="D61" s="535"/>
      <c r="E61" s="535"/>
      <c r="F61" s="535"/>
      <c r="G61" s="535"/>
      <c r="H61" s="535"/>
      <c r="I61" s="535"/>
      <c r="J61" s="535"/>
      <c r="K61" s="535"/>
      <c r="L61" s="535"/>
      <c r="M61" s="535"/>
      <c r="N61" s="535"/>
      <c r="O61" s="535"/>
      <c r="P61" s="535"/>
      <c r="Q61" s="535"/>
      <c r="R61" s="535"/>
      <c r="S61" s="535"/>
      <c r="T61" s="535"/>
      <c r="U61" s="535"/>
      <c r="V61" s="535"/>
      <c r="W61" s="535"/>
      <c r="X61" s="535"/>
    </row>
    <row r="62" spans="3:24" ht="20.100000000000001" customHeight="1">
      <c r="C62" s="535"/>
      <c r="D62" s="535"/>
      <c r="E62" s="535"/>
      <c r="F62" s="535"/>
      <c r="G62" s="535"/>
      <c r="H62" s="535"/>
      <c r="I62" s="535"/>
      <c r="J62" s="535"/>
      <c r="K62" s="535"/>
      <c r="L62" s="535"/>
      <c r="M62" s="535"/>
      <c r="N62" s="535"/>
      <c r="O62" s="535"/>
      <c r="P62" s="535"/>
      <c r="Q62" s="535"/>
      <c r="R62" s="535"/>
      <c r="S62" s="535"/>
      <c r="T62" s="535"/>
      <c r="U62" s="535"/>
      <c r="V62" s="535"/>
      <c r="W62" s="535"/>
      <c r="X62" s="535"/>
    </row>
    <row r="63" spans="3:24" ht="20.100000000000001" customHeight="1">
      <c r="C63" s="535"/>
      <c r="D63" s="535"/>
      <c r="E63" s="535"/>
      <c r="F63" s="535"/>
      <c r="G63" s="535"/>
      <c r="H63" s="535"/>
      <c r="I63" s="535"/>
      <c r="J63" s="535"/>
      <c r="K63" s="535"/>
      <c r="L63" s="535"/>
      <c r="M63" s="535"/>
      <c r="N63" s="535"/>
      <c r="O63" s="535"/>
      <c r="P63" s="535"/>
      <c r="Q63" s="535"/>
      <c r="R63" s="535"/>
      <c r="S63" s="535"/>
      <c r="T63" s="535"/>
      <c r="U63" s="535"/>
      <c r="V63" s="535"/>
      <c r="W63" s="535"/>
      <c r="X63" s="535"/>
    </row>
    <row r="64" spans="3:24" ht="20.100000000000001" customHeight="1">
      <c r="C64" s="535"/>
      <c r="D64" s="535"/>
      <c r="E64" s="535"/>
      <c r="F64" s="535"/>
      <c r="G64" s="535"/>
      <c r="H64" s="535"/>
      <c r="I64" s="535"/>
      <c r="J64" s="535"/>
      <c r="K64" s="535"/>
      <c r="L64" s="535"/>
      <c r="M64" s="535"/>
      <c r="N64" s="535"/>
      <c r="O64" s="535"/>
      <c r="P64" s="535"/>
      <c r="Q64" s="535"/>
      <c r="R64" s="535"/>
      <c r="S64" s="535"/>
      <c r="T64" s="535"/>
      <c r="U64" s="535"/>
      <c r="V64" s="535"/>
      <c r="W64" s="535"/>
      <c r="X64" s="535"/>
    </row>
    <row r="65" spans="3:24" ht="20.100000000000001" customHeight="1">
      <c r="C65" s="535"/>
      <c r="D65" s="535"/>
      <c r="E65" s="535"/>
      <c r="F65" s="535"/>
      <c r="G65" s="535"/>
      <c r="H65" s="535"/>
      <c r="I65" s="535"/>
      <c r="J65" s="535"/>
      <c r="K65" s="535"/>
      <c r="L65" s="535"/>
      <c r="M65" s="535"/>
      <c r="N65" s="535"/>
      <c r="O65" s="535"/>
      <c r="P65" s="535"/>
      <c r="Q65" s="535"/>
      <c r="R65" s="535"/>
      <c r="S65" s="535"/>
      <c r="T65" s="535"/>
      <c r="U65" s="535"/>
      <c r="V65" s="535"/>
      <c r="W65" s="535"/>
      <c r="X65" s="535"/>
    </row>
    <row r="66" spans="3:24" ht="20.100000000000001" customHeight="1">
      <c r="C66" s="535"/>
      <c r="D66" s="535"/>
      <c r="E66" s="535"/>
      <c r="F66" s="535"/>
      <c r="G66" s="535"/>
      <c r="H66" s="535"/>
      <c r="I66" s="535"/>
      <c r="J66" s="535"/>
      <c r="K66" s="535"/>
      <c r="L66" s="535"/>
      <c r="M66" s="535"/>
      <c r="N66" s="535"/>
      <c r="O66" s="535"/>
      <c r="P66" s="535"/>
      <c r="Q66" s="535"/>
      <c r="R66" s="535"/>
      <c r="S66" s="535"/>
      <c r="T66" s="535"/>
      <c r="U66" s="535"/>
      <c r="V66" s="535"/>
      <c r="W66" s="535"/>
      <c r="X66" s="535"/>
    </row>
    <row r="67" spans="3:24" ht="20.100000000000001" customHeight="1">
      <c r="C67" s="535"/>
      <c r="D67" s="535"/>
      <c r="E67" s="535"/>
      <c r="F67" s="535"/>
      <c r="G67" s="535"/>
      <c r="H67" s="535"/>
      <c r="I67" s="535"/>
      <c r="J67" s="535"/>
      <c r="K67" s="535"/>
      <c r="L67" s="535"/>
      <c r="M67" s="535"/>
      <c r="N67" s="535"/>
      <c r="O67" s="535"/>
      <c r="P67" s="535"/>
      <c r="Q67" s="535"/>
      <c r="R67" s="535"/>
      <c r="S67" s="535"/>
      <c r="T67" s="535"/>
      <c r="U67" s="535"/>
      <c r="V67" s="535"/>
      <c r="W67" s="535"/>
      <c r="X67" s="535"/>
    </row>
    <row r="68" spans="3:24" ht="20.100000000000001" customHeight="1">
      <c r="C68" s="535"/>
      <c r="D68" s="535"/>
      <c r="E68" s="535"/>
      <c r="F68" s="535"/>
      <c r="G68" s="535"/>
      <c r="H68" s="535"/>
      <c r="I68" s="535"/>
      <c r="J68" s="535"/>
      <c r="K68" s="535"/>
      <c r="L68" s="535"/>
      <c r="M68" s="535"/>
      <c r="N68" s="535"/>
      <c r="O68" s="535"/>
      <c r="P68" s="535"/>
      <c r="Q68" s="535"/>
      <c r="R68" s="535"/>
      <c r="S68" s="535"/>
      <c r="T68" s="535"/>
      <c r="U68" s="535"/>
      <c r="V68" s="535"/>
      <c r="W68" s="535"/>
      <c r="X68" s="535"/>
    </row>
    <row r="69" spans="3:24" ht="20.100000000000001" customHeight="1">
      <c r="C69" s="535"/>
      <c r="D69" s="535"/>
      <c r="E69" s="535"/>
      <c r="F69" s="535"/>
      <c r="G69" s="535"/>
      <c r="H69" s="535"/>
      <c r="I69" s="535"/>
      <c r="J69" s="535"/>
      <c r="K69" s="535"/>
      <c r="L69" s="535"/>
      <c r="M69" s="535"/>
      <c r="N69" s="535"/>
      <c r="O69" s="535"/>
      <c r="P69" s="535"/>
      <c r="Q69" s="535"/>
      <c r="R69" s="535"/>
      <c r="S69" s="535"/>
      <c r="T69" s="535"/>
      <c r="U69" s="535"/>
      <c r="V69" s="535"/>
      <c r="W69" s="535"/>
      <c r="X69" s="535"/>
    </row>
    <row r="70" spans="3:24" ht="20.100000000000001" customHeight="1">
      <c r="C70" s="535"/>
      <c r="D70" s="535"/>
      <c r="E70" s="535"/>
      <c r="F70" s="535"/>
      <c r="G70" s="535"/>
      <c r="H70" s="535"/>
      <c r="I70" s="535"/>
      <c r="J70" s="535"/>
      <c r="K70" s="535"/>
      <c r="L70" s="535"/>
      <c r="M70" s="535"/>
      <c r="N70" s="535"/>
      <c r="O70" s="535"/>
      <c r="P70" s="535"/>
      <c r="Q70" s="535"/>
      <c r="R70" s="535"/>
      <c r="S70" s="535"/>
      <c r="T70" s="535"/>
      <c r="U70" s="535"/>
      <c r="V70" s="535"/>
      <c r="W70" s="535"/>
      <c r="X70" s="535"/>
    </row>
    <row r="71" spans="3:24" ht="20.100000000000001" customHeight="1">
      <c r="C71" s="535"/>
      <c r="D71" s="535"/>
      <c r="E71" s="535"/>
      <c r="F71" s="535"/>
      <c r="G71" s="535"/>
      <c r="H71" s="535"/>
      <c r="I71" s="535"/>
      <c r="J71" s="535"/>
      <c r="K71" s="535"/>
      <c r="L71" s="535"/>
      <c r="M71" s="535"/>
      <c r="N71" s="535"/>
      <c r="O71" s="535"/>
      <c r="P71" s="535"/>
      <c r="Q71" s="535"/>
      <c r="R71" s="535"/>
      <c r="S71" s="535"/>
      <c r="T71" s="535"/>
      <c r="U71" s="535"/>
      <c r="V71" s="535"/>
      <c r="W71" s="535"/>
      <c r="X71" s="535"/>
    </row>
    <row r="72" spans="3:24" ht="20.100000000000001" customHeight="1">
      <c r="C72" s="535"/>
      <c r="D72" s="535"/>
      <c r="E72" s="535"/>
      <c r="F72" s="535"/>
      <c r="G72" s="535"/>
      <c r="H72" s="535"/>
      <c r="I72" s="535"/>
      <c r="J72" s="535"/>
      <c r="K72" s="535"/>
      <c r="L72" s="535"/>
      <c r="M72" s="535"/>
      <c r="N72" s="535"/>
      <c r="O72" s="535"/>
      <c r="P72" s="535"/>
      <c r="Q72" s="535"/>
      <c r="R72" s="535"/>
      <c r="S72" s="535"/>
      <c r="T72" s="535"/>
      <c r="U72" s="535"/>
      <c r="V72" s="535"/>
      <c r="W72" s="535"/>
      <c r="X72" s="535"/>
    </row>
    <row r="73" spans="3:24" ht="20.100000000000001" customHeight="1">
      <c r="C73" s="535"/>
      <c r="D73" s="535"/>
      <c r="E73" s="535"/>
      <c r="F73" s="535"/>
      <c r="G73" s="535"/>
      <c r="H73" s="535"/>
      <c r="I73" s="535"/>
      <c r="J73" s="535"/>
      <c r="K73" s="535"/>
      <c r="L73" s="535"/>
      <c r="M73" s="535"/>
      <c r="N73" s="535"/>
      <c r="O73" s="535"/>
      <c r="P73" s="535"/>
      <c r="Q73" s="535"/>
      <c r="R73" s="535"/>
      <c r="S73" s="535"/>
      <c r="T73" s="535"/>
      <c r="U73" s="535"/>
      <c r="V73" s="535"/>
      <c r="W73" s="535"/>
      <c r="X73" s="535"/>
    </row>
    <row r="74" spans="3:24" ht="20.100000000000001" customHeight="1">
      <c r="C74" s="535"/>
      <c r="D74" s="535"/>
      <c r="E74" s="535"/>
      <c r="F74" s="535"/>
      <c r="G74" s="535"/>
      <c r="H74" s="535"/>
      <c r="I74" s="535"/>
      <c r="J74" s="535"/>
      <c r="K74" s="535"/>
      <c r="L74" s="535"/>
      <c r="M74" s="535"/>
      <c r="N74" s="535"/>
      <c r="O74" s="535"/>
      <c r="P74" s="535"/>
      <c r="Q74" s="535"/>
      <c r="R74" s="535"/>
      <c r="S74" s="535"/>
      <c r="T74" s="535"/>
      <c r="U74" s="535"/>
      <c r="V74" s="535"/>
      <c r="W74" s="535"/>
      <c r="X74" s="535"/>
    </row>
    <row r="75" spans="3:24" ht="20.100000000000001" customHeight="1">
      <c r="C75" s="535"/>
      <c r="D75" s="535"/>
      <c r="E75" s="535"/>
      <c r="F75" s="535"/>
      <c r="G75" s="535"/>
      <c r="H75" s="535"/>
      <c r="I75" s="535"/>
      <c r="J75" s="535"/>
      <c r="K75" s="535"/>
      <c r="L75" s="535"/>
      <c r="M75" s="535"/>
      <c r="N75" s="535"/>
      <c r="O75" s="535"/>
      <c r="P75" s="535"/>
      <c r="Q75" s="535"/>
      <c r="R75" s="535"/>
      <c r="S75" s="535"/>
      <c r="T75" s="535"/>
      <c r="U75" s="535"/>
      <c r="V75" s="535"/>
      <c r="W75" s="535"/>
      <c r="X75" s="535"/>
    </row>
    <row r="76" spans="3:24" ht="20.100000000000001" customHeight="1">
      <c r="C76" s="535"/>
      <c r="D76" s="535"/>
      <c r="E76" s="535"/>
      <c r="F76" s="535"/>
      <c r="G76" s="535"/>
      <c r="H76" s="535"/>
      <c r="I76" s="535"/>
      <c r="J76" s="535"/>
      <c r="K76" s="535"/>
      <c r="L76" s="535"/>
      <c r="M76" s="535"/>
      <c r="N76" s="535"/>
      <c r="O76" s="535"/>
      <c r="P76" s="535"/>
      <c r="Q76" s="535"/>
      <c r="R76" s="535"/>
      <c r="S76" s="535"/>
      <c r="T76" s="535"/>
      <c r="U76" s="535"/>
      <c r="V76" s="535"/>
      <c r="W76" s="535"/>
      <c r="X76" s="535"/>
    </row>
    <row r="77" spans="3:24" ht="20.100000000000001" customHeight="1">
      <c r="C77" s="535"/>
      <c r="D77" s="535"/>
      <c r="E77" s="535"/>
      <c r="F77" s="535"/>
      <c r="G77" s="535"/>
      <c r="H77" s="535"/>
      <c r="I77" s="535"/>
      <c r="J77" s="535"/>
      <c r="K77" s="535"/>
      <c r="L77" s="535"/>
      <c r="M77" s="535"/>
      <c r="N77" s="535"/>
      <c r="O77" s="535"/>
      <c r="P77" s="535"/>
      <c r="Q77" s="535"/>
      <c r="R77" s="535"/>
      <c r="S77" s="535"/>
      <c r="T77" s="535"/>
      <c r="U77" s="535"/>
      <c r="V77" s="535"/>
      <c r="W77" s="535"/>
      <c r="X77" s="535"/>
    </row>
    <row r="78" spans="3:24" ht="20.100000000000001" customHeight="1">
      <c r="C78" s="535"/>
      <c r="D78" s="535"/>
      <c r="E78" s="535"/>
      <c r="F78" s="535"/>
      <c r="G78" s="535"/>
      <c r="H78" s="535"/>
      <c r="I78" s="535"/>
      <c r="J78" s="535"/>
      <c r="K78" s="535"/>
      <c r="L78" s="535"/>
      <c r="M78" s="535"/>
      <c r="N78" s="535"/>
      <c r="O78" s="535"/>
      <c r="P78" s="535"/>
      <c r="Q78" s="535"/>
      <c r="R78" s="535"/>
      <c r="S78" s="535"/>
      <c r="T78" s="535"/>
      <c r="U78" s="535"/>
      <c r="V78" s="535"/>
      <c r="W78" s="535"/>
      <c r="X78" s="535"/>
    </row>
    <row r="79" spans="3:24" ht="20.100000000000001" customHeight="1">
      <c r="C79" s="535"/>
      <c r="D79" s="535"/>
      <c r="E79" s="535"/>
      <c r="F79" s="535"/>
      <c r="G79" s="535"/>
      <c r="H79" s="535"/>
      <c r="I79" s="535"/>
      <c r="J79" s="535"/>
      <c r="K79" s="535"/>
      <c r="L79" s="535"/>
      <c r="M79" s="535"/>
      <c r="N79" s="535"/>
      <c r="O79" s="535"/>
      <c r="P79" s="535"/>
      <c r="Q79" s="535"/>
      <c r="R79" s="535"/>
      <c r="S79" s="535"/>
      <c r="T79" s="535"/>
      <c r="U79" s="535"/>
      <c r="V79" s="535"/>
      <c r="W79" s="535"/>
      <c r="X79" s="535"/>
    </row>
    <row r="80" spans="3:24" ht="20.100000000000001" customHeight="1">
      <c r="C80" s="535"/>
      <c r="D80" s="535"/>
      <c r="E80" s="535"/>
      <c r="F80" s="535"/>
      <c r="G80" s="535"/>
      <c r="H80" s="535"/>
      <c r="I80" s="535"/>
      <c r="J80" s="535"/>
      <c r="K80" s="535"/>
      <c r="L80" s="535"/>
      <c r="M80" s="535"/>
      <c r="N80" s="535"/>
      <c r="O80" s="535"/>
      <c r="P80" s="535"/>
      <c r="Q80" s="535"/>
      <c r="R80" s="535"/>
      <c r="S80" s="535"/>
      <c r="T80" s="535"/>
      <c r="U80" s="535"/>
      <c r="V80" s="535"/>
      <c r="W80" s="535"/>
      <c r="X80" s="535"/>
    </row>
    <row r="81" spans="3:24" ht="20.100000000000001" customHeight="1">
      <c r="C81" s="535"/>
      <c r="D81" s="535"/>
      <c r="E81" s="535"/>
      <c r="F81" s="535"/>
      <c r="G81" s="535"/>
      <c r="H81" s="535"/>
      <c r="I81" s="535"/>
      <c r="J81" s="535"/>
      <c r="K81" s="535"/>
      <c r="L81" s="535"/>
      <c r="M81" s="535"/>
      <c r="N81" s="535"/>
      <c r="O81" s="535"/>
      <c r="P81" s="535"/>
      <c r="Q81" s="535"/>
      <c r="R81" s="535"/>
      <c r="S81" s="535"/>
      <c r="T81" s="535"/>
      <c r="U81" s="535"/>
      <c r="V81" s="535"/>
      <c r="W81" s="535"/>
      <c r="X81" s="535"/>
    </row>
    <row r="82" spans="3:24" ht="20.100000000000001" customHeight="1">
      <c r="C82" s="535"/>
      <c r="D82" s="535"/>
      <c r="E82" s="535"/>
      <c r="F82" s="535"/>
      <c r="G82" s="535"/>
      <c r="H82" s="535"/>
      <c r="I82" s="535"/>
      <c r="J82" s="535"/>
      <c r="K82" s="535"/>
      <c r="L82" s="535"/>
      <c r="M82" s="535"/>
      <c r="N82" s="535"/>
      <c r="O82" s="535"/>
      <c r="P82" s="535"/>
      <c r="Q82" s="535"/>
      <c r="R82" s="535"/>
      <c r="S82" s="535"/>
      <c r="T82" s="535"/>
      <c r="U82" s="535"/>
      <c r="V82" s="535"/>
      <c r="W82" s="535"/>
      <c r="X82" s="535"/>
    </row>
    <row r="83" spans="3:24" ht="20.100000000000001" customHeight="1">
      <c r="C83" s="535"/>
      <c r="D83" s="535"/>
      <c r="E83" s="535"/>
      <c r="F83" s="535"/>
      <c r="G83" s="535"/>
      <c r="H83" s="535"/>
      <c r="I83" s="535"/>
      <c r="J83" s="535"/>
      <c r="K83" s="535"/>
      <c r="L83" s="535"/>
      <c r="M83" s="535"/>
      <c r="N83" s="535"/>
      <c r="O83" s="535"/>
      <c r="P83" s="535"/>
      <c r="Q83" s="535"/>
      <c r="R83" s="535"/>
      <c r="S83" s="535"/>
      <c r="T83" s="535"/>
      <c r="U83" s="535"/>
      <c r="V83" s="535"/>
      <c r="W83" s="535"/>
      <c r="X83" s="535"/>
    </row>
    <row r="84" spans="3:24" ht="20.100000000000001" customHeight="1">
      <c r="C84" s="535"/>
      <c r="D84" s="535"/>
      <c r="E84" s="535"/>
      <c r="F84" s="535"/>
      <c r="G84" s="535"/>
      <c r="H84" s="535"/>
      <c r="I84" s="535"/>
      <c r="J84" s="535"/>
      <c r="K84" s="535"/>
      <c r="L84" s="535"/>
      <c r="M84" s="535"/>
      <c r="N84" s="535"/>
      <c r="O84" s="535"/>
      <c r="P84" s="535"/>
      <c r="Q84" s="535"/>
      <c r="R84" s="535"/>
      <c r="S84" s="535"/>
      <c r="T84" s="535"/>
      <c r="U84" s="535"/>
      <c r="V84" s="535"/>
      <c r="W84" s="535"/>
      <c r="X84" s="535"/>
    </row>
    <row r="85" spans="3:24" ht="20.100000000000001" customHeight="1">
      <c r="C85" s="535"/>
      <c r="D85" s="535"/>
      <c r="E85" s="535"/>
      <c r="F85" s="535"/>
      <c r="G85" s="535"/>
      <c r="H85" s="535"/>
      <c r="I85" s="535"/>
      <c r="J85" s="535"/>
      <c r="K85" s="535"/>
      <c r="L85" s="535"/>
      <c r="M85" s="535"/>
      <c r="N85" s="535"/>
      <c r="O85" s="535"/>
      <c r="P85" s="535"/>
      <c r="Q85" s="535"/>
      <c r="R85" s="535"/>
      <c r="S85" s="535"/>
      <c r="T85" s="535"/>
      <c r="U85" s="535"/>
      <c r="V85" s="535"/>
      <c r="W85" s="535"/>
      <c r="X85" s="535"/>
    </row>
    <row r="86" spans="3:24" ht="20.100000000000001" customHeight="1">
      <c r="C86" s="535"/>
      <c r="D86" s="535"/>
      <c r="E86" s="535"/>
      <c r="F86" s="535"/>
      <c r="G86" s="535"/>
      <c r="H86" s="535"/>
      <c r="I86" s="535"/>
      <c r="J86" s="535"/>
      <c r="K86" s="535"/>
      <c r="L86" s="535"/>
      <c r="M86" s="535"/>
      <c r="N86" s="535"/>
      <c r="O86" s="535"/>
      <c r="P86" s="535"/>
      <c r="Q86" s="535"/>
      <c r="R86" s="535"/>
      <c r="S86" s="535"/>
      <c r="T86" s="535"/>
      <c r="U86" s="535"/>
      <c r="V86" s="535"/>
      <c r="W86" s="535"/>
      <c r="X86" s="535"/>
    </row>
    <row r="87" spans="3:24" ht="20.100000000000001" customHeight="1">
      <c r="C87" s="535"/>
      <c r="D87" s="535"/>
      <c r="E87" s="535"/>
      <c r="F87" s="535"/>
      <c r="G87" s="535"/>
      <c r="H87" s="535"/>
      <c r="I87" s="535"/>
      <c r="J87" s="535"/>
      <c r="K87" s="535"/>
      <c r="L87" s="535"/>
      <c r="M87" s="535"/>
      <c r="N87" s="535"/>
      <c r="O87" s="535"/>
      <c r="P87" s="535"/>
      <c r="Q87" s="535"/>
      <c r="R87" s="535"/>
      <c r="S87" s="535"/>
      <c r="T87" s="535"/>
      <c r="U87" s="535"/>
      <c r="V87" s="535"/>
      <c r="W87" s="535"/>
      <c r="X87" s="535"/>
    </row>
    <row r="88" spans="3:24" ht="20.100000000000001" customHeight="1">
      <c r="C88" s="535"/>
      <c r="D88" s="535"/>
      <c r="E88" s="535"/>
      <c r="F88" s="535"/>
      <c r="G88" s="535"/>
      <c r="H88" s="535"/>
      <c r="I88" s="535"/>
      <c r="J88" s="535"/>
      <c r="K88" s="535"/>
      <c r="L88" s="535"/>
      <c r="M88" s="535"/>
      <c r="N88" s="535"/>
      <c r="O88" s="535"/>
      <c r="P88" s="535"/>
      <c r="Q88" s="535"/>
      <c r="R88" s="535"/>
      <c r="S88" s="535"/>
      <c r="T88" s="535"/>
      <c r="U88" s="535"/>
      <c r="V88" s="535"/>
      <c r="W88" s="535"/>
      <c r="X88" s="535"/>
    </row>
    <row r="89" spans="3:24" ht="20.100000000000001" customHeight="1">
      <c r="C89" s="535"/>
      <c r="D89" s="535"/>
      <c r="E89" s="535"/>
      <c r="F89" s="535"/>
      <c r="G89" s="535"/>
      <c r="H89" s="535"/>
      <c r="I89" s="535"/>
      <c r="J89" s="535"/>
      <c r="K89" s="535"/>
      <c r="L89" s="535"/>
      <c r="M89" s="535"/>
      <c r="N89" s="535"/>
      <c r="O89" s="535"/>
      <c r="P89" s="535"/>
      <c r="Q89" s="535"/>
      <c r="R89" s="535"/>
      <c r="S89" s="535"/>
      <c r="T89" s="535"/>
      <c r="U89" s="535"/>
      <c r="V89" s="535"/>
      <c r="W89" s="535"/>
      <c r="X89" s="535"/>
    </row>
    <row r="90" spans="3:24" ht="20.100000000000001" customHeight="1">
      <c r="C90" s="535"/>
      <c r="D90" s="535"/>
      <c r="E90" s="535"/>
      <c r="F90" s="535"/>
      <c r="G90" s="535"/>
      <c r="H90" s="535"/>
      <c r="I90" s="535"/>
      <c r="J90" s="535"/>
      <c r="K90" s="535"/>
      <c r="L90" s="535"/>
      <c r="M90" s="535"/>
      <c r="N90" s="535"/>
      <c r="O90" s="535"/>
      <c r="P90" s="535"/>
      <c r="Q90" s="535"/>
      <c r="R90" s="535"/>
      <c r="S90" s="535"/>
      <c r="T90" s="535"/>
      <c r="U90" s="535"/>
      <c r="V90" s="535"/>
      <c r="W90" s="535"/>
      <c r="X90" s="535"/>
    </row>
    <row r="91" spans="3:24" ht="20.100000000000001" customHeight="1">
      <c r="C91" s="535"/>
      <c r="D91" s="535"/>
      <c r="E91" s="535"/>
      <c r="F91" s="535"/>
      <c r="G91" s="535"/>
      <c r="H91" s="535"/>
      <c r="I91" s="535"/>
      <c r="J91" s="535"/>
      <c r="K91" s="535"/>
      <c r="L91" s="535"/>
      <c r="M91" s="535"/>
      <c r="N91" s="535"/>
      <c r="O91" s="535"/>
      <c r="P91" s="535"/>
      <c r="Q91" s="535"/>
      <c r="R91" s="535"/>
      <c r="S91" s="535"/>
      <c r="T91" s="535"/>
      <c r="U91" s="535"/>
      <c r="V91" s="535"/>
      <c r="W91" s="535"/>
      <c r="X91" s="535"/>
    </row>
    <row r="92" spans="3:24" ht="20.100000000000001" customHeight="1">
      <c r="C92" s="535"/>
      <c r="D92" s="535"/>
      <c r="E92" s="535"/>
      <c r="F92" s="535"/>
      <c r="G92" s="535"/>
      <c r="H92" s="535"/>
      <c r="I92" s="535"/>
      <c r="J92" s="535"/>
      <c r="K92" s="535"/>
      <c r="L92" s="535"/>
      <c r="M92" s="535"/>
      <c r="N92" s="535"/>
      <c r="O92" s="535"/>
      <c r="P92" s="535"/>
      <c r="Q92" s="535"/>
      <c r="R92" s="535"/>
      <c r="S92" s="535"/>
      <c r="T92" s="535"/>
      <c r="U92" s="535"/>
      <c r="V92" s="535"/>
      <c r="W92" s="535"/>
      <c r="X92" s="535"/>
    </row>
    <row r="93" spans="3:24" ht="20.100000000000001" customHeight="1">
      <c r="C93" s="535"/>
      <c r="D93" s="535"/>
      <c r="E93" s="535"/>
      <c r="F93" s="535"/>
      <c r="G93" s="535"/>
      <c r="H93" s="535"/>
      <c r="I93" s="535"/>
      <c r="J93" s="535"/>
      <c r="K93" s="535"/>
      <c r="L93" s="535"/>
      <c r="M93" s="535"/>
      <c r="N93" s="535"/>
      <c r="O93" s="535"/>
      <c r="P93" s="535"/>
      <c r="Q93" s="535"/>
      <c r="R93" s="535"/>
      <c r="S93" s="535"/>
      <c r="T93" s="535"/>
      <c r="U93" s="535"/>
      <c r="V93" s="535"/>
      <c r="W93" s="535"/>
      <c r="X93" s="535"/>
    </row>
    <row r="94" spans="3:24" ht="20.100000000000001" customHeight="1">
      <c r="C94" s="535"/>
      <c r="D94" s="535"/>
      <c r="E94" s="535"/>
      <c r="F94" s="535"/>
      <c r="G94" s="535"/>
      <c r="H94" s="535"/>
      <c r="I94" s="535"/>
      <c r="J94" s="535"/>
      <c r="K94" s="535"/>
      <c r="L94" s="535"/>
      <c r="M94" s="535"/>
      <c r="N94" s="535"/>
      <c r="O94" s="535"/>
      <c r="P94" s="535"/>
      <c r="Q94" s="535"/>
      <c r="R94" s="535"/>
      <c r="S94" s="535"/>
      <c r="T94" s="535"/>
      <c r="U94" s="535"/>
      <c r="V94" s="535"/>
      <c r="W94" s="535"/>
      <c r="X94" s="535"/>
    </row>
    <row r="95" spans="3:24" ht="20.100000000000001" customHeight="1">
      <c r="C95" s="535"/>
      <c r="D95" s="535"/>
      <c r="E95" s="535"/>
      <c r="F95" s="535"/>
      <c r="G95" s="535"/>
      <c r="H95" s="535"/>
      <c r="I95" s="535"/>
      <c r="J95" s="535"/>
      <c r="K95" s="535"/>
      <c r="L95" s="535"/>
      <c r="M95" s="535"/>
      <c r="N95" s="535"/>
      <c r="O95" s="535"/>
      <c r="P95" s="535"/>
      <c r="Q95" s="535"/>
      <c r="R95" s="535"/>
      <c r="S95" s="535"/>
      <c r="T95" s="535"/>
      <c r="U95" s="535"/>
      <c r="V95" s="535"/>
      <c r="W95" s="535"/>
      <c r="X95" s="535"/>
    </row>
    <row r="96" spans="3:24" ht="20.100000000000001" customHeight="1">
      <c r="C96" s="535"/>
      <c r="D96" s="535"/>
      <c r="E96" s="535"/>
      <c r="F96" s="535"/>
      <c r="G96" s="535"/>
      <c r="H96" s="535"/>
      <c r="I96" s="535"/>
      <c r="J96" s="535"/>
      <c r="K96" s="535"/>
      <c r="L96" s="535"/>
      <c r="M96" s="535"/>
      <c r="N96" s="535"/>
      <c r="O96" s="535"/>
      <c r="P96" s="535"/>
      <c r="Q96" s="535"/>
      <c r="R96" s="535"/>
      <c r="S96" s="535"/>
      <c r="T96" s="535"/>
      <c r="U96" s="535"/>
      <c r="V96" s="535"/>
      <c r="W96" s="535"/>
      <c r="X96" s="535"/>
    </row>
    <row r="97" spans="3:24" ht="20.100000000000001" customHeight="1">
      <c r="C97" s="535"/>
      <c r="D97" s="535"/>
      <c r="E97" s="535"/>
      <c r="F97" s="535"/>
      <c r="G97" s="535"/>
      <c r="H97" s="535"/>
      <c r="I97" s="535"/>
      <c r="J97" s="535"/>
      <c r="K97" s="535"/>
      <c r="L97" s="535"/>
      <c r="M97" s="535"/>
      <c r="N97" s="535"/>
      <c r="O97" s="535"/>
      <c r="P97" s="535"/>
      <c r="Q97" s="535"/>
      <c r="R97" s="535"/>
      <c r="S97" s="535"/>
      <c r="T97" s="535"/>
      <c r="U97" s="535"/>
      <c r="V97" s="535"/>
      <c r="W97" s="535"/>
      <c r="X97" s="535"/>
    </row>
    <row r="98" spans="3:24" ht="20.100000000000001" customHeight="1">
      <c r="C98" s="535"/>
      <c r="D98" s="535"/>
      <c r="E98" s="535"/>
      <c r="F98" s="535"/>
      <c r="G98" s="535"/>
      <c r="H98" s="535"/>
      <c r="I98" s="535"/>
      <c r="J98" s="535"/>
      <c r="K98" s="535"/>
      <c r="L98" s="535"/>
      <c r="M98" s="535"/>
      <c r="N98" s="535"/>
      <c r="O98" s="535"/>
      <c r="P98" s="535"/>
      <c r="Q98" s="535"/>
      <c r="R98" s="535"/>
      <c r="S98" s="535"/>
      <c r="T98" s="535"/>
      <c r="U98" s="535"/>
      <c r="V98" s="535"/>
      <c r="W98" s="535"/>
      <c r="X98" s="535"/>
    </row>
    <row r="99" spans="3:24" ht="20.100000000000001" customHeight="1">
      <c r="C99" s="535"/>
      <c r="D99" s="535"/>
      <c r="E99" s="535"/>
      <c r="F99" s="535"/>
      <c r="G99" s="535"/>
      <c r="H99" s="535"/>
      <c r="I99" s="535"/>
      <c r="J99" s="535"/>
      <c r="K99" s="535"/>
      <c r="L99" s="535"/>
      <c r="M99" s="535"/>
      <c r="N99" s="535"/>
      <c r="O99" s="535"/>
      <c r="P99" s="535"/>
      <c r="Q99" s="535"/>
      <c r="R99" s="535"/>
      <c r="S99" s="535"/>
      <c r="T99" s="535"/>
      <c r="U99" s="535"/>
      <c r="V99" s="535"/>
      <c r="W99" s="535"/>
      <c r="X99" s="535"/>
    </row>
    <row r="100" spans="3:24" ht="20.100000000000001" customHeight="1">
      <c r="C100" s="535"/>
      <c r="D100" s="535"/>
      <c r="E100" s="535"/>
      <c r="F100" s="535"/>
      <c r="G100" s="535"/>
      <c r="H100" s="535"/>
      <c r="I100" s="535"/>
      <c r="J100" s="535"/>
      <c r="K100" s="535"/>
      <c r="L100" s="535"/>
      <c r="M100" s="535"/>
      <c r="N100" s="535"/>
      <c r="O100" s="535"/>
      <c r="P100" s="535"/>
      <c r="Q100" s="535"/>
      <c r="R100" s="535"/>
      <c r="S100" s="535"/>
      <c r="T100" s="535"/>
      <c r="U100" s="535"/>
      <c r="V100" s="535"/>
      <c r="W100" s="535"/>
      <c r="X100" s="535"/>
    </row>
    <row r="101" spans="3:24" ht="20.100000000000001" customHeight="1">
      <c r="C101" s="535"/>
      <c r="D101" s="535"/>
      <c r="E101" s="535"/>
      <c r="F101" s="535"/>
      <c r="G101" s="535"/>
      <c r="H101" s="535"/>
      <c r="I101" s="535"/>
      <c r="J101" s="535"/>
      <c r="K101" s="535"/>
      <c r="L101" s="535"/>
      <c r="M101" s="535"/>
      <c r="N101" s="535"/>
      <c r="O101" s="535"/>
      <c r="P101" s="535"/>
      <c r="Q101" s="535"/>
      <c r="R101" s="535"/>
      <c r="S101" s="535"/>
      <c r="T101" s="535"/>
      <c r="U101" s="535"/>
      <c r="V101" s="535"/>
      <c r="W101" s="535"/>
      <c r="X101" s="535"/>
    </row>
    <row r="102" spans="3:24" ht="20.100000000000001" customHeight="1">
      <c r="C102" s="535"/>
      <c r="D102" s="535"/>
      <c r="E102" s="535"/>
      <c r="F102" s="535"/>
      <c r="G102" s="535"/>
      <c r="H102" s="535"/>
      <c r="I102" s="535"/>
      <c r="J102" s="535"/>
      <c r="K102" s="535"/>
      <c r="L102" s="535"/>
      <c r="M102" s="535"/>
      <c r="N102" s="535"/>
      <c r="O102" s="535"/>
      <c r="P102" s="535"/>
      <c r="Q102" s="535"/>
      <c r="R102" s="535"/>
      <c r="S102" s="535"/>
      <c r="T102" s="535"/>
      <c r="U102" s="535"/>
      <c r="V102" s="535"/>
      <c r="W102" s="535"/>
      <c r="X102" s="535"/>
    </row>
    <row r="103" spans="3:24" ht="20.100000000000001" customHeight="1">
      <c r="C103" s="535"/>
      <c r="D103" s="535"/>
      <c r="E103" s="535"/>
      <c r="F103" s="535"/>
      <c r="G103" s="535"/>
      <c r="H103" s="535"/>
      <c r="I103" s="535"/>
      <c r="J103" s="535"/>
      <c r="K103" s="535"/>
      <c r="L103" s="535"/>
      <c r="M103" s="535"/>
      <c r="N103" s="535"/>
      <c r="O103" s="535"/>
      <c r="P103" s="535"/>
      <c r="Q103" s="535"/>
      <c r="R103" s="535"/>
      <c r="S103" s="535"/>
      <c r="T103" s="535"/>
      <c r="U103" s="535"/>
      <c r="V103" s="535"/>
      <c r="W103" s="535"/>
      <c r="X103" s="535"/>
    </row>
    <row r="104" spans="3:24" ht="20.100000000000001" customHeight="1">
      <c r="C104" s="535"/>
      <c r="D104" s="535"/>
      <c r="E104" s="535"/>
      <c r="F104" s="535"/>
      <c r="G104" s="535"/>
      <c r="H104" s="535"/>
      <c r="I104" s="535"/>
      <c r="J104" s="535"/>
      <c r="K104" s="535"/>
      <c r="L104" s="535"/>
      <c r="M104" s="535"/>
      <c r="N104" s="535"/>
      <c r="O104" s="535"/>
      <c r="P104" s="535"/>
      <c r="Q104" s="535"/>
      <c r="R104" s="535"/>
      <c r="S104" s="535"/>
      <c r="T104" s="535"/>
      <c r="U104" s="535"/>
      <c r="V104" s="535"/>
      <c r="W104" s="535"/>
      <c r="X104" s="535"/>
    </row>
  </sheetData>
  <sheetProtection algorithmName="SHA-512" hashValue="Ez1ZleSeOpbS0Oq3C/Qe+YBOlA8Z/kPJfZt4RtuKRUByDMPFuRkYPF3egxWSkOkR93hepS4KgiFAt5lhHGGvkQ==" saltValue="m+N9L2fTXyCIxpHexivnlw==" spinCount="100000" sheet="1" objects="1" scenarios="1"/>
  <mergeCells count="609">
    <mergeCell ref="T3:U3"/>
    <mergeCell ref="V3:X3"/>
    <mergeCell ref="C104:E104"/>
    <mergeCell ref="F104:G104"/>
    <mergeCell ref="H104:N104"/>
    <mergeCell ref="O104:T104"/>
    <mergeCell ref="U104:V104"/>
    <mergeCell ref="W104:X104"/>
    <mergeCell ref="C102:E102"/>
    <mergeCell ref="F102:G102"/>
    <mergeCell ref="H102:N102"/>
    <mergeCell ref="O102:T102"/>
    <mergeCell ref="U102:V102"/>
    <mergeCell ref="W102:X102"/>
    <mergeCell ref="C103:E103"/>
    <mergeCell ref="F103:G103"/>
    <mergeCell ref="H103:N103"/>
    <mergeCell ref="O103:T103"/>
    <mergeCell ref="U103:V103"/>
    <mergeCell ref="W103:X103"/>
    <mergeCell ref="C100:E100"/>
    <mergeCell ref="F100:G100"/>
    <mergeCell ref="H100:N100"/>
    <mergeCell ref="O100:T100"/>
    <mergeCell ref="U100:V100"/>
    <mergeCell ref="W100:X100"/>
    <mergeCell ref="C101:E101"/>
    <mergeCell ref="F101:G101"/>
    <mergeCell ref="H101:N101"/>
    <mergeCell ref="O101:T101"/>
    <mergeCell ref="U101:V101"/>
    <mergeCell ref="W101:X101"/>
    <mergeCell ref="C98:E98"/>
    <mergeCell ref="F98:G98"/>
    <mergeCell ref="H98:N98"/>
    <mergeCell ref="O98:T98"/>
    <mergeCell ref="U98:V98"/>
    <mergeCell ref="W98:X98"/>
    <mergeCell ref="C99:E99"/>
    <mergeCell ref="F99:G99"/>
    <mergeCell ref="H99:N99"/>
    <mergeCell ref="O99:T99"/>
    <mergeCell ref="U99:V99"/>
    <mergeCell ref="W99:X99"/>
    <mergeCell ref="C96:E96"/>
    <mergeCell ref="F96:G96"/>
    <mergeCell ref="H96:N96"/>
    <mergeCell ref="O96:T96"/>
    <mergeCell ref="U96:V96"/>
    <mergeCell ref="W96:X96"/>
    <mergeCell ref="C97:E97"/>
    <mergeCell ref="F97:G97"/>
    <mergeCell ref="H97:N97"/>
    <mergeCell ref="O97:T97"/>
    <mergeCell ref="U97:V97"/>
    <mergeCell ref="W97:X97"/>
    <mergeCell ref="C94:E94"/>
    <mergeCell ref="F94:G94"/>
    <mergeCell ref="H94:N94"/>
    <mergeCell ref="O94:T94"/>
    <mergeCell ref="U94:V94"/>
    <mergeCell ref="W94:X94"/>
    <mergeCell ref="C95:E95"/>
    <mergeCell ref="F95:G95"/>
    <mergeCell ref="H95:N95"/>
    <mergeCell ref="O95:T95"/>
    <mergeCell ref="U95:V95"/>
    <mergeCell ref="W95:X95"/>
    <mergeCell ref="C92:E92"/>
    <mergeCell ref="F92:G92"/>
    <mergeCell ref="H92:N92"/>
    <mergeCell ref="O92:T92"/>
    <mergeCell ref="U92:V92"/>
    <mergeCell ref="W92:X92"/>
    <mergeCell ref="C93:E93"/>
    <mergeCell ref="F93:G93"/>
    <mergeCell ref="H93:N93"/>
    <mergeCell ref="O93:T93"/>
    <mergeCell ref="U93:V93"/>
    <mergeCell ref="W93:X93"/>
    <mergeCell ref="C90:E90"/>
    <mergeCell ref="F90:G90"/>
    <mergeCell ref="H90:N90"/>
    <mergeCell ref="O90:T90"/>
    <mergeCell ref="U90:V90"/>
    <mergeCell ref="W90:X90"/>
    <mergeCell ref="C91:E91"/>
    <mergeCell ref="F91:G91"/>
    <mergeCell ref="H91:N91"/>
    <mergeCell ref="O91:T91"/>
    <mergeCell ref="U91:V91"/>
    <mergeCell ref="W91:X91"/>
    <mergeCell ref="C88:E88"/>
    <mergeCell ref="F88:G88"/>
    <mergeCell ref="H88:N88"/>
    <mergeCell ref="O88:T88"/>
    <mergeCell ref="U88:V88"/>
    <mergeCell ref="W88:X88"/>
    <mergeCell ref="C89:E89"/>
    <mergeCell ref="F89:G89"/>
    <mergeCell ref="H89:N89"/>
    <mergeCell ref="O89:T89"/>
    <mergeCell ref="U89:V89"/>
    <mergeCell ref="W89:X89"/>
    <mergeCell ref="C86:E86"/>
    <mergeCell ref="F86:G86"/>
    <mergeCell ref="H86:N86"/>
    <mergeCell ref="O86:T86"/>
    <mergeCell ref="U86:V86"/>
    <mergeCell ref="W86:X86"/>
    <mergeCell ref="C87:E87"/>
    <mergeCell ref="F87:G87"/>
    <mergeCell ref="H87:N87"/>
    <mergeCell ref="O87:T87"/>
    <mergeCell ref="U87:V87"/>
    <mergeCell ref="W87:X87"/>
    <mergeCell ref="C84:E84"/>
    <mergeCell ref="F84:G84"/>
    <mergeCell ref="H84:N84"/>
    <mergeCell ref="O84:T84"/>
    <mergeCell ref="U84:V84"/>
    <mergeCell ref="W84:X84"/>
    <mergeCell ref="C85:E85"/>
    <mergeCell ref="F85:G85"/>
    <mergeCell ref="H85:N85"/>
    <mergeCell ref="O85:T85"/>
    <mergeCell ref="U85:V85"/>
    <mergeCell ref="W85:X85"/>
    <mergeCell ref="C82:E82"/>
    <mergeCell ref="F82:G82"/>
    <mergeCell ref="H82:N82"/>
    <mergeCell ref="O82:T82"/>
    <mergeCell ref="U82:V82"/>
    <mergeCell ref="W82:X82"/>
    <mergeCell ref="C83:E83"/>
    <mergeCell ref="F83:G83"/>
    <mergeCell ref="H83:N83"/>
    <mergeCell ref="O83:T83"/>
    <mergeCell ref="U83:V83"/>
    <mergeCell ref="W83:X83"/>
    <mergeCell ref="C80:E80"/>
    <mergeCell ref="F80:G80"/>
    <mergeCell ref="H80:N80"/>
    <mergeCell ref="O80:T80"/>
    <mergeCell ref="U80:V80"/>
    <mergeCell ref="W80:X80"/>
    <mergeCell ref="C81:E81"/>
    <mergeCell ref="F81:G81"/>
    <mergeCell ref="H81:N81"/>
    <mergeCell ref="O81:T81"/>
    <mergeCell ref="U81:V81"/>
    <mergeCell ref="W81:X81"/>
    <mergeCell ref="C78:E78"/>
    <mergeCell ref="F78:G78"/>
    <mergeCell ref="H78:N78"/>
    <mergeCell ref="O78:T78"/>
    <mergeCell ref="U78:V78"/>
    <mergeCell ref="W78:X78"/>
    <mergeCell ref="C79:E79"/>
    <mergeCell ref="F79:G79"/>
    <mergeCell ref="H79:N79"/>
    <mergeCell ref="O79:T79"/>
    <mergeCell ref="U79:V79"/>
    <mergeCell ref="W79:X79"/>
    <mergeCell ref="C76:E76"/>
    <mergeCell ref="F76:G76"/>
    <mergeCell ref="H76:N76"/>
    <mergeCell ref="O76:T76"/>
    <mergeCell ref="U76:V76"/>
    <mergeCell ref="W76:X76"/>
    <mergeCell ref="C77:E77"/>
    <mergeCell ref="F77:G77"/>
    <mergeCell ref="H77:N77"/>
    <mergeCell ref="O77:T77"/>
    <mergeCell ref="U77:V77"/>
    <mergeCell ref="W77:X77"/>
    <mergeCell ref="C74:E74"/>
    <mergeCell ref="F74:G74"/>
    <mergeCell ref="H74:N74"/>
    <mergeCell ref="O74:T74"/>
    <mergeCell ref="U74:V74"/>
    <mergeCell ref="W74:X74"/>
    <mergeCell ref="C75:E75"/>
    <mergeCell ref="F75:G75"/>
    <mergeCell ref="H75:N75"/>
    <mergeCell ref="O75:T75"/>
    <mergeCell ref="U75:V75"/>
    <mergeCell ref="W75:X75"/>
    <mergeCell ref="C72:E72"/>
    <mergeCell ref="F72:G72"/>
    <mergeCell ref="H72:N72"/>
    <mergeCell ref="O72:T72"/>
    <mergeCell ref="U72:V72"/>
    <mergeCell ref="W72:X72"/>
    <mergeCell ref="C73:E73"/>
    <mergeCell ref="F73:G73"/>
    <mergeCell ref="H73:N73"/>
    <mergeCell ref="O73:T73"/>
    <mergeCell ref="U73:V73"/>
    <mergeCell ref="W73:X73"/>
    <mergeCell ref="C70:E70"/>
    <mergeCell ref="F70:G70"/>
    <mergeCell ref="H70:N70"/>
    <mergeCell ref="O70:T70"/>
    <mergeCell ref="U70:V70"/>
    <mergeCell ref="W70:X70"/>
    <mergeCell ref="C71:E71"/>
    <mergeCell ref="F71:G71"/>
    <mergeCell ref="H71:N71"/>
    <mergeCell ref="O71:T71"/>
    <mergeCell ref="U71:V71"/>
    <mergeCell ref="W71:X71"/>
    <mergeCell ref="C68:E68"/>
    <mergeCell ref="F68:G68"/>
    <mergeCell ref="H68:N68"/>
    <mergeCell ref="O68:T68"/>
    <mergeCell ref="U68:V68"/>
    <mergeCell ref="W68:X68"/>
    <mergeCell ref="C69:E69"/>
    <mergeCell ref="F69:G69"/>
    <mergeCell ref="H69:N69"/>
    <mergeCell ref="O69:T69"/>
    <mergeCell ref="U69:V69"/>
    <mergeCell ref="W69:X69"/>
    <mergeCell ref="C66:E66"/>
    <mergeCell ref="F66:G66"/>
    <mergeCell ref="H66:N66"/>
    <mergeCell ref="O66:T66"/>
    <mergeCell ref="U66:V66"/>
    <mergeCell ref="W66:X66"/>
    <mergeCell ref="C67:E67"/>
    <mergeCell ref="F67:G67"/>
    <mergeCell ref="H67:N67"/>
    <mergeCell ref="O67:T67"/>
    <mergeCell ref="U67:V67"/>
    <mergeCell ref="W67:X67"/>
    <mergeCell ref="C64:E64"/>
    <mergeCell ref="F64:G64"/>
    <mergeCell ref="H64:N64"/>
    <mergeCell ref="O64:T64"/>
    <mergeCell ref="U64:V64"/>
    <mergeCell ref="W64:X64"/>
    <mergeCell ref="C65:E65"/>
    <mergeCell ref="F65:G65"/>
    <mergeCell ref="H65:N65"/>
    <mergeCell ref="O65:T65"/>
    <mergeCell ref="U65:V65"/>
    <mergeCell ref="W65:X65"/>
    <mergeCell ref="C62:E62"/>
    <mergeCell ref="F62:G62"/>
    <mergeCell ref="H62:N62"/>
    <mergeCell ref="O62:T62"/>
    <mergeCell ref="U62:V62"/>
    <mergeCell ref="W62:X62"/>
    <mergeCell ref="C63:E63"/>
    <mergeCell ref="F63:G63"/>
    <mergeCell ref="H63:N63"/>
    <mergeCell ref="O63:T63"/>
    <mergeCell ref="U63:V63"/>
    <mergeCell ref="W63:X63"/>
    <mergeCell ref="C60:E60"/>
    <mergeCell ref="F60:G60"/>
    <mergeCell ref="H60:N60"/>
    <mergeCell ref="O60:T60"/>
    <mergeCell ref="U60:V60"/>
    <mergeCell ref="W60:X60"/>
    <mergeCell ref="C61:E61"/>
    <mergeCell ref="F61:G61"/>
    <mergeCell ref="H61:N61"/>
    <mergeCell ref="O61:T61"/>
    <mergeCell ref="U61:V61"/>
    <mergeCell ref="W61:X61"/>
    <mergeCell ref="C58:E58"/>
    <mergeCell ref="F58:G58"/>
    <mergeCell ref="H58:N58"/>
    <mergeCell ref="O58:T58"/>
    <mergeCell ref="U58:V58"/>
    <mergeCell ref="W58:X58"/>
    <mergeCell ref="C59:E59"/>
    <mergeCell ref="F59:G59"/>
    <mergeCell ref="H59:N59"/>
    <mergeCell ref="O59:T59"/>
    <mergeCell ref="U59:V59"/>
    <mergeCell ref="W59:X59"/>
    <mergeCell ref="C56:E56"/>
    <mergeCell ref="F56:G56"/>
    <mergeCell ref="H56:N56"/>
    <mergeCell ref="O56:T56"/>
    <mergeCell ref="U56:V56"/>
    <mergeCell ref="W56:X56"/>
    <mergeCell ref="C57:E57"/>
    <mergeCell ref="F57:G57"/>
    <mergeCell ref="H57:N57"/>
    <mergeCell ref="O57:T57"/>
    <mergeCell ref="U57:V57"/>
    <mergeCell ref="W57:X57"/>
    <mergeCell ref="C54:E54"/>
    <mergeCell ref="F54:G54"/>
    <mergeCell ref="H54:N54"/>
    <mergeCell ref="O54:T54"/>
    <mergeCell ref="U54:V54"/>
    <mergeCell ref="W54:X54"/>
    <mergeCell ref="C55:E55"/>
    <mergeCell ref="F55:G55"/>
    <mergeCell ref="H55:N55"/>
    <mergeCell ref="O55:T55"/>
    <mergeCell ref="U55:V55"/>
    <mergeCell ref="W55:X55"/>
    <mergeCell ref="C52:E52"/>
    <mergeCell ref="F52:G52"/>
    <mergeCell ref="H52:N52"/>
    <mergeCell ref="O52:T52"/>
    <mergeCell ref="U52:V52"/>
    <mergeCell ref="W52:X52"/>
    <mergeCell ref="C53:E53"/>
    <mergeCell ref="F53:G53"/>
    <mergeCell ref="H53:N53"/>
    <mergeCell ref="O53:T53"/>
    <mergeCell ref="U53:V53"/>
    <mergeCell ref="W53:X53"/>
    <mergeCell ref="C50:E50"/>
    <mergeCell ref="F50:G50"/>
    <mergeCell ref="H50:N50"/>
    <mergeCell ref="O50:T50"/>
    <mergeCell ref="U50:V50"/>
    <mergeCell ref="W50:X50"/>
    <mergeCell ref="C51:E51"/>
    <mergeCell ref="F51:G51"/>
    <mergeCell ref="H51:N51"/>
    <mergeCell ref="O51:T51"/>
    <mergeCell ref="U51:V51"/>
    <mergeCell ref="W51:X51"/>
    <mergeCell ref="C48:E48"/>
    <mergeCell ref="F48:G48"/>
    <mergeCell ref="H48:N48"/>
    <mergeCell ref="O48:T48"/>
    <mergeCell ref="U48:V48"/>
    <mergeCell ref="W48:X48"/>
    <mergeCell ref="C49:E49"/>
    <mergeCell ref="F49:G49"/>
    <mergeCell ref="H49:N49"/>
    <mergeCell ref="O49:T49"/>
    <mergeCell ref="U49:V49"/>
    <mergeCell ref="W49:X49"/>
    <mergeCell ref="C46:E46"/>
    <mergeCell ref="F46:G46"/>
    <mergeCell ref="H46:N46"/>
    <mergeCell ref="O46:T46"/>
    <mergeCell ref="U46:V46"/>
    <mergeCell ref="W46:X46"/>
    <mergeCell ref="C47:E47"/>
    <mergeCell ref="F47:G47"/>
    <mergeCell ref="H47:N47"/>
    <mergeCell ref="O47:T47"/>
    <mergeCell ref="U47:V47"/>
    <mergeCell ref="W47:X47"/>
    <mergeCell ref="T2:U2"/>
    <mergeCell ref="V2:X2"/>
    <mergeCell ref="C5:E5"/>
    <mergeCell ref="F5:G5"/>
    <mergeCell ref="H5:N5"/>
    <mergeCell ref="O5:T5"/>
    <mergeCell ref="U5:V5"/>
    <mergeCell ref="W5:X5"/>
    <mergeCell ref="H21:N21"/>
    <mergeCell ref="O21:T21"/>
    <mergeCell ref="U21:V21"/>
    <mergeCell ref="C19:E19"/>
    <mergeCell ref="F19:G19"/>
    <mergeCell ref="H19:N19"/>
    <mergeCell ref="O19:T19"/>
    <mergeCell ref="C16:E16"/>
    <mergeCell ref="F16:G16"/>
    <mergeCell ref="H16:N16"/>
    <mergeCell ref="O16:T16"/>
    <mergeCell ref="C7:E7"/>
    <mergeCell ref="F7:G7"/>
    <mergeCell ref="H7:N7"/>
    <mergeCell ref="O7:T7"/>
    <mergeCell ref="U7:V7"/>
    <mergeCell ref="W7:X7"/>
    <mergeCell ref="C6:E6"/>
    <mergeCell ref="F6:G6"/>
    <mergeCell ref="H6:N6"/>
    <mergeCell ref="O6:T6"/>
    <mergeCell ref="U6:V6"/>
    <mergeCell ref="W6:X6"/>
    <mergeCell ref="C9:E9"/>
    <mergeCell ref="F9:G9"/>
    <mergeCell ref="H9:N9"/>
    <mergeCell ref="O9:T9"/>
    <mergeCell ref="U9:V9"/>
    <mergeCell ref="W9:X9"/>
    <mergeCell ref="C8:E8"/>
    <mergeCell ref="F8:G8"/>
    <mergeCell ref="H8:N8"/>
    <mergeCell ref="O8:T8"/>
    <mergeCell ref="U8:V8"/>
    <mergeCell ref="W8:X8"/>
    <mergeCell ref="C11:E11"/>
    <mergeCell ref="F11:G11"/>
    <mergeCell ref="H11:N11"/>
    <mergeCell ref="O11:T11"/>
    <mergeCell ref="U11:V11"/>
    <mergeCell ref="W11:X11"/>
    <mergeCell ref="C10:E10"/>
    <mergeCell ref="F10:G10"/>
    <mergeCell ref="H10:N10"/>
    <mergeCell ref="O10:T10"/>
    <mergeCell ref="U10:V10"/>
    <mergeCell ref="W10:X10"/>
    <mergeCell ref="C13:E13"/>
    <mergeCell ref="F13:G13"/>
    <mergeCell ref="H13:N13"/>
    <mergeCell ref="O13:T13"/>
    <mergeCell ref="U13:V13"/>
    <mergeCell ref="W13:X13"/>
    <mergeCell ref="C12:E12"/>
    <mergeCell ref="F12:G12"/>
    <mergeCell ref="H12:N12"/>
    <mergeCell ref="O12:T12"/>
    <mergeCell ref="U12:V12"/>
    <mergeCell ref="W12:X12"/>
    <mergeCell ref="C15:E15"/>
    <mergeCell ref="F15:G15"/>
    <mergeCell ref="H15:N15"/>
    <mergeCell ref="O15:T15"/>
    <mergeCell ref="U15:V15"/>
    <mergeCell ref="W15:X15"/>
    <mergeCell ref="C14:E14"/>
    <mergeCell ref="F14:G14"/>
    <mergeCell ref="H14:N14"/>
    <mergeCell ref="O14:T14"/>
    <mergeCell ref="U14:V14"/>
    <mergeCell ref="W14:X14"/>
    <mergeCell ref="W25:X25"/>
    <mergeCell ref="W23:X23"/>
    <mergeCell ref="W24:X24"/>
    <mergeCell ref="C24:E24"/>
    <mergeCell ref="F24:G24"/>
    <mergeCell ref="W21:X21"/>
    <mergeCell ref="W22:X22"/>
    <mergeCell ref="C21:E21"/>
    <mergeCell ref="F21:G21"/>
    <mergeCell ref="H24:N24"/>
    <mergeCell ref="O24:T24"/>
    <mergeCell ref="U24:V24"/>
    <mergeCell ref="U17:V17"/>
    <mergeCell ref="W17:X17"/>
    <mergeCell ref="U19:V19"/>
    <mergeCell ref="W19:X19"/>
    <mergeCell ref="C18:E18"/>
    <mergeCell ref="F18:G18"/>
    <mergeCell ref="H18:N18"/>
    <mergeCell ref="O18:T18"/>
    <mergeCell ref="U18:V18"/>
    <mergeCell ref="W18:X18"/>
    <mergeCell ref="H17:N17"/>
    <mergeCell ref="O17:T17"/>
    <mergeCell ref="B2:F2"/>
    <mergeCell ref="C26:E26"/>
    <mergeCell ref="F26:G26"/>
    <mergeCell ref="H26:N26"/>
    <mergeCell ref="O26:T26"/>
    <mergeCell ref="U26:V26"/>
    <mergeCell ref="W26:X26"/>
    <mergeCell ref="C27:E27"/>
    <mergeCell ref="F27:G27"/>
    <mergeCell ref="H27:N27"/>
    <mergeCell ref="O27:T27"/>
    <mergeCell ref="U27:V27"/>
    <mergeCell ref="C25:E25"/>
    <mergeCell ref="F25:G25"/>
    <mergeCell ref="H25:N25"/>
    <mergeCell ref="O25:T25"/>
    <mergeCell ref="U25:V25"/>
    <mergeCell ref="C22:E22"/>
    <mergeCell ref="F22:G22"/>
    <mergeCell ref="H22:N22"/>
    <mergeCell ref="O22:T22"/>
    <mergeCell ref="U22:V22"/>
    <mergeCell ref="C23:E23"/>
    <mergeCell ref="F23:G23"/>
    <mergeCell ref="C30:E30"/>
    <mergeCell ref="F30:G30"/>
    <mergeCell ref="H30:N30"/>
    <mergeCell ref="O30:T30"/>
    <mergeCell ref="U30:V30"/>
    <mergeCell ref="W30:X30"/>
    <mergeCell ref="C31:E31"/>
    <mergeCell ref="F31:G31"/>
    <mergeCell ref="H31:N31"/>
    <mergeCell ref="O31:T31"/>
    <mergeCell ref="U31:V31"/>
    <mergeCell ref="W31:X31"/>
    <mergeCell ref="C32:E32"/>
    <mergeCell ref="F32:G32"/>
    <mergeCell ref="H32:N32"/>
    <mergeCell ref="O32:T32"/>
    <mergeCell ref="U32:V32"/>
    <mergeCell ref="W32:X32"/>
    <mergeCell ref="C33:E33"/>
    <mergeCell ref="F33:G33"/>
    <mergeCell ref="H33:N33"/>
    <mergeCell ref="O33:T33"/>
    <mergeCell ref="U33:V33"/>
    <mergeCell ref="W33:X33"/>
    <mergeCell ref="C34:E34"/>
    <mergeCell ref="F34:G34"/>
    <mergeCell ref="H34:N34"/>
    <mergeCell ref="O34:T34"/>
    <mergeCell ref="U34:V34"/>
    <mergeCell ref="W34:X34"/>
    <mergeCell ref="C35:E35"/>
    <mergeCell ref="F35:G35"/>
    <mergeCell ref="H35:N35"/>
    <mergeCell ref="O35:T35"/>
    <mergeCell ref="U35:V35"/>
    <mergeCell ref="W35:X35"/>
    <mergeCell ref="C36:E36"/>
    <mergeCell ref="F36:G36"/>
    <mergeCell ref="H36:N36"/>
    <mergeCell ref="O36:T36"/>
    <mergeCell ref="U36:V36"/>
    <mergeCell ref="W36:X36"/>
    <mergeCell ref="C37:E37"/>
    <mergeCell ref="F37:G37"/>
    <mergeCell ref="H37:N37"/>
    <mergeCell ref="O37:T37"/>
    <mergeCell ref="U37:V37"/>
    <mergeCell ref="W37:X37"/>
    <mergeCell ref="C38:E38"/>
    <mergeCell ref="F38:G38"/>
    <mergeCell ref="H38:N38"/>
    <mergeCell ref="O38:T38"/>
    <mergeCell ref="U38:V38"/>
    <mergeCell ref="W38:X38"/>
    <mergeCell ref="C39:E39"/>
    <mergeCell ref="F39:G39"/>
    <mergeCell ref="H39:N39"/>
    <mergeCell ref="O39:T39"/>
    <mergeCell ref="U39:V39"/>
    <mergeCell ref="W39:X39"/>
    <mergeCell ref="C45:E45"/>
    <mergeCell ref="F45:G45"/>
    <mergeCell ref="H45:N45"/>
    <mergeCell ref="O45:T45"/>
    <mergeCell ref="U45:V45"/>
    <mergeCell ref="W45:X45"/>
    <mergeCell ref="C42:E42"/>
    <mergeCell ref="F42:G42"/>
    <mergeCell ref="H42:N42"/>
    <mergeCell ref="O42:T42"/>
    <mergeCell ref="U42:V42"/>
    <mergeCell ref="W42:X42"/>
    <mergeCell ref="C43:E43"/>
    <mergeCell ref="F43:G43"/>
    <mergeCell ref="H43:N43"/>
    <mergeCell ref="O43:T43"/>
    <mergeCell ref="U43:V43"/>
    <mergeCell ref="W43:X43"/>
    <mergeCell ref="C29:E29"/>
    <mergeCell ref="F29:G29"/>
    <mergeCell ref="H29:N29"/>
    <mergeCell ref="O29:T29"/>
    <mergeCell ref="U29:V29"/>
    <mergeCell ref="W29:X29"/>
    <mergeCell ref="C44:E44"/>
    <mergeCell ref="F44:G44"/>
    <mergeCell ref="H44:N44"/>
    <mergeCell ref="O44:T44"/>
    <mergeCell ref="U44:V44"/>
    <mergeCell ref="W44:X44"/>
    <mergeCell ref="C40:E40"/>
    <mergeCell ref="F40:G40"/>
    <mergeCell ref="H40:N40"/>
    <mergeCell ref="O40:T40"/>
    <mergeCell ref="U40:V40"/>
    <mergeCell ref="W40:X40"/>
    <mergeCell ref="C41:E41"/>
    <mergeCell ref="F41:G41"/>
    <mergeCell ref="H41:N41"/>
    <mergeCell ref="O41:T41"/>
    <mergeCell ref="U41:V41"/>
    <mergeCell ref="W41:X41"/>
    <mergeCell ref="G4:V4"/>
    <mergeCell ref="W4:X4"/>
    <mergeCell ref="Z6:AD11"/>
    <mergeCell ref="AE6:AU11"/>
    <mergeCell ref="W27:X27"/>
    <mergeCell ref="C28:E28"/>
    <mergeCell ref="F28:G28"/>
    <mergeCell ref="H28:N28"/>
    <mergeCell ref="O28:T28"/>
    <mergeCell ref="U28:V28"/>
    <mergeCell ref="W28:X28"/>
    <mergeCell ref="C20:E20"/>
    <mergeCell ref="F20:G20"/>
    <mergeCell ref="H20:N20"/>
    <mergeCell ref="O20:T20"/>
    <mergeCell ref="U20:V20"/>
    <mergeCell ref="H23:N23"/>
    <mergeCell ref="O23:T23"/>
    <mergeCell ref="U23:V23"/>
    <mergeCell ref="W20:X20"/>
    <mergeCell ref="U16:V16"/>
    <mergeCell ref="W16:X16"/>
    <mergeCell ref="C17:E17"/>
    <mergeCell ref="F17:G17"/>
  </mergeCells>
  <phoneticPr fontId="1"/>
  <dataValidations count="5">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F6:G104" xr:uid="{00000000-0002-0000-0300-000000000000}">
      <formula1>AND(LENB(F6)&lt;=9,OR(ISNUMBER(VALUE(F6)),TRIM(F6)=""))</formula1>
    </dataValidation>
    <dataValidation type="custom" allowBlank="1" showInputMessage="1" showErrorMessage="1" promptTitle="FAX番号" prompt="半角数字で入力してください。　　_x000a_（半角数字15桁、ハイフンなし）" sqref="W6:X104" xr:uid="{00000000-0002-0000-0300-000001000000}">
      <formula1>AND(LENB(W6)&lt;=15,ISNUMBER(VALUE(W6)))</formula1>
    </dataValidation>
    <dataValidation type="custom" allowBlank="1" showInputMessage="1" showErrorMessage="1" promptTitle="所在地" prompt="※都道府県名から正しく入力してください。" sqref="H6:N104" xr:uid="{00000000-0002-0000-0300-000002000000}">
      <formula1>LEN(H6)&lt;=508</formula1>
    </dataValidation>
    <dataValidation type="custom" allowBlank="1" showInputMessage="1" showErrorMessage="1" sqref="O6:T104" xr:uid="{00000000-0002-0000-0300-000003000000}">
      <formula1>LEN(O6)&lt;=256</formula1>
    </dataValidation>
    <dataValidation type="custom" allowBlank="1" showInputMessage="1" showErrorMessage="1" promptTitle="電話番号" prompt="半角数字で入力してください。　　_x000a_（半角数字15桁、ハイフンなし）" sqref="U6:V104" xr:uid="{00000000-0002-0000-0300-000004000000}">
      <formula1>AND(LENB(U6)&lt;=15,ISNUMBER(VALUE(U6)))</formula1>
    </dataValidation>
  </dataValidations>
  <hyperlinks>
    <hyperlink ref="W4:X4" location="誓約書!A1" display="誓約書" xr:uid="{00000000-0004-0000-0300-000000000000}"/>
  </hyperlinks>
  <pageMargins left="0.70866141732283505" right="0.70866141732283505" top="0.74803149606299202" bottom="0.74803149606299202" header="0.31496062992126" footer="0.31496062992126"/>
  <pageSetup paperSize="9" scale="30" orientation="portrait"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プルダウンデータ!$C$141:$C$142</xm:f>
          </x14:formula1>
          <xm:sqref>C6:E104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33"/>
  <sheetViews>
    <sheetView showGridLines="0" zoomScaleNormal="100" workbookViewId="0"/>
  </sheetViews>
  <sheetFormatPr defaultRowHeight="18.75"/>
  <cols>
    <col min="1" max="1" width="3.375" style="91" customWidth="1"/>
    <col min="2" max="2" width="3.125" style="91" bestFit="1" customWidth="1"/>
    <col min="3" max="5" width="9" style="91"/>
    <col min="6" max="6" width="54.25" style="91" customWidth="1"/>
    <col min="7" max="16384" width="9" style="91"/>
  </cols>
  <sheetData>
    <row r="2" spans="2:6" ht="24">
      <c r="C2" s="581" t="s">
        <v>7444</v>
      </c>
      <c r="D2" s="581"/>
      <c r="E2" s="581"/>
      <c r="F2" s="581"/>
    </row>
    <row r="4" spans="2:6">
      <c r="C4" s="91" t="s">
        <v>7445</v>
      </c>
    </row>
    <row r="5" spans="2:6">
      <c r="C5" s="91" t="s">
        <v>7446</v>
      </c>
    </row>
    <row r="6" spans="2:6">
      <c r="C6" s="91" t="s">
        <v>7447</v>
      </c>
    </row>
    <row r="8" spans="2:6">
      <c r="C8" s="91" t="s">
        <v>7448</v>
      </c>
    </row>
    <row r="9" spans="2:6">
      <c r="C9" s="91" t="s">
        <v>7449</v>
      </c>
    </row>
    <row r="10" spans="2:6">
      <c r="C10" s="91" t="s">
        <v>7450</v>
      </c>
    </row>
    <row r="11" spans="2:6">
      <c r="C11" s="91" t="s">
        <v>7451</v>
      </c>
    </row>
    <row r="13" spans="2:6">
      <c r="B13" s="317" t="s">
        <v>7452</v>
      </c>
      <c r="C13" s="91" t="s">
        <v>7453</v>
      </c>
    </row>
    <row r="14" spans="2:6" ht="6.95" customHeight="1"/>
    <row r="15" spans="2:6">
      <c r="C15" s="91" t="s">
        <v>7454</v>
      </c>
    </row>
    <row r="16" spans="2:6" ht="82.5" customHeight="1">
      <c r="C16" s="582"/>
      <c r="D16" s="582"/>
      <c r="E16" s="582"/>
      <c r="F16" s="582"/>
    </row>
    <row r="17" spans="2:6" ht="6.95" customHeight="1"/>
    <row r="18" spans="2:6" ht="12" hidden="1" customHeight="1"/>
    <row r="19" spans="2:6" ht="12" hidden="1" customHeight="1"/>
    <row r="20" spans="2:6" ht="12" hidden="1" customHeight="1"/>
    <row r="21" spans="2:6">
      <c r="C21" s="91" t="s">
        <v>7455</v>
      </c>
    </row>
    <row r="22" spans="2:6" ht="84.6" customHeight="1">
      <c r="C22" s="582"/>
      <c r="D22" s="582"/>
      <c r="E22" s="582"/>
      <c r="F22" s="582"/>
    </row>
    <row r="24" spans="2:6">
      <c r="B24" s="317" t="s">
        <v>7452</v>
      </c>
      <c r="C24" s="326" t="s">
        <v>7462</v>
      </c>
    </row>
    <row r="25" spans="2:6" ht="6.95" customHeight="1"/>
    <row r="26" spans="2:6">
      <c r="C26" s="91" t="s">
        <v>7454</v>
      </c>
    </row>
    <row r="27" spans="2:6" ht="82.5" customHeight="1">
      <c r="C27" s="582"/>
      <c r="D27" s="582"/>
      <c r="E27" s="582"/>
      <c r="F27" s="582"/>
    </row>
    <row r="28" spans="2:6" ht="6.95" customHeight="1"/>
    <row r="29" spans="2:6" ht="12" hidden="1" customHeight="1"/>
    <row r="30" spans="2:6" ht="12" hidden="1" customHeight="1"/>
    <row r="31" spans="2:6" ht="12" hidden="1" customHeight="1"/>
    <row r="32" spans="2:6">
      <c r="C32" s="91" t="s">
        <v>7455</v>
      </c>
    </row>
    <row r="33" spans="3:6" ht="84.6" customHeight="1">
      <c r="C33" s="582"/>
      <c r="D33" s="582"/>
      <c r="E33" s="582"/>
      <c r="F33" s="582"/>
    </row>
  </sheetData>
  <sheetProtection algorithmName="SHA-512" hashValue="Y0wog5YoPn2un6ORS6prpGs3VWD6qBmD/EpWVUqroPKLbBQnPnMHMX/vTCE4AHtlUe2Ats+hCM6X7CwgnPqLYw==" saltValue="05dEnDYTKbmWYg0yyCNjkQ==" spinCount="100000" sheet="1" objects="1" scenarios="1"/>
  <mergeCells count="5">
    <mergeCell ref="C2:F2"/>
    <mergeCell ref="C16:F16"/>
    <mergeCell ref="C22:F22"/>
    <mergeCell ref="C27:F27"/>
    <mergeCell ref="C33:F33"/>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309"/>
  <sheetViews>
    <sheetView zoomScaleNormal="100" workbookViewId="0"/>
  </sheetViews>
  <sheetFormatPr defaultColWidth="5.625" defaultRowHeight="20.100000000000001" customHeight="1"/>
  <cols>
    <col min="1" max="17" width="5.625" style="133"/>
    <col min="18" max="18" width="6.75" style="133" bestFit="1" customWidth="1"/>
    <col min="19" max="22" width="5.625" style="133"/>
    <col min="23" max="23" width="10.625" style="133" customWidth="1"/>
    <col min="24" max="25" width="5.625" style="133"/>
    <col min="26" max="47" width="5.625" style="133" customWidth="1"/>
    <col min="48" max="52" width="5.625" style="133"/>
    <col min="53" max="60" width="5.625" style="133" customWidth="1"/>
    <col min="61" max="77" width="5.625" style="133"/>
    <col min="78" max="78" width="7.75" style="133" bestFit="1" customWidth="1"/>
    <col min="79" max="79" width="5.625" style="133"/>
    <col min="80" max="80" width="9.125" style="133" bestFit="1" customWidth="1"/>
    <col min="81" max="16384" width="5.625" style="133"/>
  </cols>
  <sheetData>
    <row r="1" spans="1:85" ht="20.100000000000001" customHeight="1">
      <c r="A1" s="111" t="s">
        <v>7443</v>
      </c>
      <c r="B1" s="29"/>
      <c r="C1" s="16"/>
      <c r="D1" s="16"/>
      <c r="E1" s="16"/>
      <c r="F1" s="16"/>
      <c r="G1" s="16"/>
      <c r="H1" s="16"/>
      <c r="I1" s="16"/>
      <c r="J1" s="16"/>
      <c r="K1" s="16"/>
      <c r="L1" s="16"/>
      <c r="M1" s="16"/>
      <c r="N1" s="16"/>
      <c r="O1" s="16"/>
      <c r="P1" s="16"/>
      <c r="Q1" s="16"/>
      <c r="R1" s="16"/>
      <c r="S1" s="16"/>
      <c r="T1" s="16"/>
      <c r="U1" s="16"/>
      <c r="V1" s="16"/>
      <c r="W1" s="16"/>
      <c r="X1" s="16"/>
    </row>
    <row r="2" spans="1:85" ht="20.100000000000001" customHeight="1">
      <c r="A2" s="16"/>
      <c r="B2" s="548" t="str">
        <f>IF('１．申請者の概要'!$B$2="","",'１．申請者の概要'!$B$2)</f>
        <v>通常枠</v>
      </c>
      <c r="C2" s="548"/>
      <c r="D2" s="548"/>
      <c r="E2" s="548"/>
      <c r="F2" s="548"/>
      <c r="G2" s="16"/>
      <c r="H2" s="16"/>
      <c r="I2" s="16"/>
      <c r="J2" s="16"/>
      <c r="K2" s="16"/>
      <c r="L2" s="16"/>
      <c r="M2" s="16"/>
      <c r="N2" s="16"/>
      <c r="O2" s="16"/>
      <c r="P2" s="16"/>
      <c r="Q2" s="16"/>
      <c r="R2" s="16"/>
      <c r="S2" s="16"/>
      <c r="T2" s="547" t="s">
        <v>0</v>
      </c>
      <c r="U2" s="547"/>
      <c r="V2" s="548" t="str">
        <f>IF('１．申請者の概要'!$V$2="","",'１．申請者の概要'!$V$2)</f>
        <v>R2138U00509</v>
      </c>
      <c r="W2" s="548"/>
      <c r="X2" s="548"/>
    </row>
    <row r="3" spans="1:85" ht="20.100000000000001" customHeight="1">
      <c r="A3" s="16"/>
      <c r="B3" s="16"/>
      <c r="C3" s="16"/>
      <c r="D3" s="16"/>
      <c r="E3" s="16"/>
      <c r="F3" s="16"/>
      <c r="G3" s="16"/>
      <c r="H3" s="16"/>
      <c r="I3" s="16"/>
      <c r="J3" s="16"/>
      <c r="K3" s="16"/>
      <c r="L3" s="16"/>
      <c r="M3" s="16"/>
      <c r="N3" s="16"/>
      <c r="O3" s="16"/>
      <c r="P3" s="16"/>
      <c r="Q3" s="16"/>
      <c r="R3" s="16"/>
      <c r="S3" s="16"/>
      <c r="T3" s="563" t="s">
        <v>6971</v>
      </c>
      <c r="U3" s="563"/>
      <c r="V3" s="564" t="str">
        <f>IF('１．申請者の概要'!$V$3="","",'１．申請者の概要'!$V$3)</f>
        <v>000</v>
      </c>
      <c r="W3" s="564"/>
      <c r="X3" s="564"/>
      <c r="BW3" s="139"/>
      <c r="BX3" s="139"/>
      <c r="BY3" s="139"/>
      <c r="BZ3" s="139"/>
      <c r="CA3" s="139"/>
      <c r="CB3" s="139"/>
      <c r="CC3" s="139"/>
      <c r="CD3" s="139"/>
      <c r="CE3" s="139"/>
      <c r="CF3" s="139"/>
      <c r="CG3" s="139"/>
    </row>
    <row r="4" spans="1:85" ht="20.100000000000001" customHeight="1">
      <c r="B4" s="16" t="s">
        <v>7080</v>
      </c>
      <c r="BW4" s="139"/>
      <c r="BX4" s="139"/>
      <c r="BY4" s="139"/>
      <c r="BZ4" s="139"/>
      <c r="CA4" s="139"/>
      <c r="CB4" s="139"/>
      <c r="CC4" s="139"/>
      <c r="CD4" s="139"/>
      <c r="CE4" s="139"/>
      <c r="CF4" s="139"/>
      <c r="CG4" s="139"/>
    </row>
    <row r="5" spans="1:85" ht="20.100000000000001" customHeight="1">
      <c r="B5" s="16"/>
      <c r="C5" s="138" t="s">
        <v>7079</v>
      </c>
      <c r="X5" s="156" t="s">
        <v>73</v>
      </c>
      <c r="BW5" s="139"/>
      <c r="BX5" s="139"/>
      <c r="BY5" s="139" t="s">
        <v>7120</v>
      </c>
      <c r="BZ5" s="139"/>
      <c r="CA5" s="139"/>
      <c r="CB5" s="139"/>
      <c r="CC5" s="139"/>
      <c r="CD5" s="139"/>
      <c r="CE5" s="139"/>
      <c r="CF5" s="139"/>
      <c r="CG5" s="139"/>
    </row>
    <row r="6" spans="1:85" ht="20.100000000000001" customHeight="1">
      <c r="B6" s="16"/>
      <c r="C6" s="138"/>
      <c r="D6" s="133" t="s">
        <v>7320</v>
      </c>
      <c r="X6" s="156"/>
      <c r="BW6" s="139"/>
      <c r="BX6" s="139"/>
      <c r="BY6" s="139"/>
      <c r="BZ6" s="139"/>
      <c r="CA6" s="139"/>
      <c r="CB6" s="139"/>
      <c r="CC6" s="139"/>
      <c r="CD6" s="139"/>
      <c r="CE6" s="139"/>
      <c r="CF6" s="139"/>
      <c r="CG6" s="139"/>
    </row>
    <row r="7" spans="1:85" ht="20.100000000000001" customHeight="1">
      <c r="B7" s="16"/>
      <c r="C7" s="138"/>
      <c r="D7" s="133" t="s">
        <v>7321</v>
      </c>
      <c r="BW7" s="139"/>
      <c r="BX7" s="139"/>
      <c r="BY7" s="139"/>
      <c r="BZ7" s="139"/>
      <c r="CA7" s="139"/>
      <c r="CB7" s="139"/>
      <c r="CC7" s="139"/>
      <c r="CD7" s="139"/>
      <c r="CE7" s="139"/>
      <c r="CF7" s="139"/>
      <c r="CG7" s="139"/>
    </row>
    <row r="8" spans="1:85" ht="20.100000000000001" customHeight="1">
      <c r="B8" s="16"/>
      <c r="C8" s="138"/>
      <c r="D8" s="133" t="s">
        <v>7322</v>
      </c>
      <c r="BW8" s="139"/>
      <c r="BX8" s="139"/>
      <c r="BY8" s="139"/>
      <c r="BZ8" s="139"/>
      <c r="CA8" s="139"/>
      <c r="CB8" s="139"/>
      <c r="CC8" s="139"/>
      <c r="CD8" s="139"/>
      <c r="CE8" s="139"/>
      <c r="CF8" s="139"/>
      <c r="CG8" s="139"/>
    </row>
    <row r="9" spans="1:85" ht="20.100000000000001" customHeight="1">
      <c r="B9" s="16"/>
      <c r="C9" s="138"/>
      <c r="D9" s="133" t="s">
        <v>7323</v>
      </c>
      <c r="BW9" s="139"/>
      <c r="BX9" s="139"/>
      <c r="BY9" s="139"/>
      <c r="BZ9" s="139"/>
      <c r="CA9" s="139"/>
      <c r="CB9" s="139"/>
      <c r="CC9" s="139"/>
      <c r="CD9" s="139"/>
      <c r="CE9" s="139"/>
      <c r="CF9" s="139"/>
      <c r="CG9" s="139"/>
    </row>
    <row r="10" spans="1:85" ht="20.100000000000001" customHeight="1">
      <c r="B10" s="16"/>
      <c r="C10" s="138"/>
      <c r="D10" s="133" t="s">
        <v>7324</v>
      </c>
      <c r="BW10" s="139"/>
      <c r="BX10" s="139"/>
      <c r="BY10" s="139"/>
      <c r="BZ10" s="139"/>
      <c r="CA10" s="139"/>
      <c r="CB10" s="139"/>
      <c r="CC10" s="139"/>
      <c r="CD10" s="139"/>
      <c r="CE10" s="139"/>
      <c r="CF10" s="139"/>
      <c r="CG10" s="139"/>
    </row>
    <row r="11" spans="1:85" ht="20.100000000000001" customHeight="1">
      <c r="B11" s="16"/>
      <c r="C11" s="138"/>
      <c r="D11" s="133" t="s">
        <v>7325</v>
      </c>
      <c r="BW11" s="139"/>
      <c r="BX11" s="139"/>
      <c r="BY11" s="139"/>
      <c r="BZ11" s="139"/>
      <c r="CA11" s="139"/>
      <c r="CB11" s="139"/>
      <c r="CC11" s="139"/>
      <c r="CD11" s="139"/>
      <c r="CE11" s="139"/>
      <c r="CF11" s="139"/>
      <c r="CG11" s="139"/>
    </row>
    <row r="12" spans="1:85" ht="20.100000000000001" customHeight="1">
      <c r="B12" s="16"/>
      <c r="C12" s="138"/>
      <c r="D12" s="133" t="s">
        <v>7331</v>
      </c>
      <c r="BW12" s="139"/>
      <c r="BX12" s="139"/>
      <c r="BY12" s="139"/>
      <c r="BZ12" s="139"/>
      <c r="CA12" s="139"/>
      <c r="CB12" s="139"/>
      <c r="CC12" s="139"/>
      <c r="CD12" s="139"/>
      <c r="CE12" s="139"/>
      <c r="CF12" s="139"/>
      <c r="CG12" s="139"/>
    </row>
    <row r="13" spans="1:85" ht="20.100000000000001" customHeight="1">
      <c r="C13" s="611" t="s">
        <v>7078</v>
      </c>
      <c r="D13" s="612"/>
      <c r="E13" s="612"/>
      <c r="F13" s="612"/>
      <c r="G13" s="612"/>
      <c r="H13" s="613"/>
      <c r="I13" s="611" t="s">
        <v>7332</v>
      </c>
      <c r="J13" s="612"/>
      <c r="K13" s="613"/>
      <c r="L13" s="611" t="s">
        <v>7077</v>
      </c>
      <c r="M13" s="613"/>
      <c r="N13" s="611" t="s">
        <v>108</v>
      </c>
      <c r="O13" s="612"/>
      <c r="P13" s="612"/>
      <c r="Q13" s="612"/>
      <c r="R13" s="612"/>
      <c r="S13" s="613"/>
      <c r="T13" s="611" t="s">
        <v>7076</v>
      </c>
      <c r="U13" s="612"/>
      <c r="V13" s="613"/>
      <c r="W13" s="611" t="s">
        <v>7075</v>
      </c>
      <c r="X13" s="613"/>
      <c r="BW13" s="139"/>
      <c r="BX13" s="139"/>
      <c r="BY13" s="139" t="s">
        <v>7117</v>
      </c>
      <c r="BZ13" s="139" t="s">
        <v>7126</v>
      </c>
      <c r="CA13" s="139" t="s">
        <v>7127</v>
      </c>
      <c r="CB13" s="139"/>
      <c r="CC13" s="139"/>
      <c r="CD13" s="139"/>
      <c r="CE13" s="139"/>
      <c r="CF13" s="139"/>
      <c r="CG13" s="139"/>
    </row>
    <row r="14" spans="1:85" ht="18.75">
      <c r="C14" s="547" t="s">
        <v>7289</v>
      </c>
      <c r="D14" s="547"/>
      <c r="E14" s="547"/>
      <c r="F14" s="611" t="s">
        <v>7296</v>
      </c>
      <c r="G14" s="612"/>
      <c r="H14" s="612"/>
      <c r="I14" s="612"/>
      <c r="J14" s="612"/>
      <c r="K14" s="612"/>
      <c r="L14" s="612"/>
      <c r="M14" s="612"/>
      <c r="N14" s="612"/>
      <c r="O14" s="612"/>
      <c r="P14" s="612"/>
      <c r="Q14" s="612"/>
      <c r="R14" s="612"/>
      <c r="S14" s="612"/>
      <c r="T14" s="613"/>
      <c r="U14" s="614"/>
      <c r="V14" s="615"/>
      <c r="W14" s="615"/>
      <c r="X14" s="616"/>
      <c r="BW14" s="139"/>
      <c r="BX14" s="139"/>
      <c r="BY14" s="139"/>
      <c r="BZ14" s="139"/>
      <c r="CA14" s="139"/>
      <c r="CB14" s="139"/>
      <c r="CC14" s="139"/>
      <c r="CD14" s="139"/>
      <c r="CE14" s="139"/>
      <c r="CF14" s="139"/>
      <c r="CG14" s="139"/>
    </row>
    <row r="15" spans="1:85" ht="20.100000000000001" customHeight="1">
      <c r="C15" s="611" t="s">
        <v>7298</v>
      </c>
      <c r="D15" s="612"/>
      <c r="E15" s="612"/>
      <c r="F15" s="612"/>
      <c r="G15" s="612"/>
      <c r="H15" s="612"/>
      <c r="I15" s="612"/>
      <c r="J15" s="612"/>
      <c r="K15" s="612"/>
      <c r="L15" s="612"/>
      <c r="M15" s="612"/>
      <c r="N15" s="612"/>
      <c r="O15" s="612"/>
      <c r="P15" s="612"/>
      <c r="Q15" s="612"/>
      <c r="R15" s="612"/>
      <c r="S15" s="612"/>
      <c r="T15" s="612"/>
      <c r="U15" s="612"/>
      <c r="V15" s="612"/>
      <c r="W15" s="612"/>
      <c r="X15" s="613"/>
      <c r="BW15" s="139"/>
      <c r="BX15" s="139"/>
      <c r="BY15" s="139"/>
      <c r="BZ15" s="139"/>
      <c r="CA15" s="139"/>
      <c r="CB15" s="139"/>
      <c r="CC15" s="139"/>
      <c r="CD15" s="139"/>
      <c r="CE15" s="139"/>
      <c r="CF15" s="139"/>
      <c r="CG15" s="139"/>
    </row>
    <row r="16" spans="1:85" ht="37.5" customHeight="1">
      <c r="B16" s="604" t="s">
        <v>7300</v>
      </c>
      <c r="C16" s="607"/>
      <c r="D16" s="607"/>
      <c r="E16" s="607"/>
      <c r="F16" s="607"/>
      <c r="G16" s="607"/>
      <c r="H16" s="607"/>
      <c r="I16" s="605"/>
      <c r="J16" s="605"/>
      <c r="K16" s="605"/>
      <c r="L16" s="608"/>
      <c r="M16" s="608"/>
      <c r="N16" s="609"/>
      <c r="O16" s="609"/>
      <c r="P16" s="609"/>
      <c r="Q16" s="609"/>
      <c r="R16" s="609"/>
      <c r="S16" s="609"/>
      <c r="T16" s="610" t="str">
        <f>IF($C16&lt;&gt;"",IFERROR(IF($C17=プルダウンデータ!$C$1276,計算用シート!$A$38,
IF(OR($C17=プルダウンデータ!$C$1275,NOT(ISERROR(VLOOKUP($F17,計算用シート!$A$28:$A$32,1,FALSE)))),
IF(AND(VALUE(VLOOKUP($N16,計算用シート!$B$3:$D$10,2,FALSE))&lt;VALUE($I16),VALUE(VLOOKUP($N16,計算用シート!$B$3:$D$10,3,FALSE))&lt;VALUE($L16)),
IF($X17="☑",
IF(VALUE($L16)&gt;計算用シート!$A$22,計算用シート!$A$38,計算用シート!$A$37),
IF(VALUE($I16)&gt;=計算用シート!$A$25,計算用シート!$A$38,計算用シート!$A$37)),計算用シート!$A$36),
IF(VALUE($L16)&gt;計算用シート!$A$21,
IF(ISERROR(VLOOKUP($F17,プルダウンデータ!$B$1259:$C$1270,2,0)),
IF($X17="☑",
IF(VALUE($L16)&gt;計算用シート!$A$22,計算用シート!$A$38,計算用シート!$A$37),
IF(VALUE($I16)&gt;=計算用シート!$A$25,計算用シート!$A$38,計算用シート!$A$37)),
IF($X18="☑",計算用シート!$A$37,計算用シート!$A$38)),計算用シート!$A$36)
)),計算用シート!$A$36),"")</f>
        <v/>
      </c>
      <c r="U16" s="610"/>
      <c r="V16" s="610"/>
      <c r="W16" s="606"/>
      <c r="X16" s="606"/>
      <c r="Z16" s="536" t="s">
        <v>7230</v>
      </c>
      <c r="AA16" s="555"/>
      <c r="AB16" s="555"/>
      <c r="AC16" s="555"/>
      <c r="AD16" s="556"/>
      <c r="AE16" s="583"/>
      <c r="AF16" s="584"/>
      <c r="AG16" s="584"/>
      <c r="AH16" s="584"/>
      <c r="AI16" s="584"/>
      <c r="AJ16" s="584"/>
      <c r="AK16" s="584"/>
      <c r="AL16" s="584"/>
      <c r="AM16" s="584"/>
      <c r="AN16" s="584"/>
      <c r="AO16" s="584"/>
      <c r="AP16" s="584"/>
      <c r="AQ16" s="584"/>
      <c r="AR16" s="584"/>
      <c r="AS16" s="584"/>
      <c r="AT16" s="584"/>
      <c r="AU16" s="585"/>
      <c r="AW16" s="155" t="s">
        <v>7074</v>
      </c>
      <c r="AX16" s="155"/>
      <c r="AY16" s="155"/>
      <c r="AZ16" s="155"/>
      <c r="BA16" s="155"/>
      <c r="BB16" s="16"/>
      <c r="BC16" s="16"/>
      <c r="BD16" s="16"/>
      <c r="BE16" s="16"/>
      <c r="BF16" s="16"/>
      <c r="BG16" s="16"/>
      <c r="BH16" s="16"/>
      <c r="BI16" s="16"/>
      <c r="BJ16" s="16"/>
      <c r="BK16" s="16"/>
      <c r="BL16" s="16"/>
      <c r="BM16" s="16"/>
      <c r="BN16" s="16"/>
      <c r="BO16" s="16"/>
      <c r="BP16" s="16"/>
      <c r="BQ16" s="16"/>
      <c r="BR16" s="16"/>
      <c r="BW16" s="139"/>
      <c r="BX16" s="139"/>
      <c r="BY16" s="139">
        <v>1</v>
      </c>
      <c r="BZ16" s="139">
        <f>IF($W16&lt;&gt;"",$W16,0)</f>
        <v>0</v>
      </c>
      <c r="CA16" s="139" t="str">
        <f t="shared" ref="CA16:CA47" si="0">IF($BY16&lt;=$CB$88,LARGE($BZ$16:$BZ$73,$BY16),"")</f>
        <v/>
      </c>
      <c r="CB16" s="139"/>
      <c r="CC16" s="139"/>
      <c r="CD16" s="139"/>
      <c r="CE16" s="139"/>
      <c r="CF16" s="139"/>
      <c r="CG16" s="139"/>
    </row>
    <row r="17" spans="2:85" ht="37.5" customHeight="1">
      <c r="B17" s="604"/>
      <c r="C17" s="601"/>
      <c r="D17" s="602"/>
      <c r="E17" s="603"/>
      <c r="F17" s="592"/>
      <c r="G17" s="593"/>
      <c r="H17" s="593"/>
      <c r="I17" s="593"/>
      <c r="J17" s="593"/>
      <c r="K17" s="593"/>
      <c r="L17" s="593"/>
      <c r="M17" s="593"/>
      <c r="N17" s="593"/>
      <c r="O17" s="593"/>
      <c r="P17" s="593"/>
      <c r="Q17" s="593"/>
      <c r="R17" s="593"/>
      <c r="S17" s="593"/>
      <c r="T17" s="594"/>
      <c r="U17" s="598" t="s">
        <v>7297</v>
      </c>
      <c r="V17" s="599"/>
      <c r="W17" s="600"/>
      <c r="X17" s="189" t="s">
        <v>4568</v>
      </c>
      <c r="Z17" s="557"/>
      <c r="AA17" s="558"/>
      <c r="AB17" s="558"/>
      <c r="AC17" s="558"/>
      <c r="AD17" s="559"/>
      <c r="AE17" s="586"/>
      <c r="AF17" s="587"/>
      <c r="AG17" s="587"/>
      <c r="AH17" s="587"/>
      <c r="AI17" s="587"/>
      <c r="AJ17" s="587"/>
      <c r="AK17" s="587"/>
      <c r="AL17" s="587"/>
      <c r="AM17" s="587"/>
      <c r="AN17" s="587"/>
      <c r="AO17" s="587"/>
      <c r="AP17" s="587"/>
      <c r="AQ17" s="587"/>
      <c r="AR17" s="587"/>
      <c r="AS17" s="587"/>
      <c r="AT17" s="587"/>
      <c r="AU17" s="588"/>
      <c r="AW17" s="155"/>
      <c r="AX17" s="155"/>
      <c r="AY17" s="155"/>
      <c r="AZ17" s="155"/>
      <c r="BA17" s="155"/>
      <c r="BB17" s="16"/>
      <c r="BC17" s="16"/>
      <c r="BD17" s="16"/>
      <c r="BE17" s="16"/>
      <c r="BF17" s="16"/>
      <c r="BG17" s="16"/>
      <c r="BH17" s="16"/>
      <c r="BI17" s="16"/>
      <c r="BJ17" s="16"/>
      <c r="BK17" s="16"/>
      <c r="BL17" s="16"/>
      <c r="BM17" s="16"/>
      <c r="BN17" s="16"/>
      <c r="BO17" s="16"/>
      <c r="BP17" s="16"/>
      <c r="BQ17" s="16"/>
      <c r="BR17" s="16"/>
      <c r="BW17" s="139"/>
      <c r="BX17" s="139"/>
      <c r="BY17" s="139">
        <v>2</v>
      </c>
      <c r="BZ17" s="139">
        <f t="shared" ref="BZ17:BZ75" si="1">IF($W17&lt;&gt;"",$W17,0)</f>
        <v>0</v>
      </c>
      <c r="CA17" s="139" t="str">
        <f t="shared" si="0"/>
        <v/>
      </c>
      <c r="CB17" s="139"/>
      <c r="CC17" s="139"/>
      <c r="CD17" s="139"/>
      <c r="CE17" s="139"/>
      <c r="CF17" s="139"/>
      <c r="CG17" s="139"/>
    </row>
    <row r="18" spans="2:85" ht="37.5" customHeight="1">
      <c r="B18" s="604"/>
      <c r="C18" s="595" t="str">
        <f>IFERROR(VLOOKUP($F17,プルダウンデータ!$B$1259:$C$1270,2,0),"")</f>
        <v/>
      </c>
      <c r="D18" s="596"/>
      <c r="E18" s="596"/>
      <c r="F18" s="596"/>
      <c r="G18" s="596"/>
      <c r="H18" s="596"/>
      <c r="I18" s="596"/>
      <c r="J18" s="596"/>
      <c r="K18" s="596"/>
      <c r="L18" s="596"/>
      <c r="M18" s="596"/>
      <c r="N18" s="596"/>
      <c r="O18" s="596"/>
      <c r="P18" s="596"/>
      <c r="Q18" s="596"/>
      <c r="R18" s="596"/>
      <c r="S18" s="596"/>
      <c r="T18" s="596"/>
      <c r="U18" s="596"/>
      <c r="V18" s="596"/>
      <c r="W18" s="597"/>
      <c r="X18" s="188" t="s">
        <v>4568</v>
      </c>
      <c r="Z18" s="557"/>
      <c r="AA18" s="558"/>
      <c r="AB18" s="558"/>
      <c r="AC18" s="558"/>
      <c r="AD18" s="559"/>
      <c r="AE18" s="586"/>
      <c r="AF18" s="587"/>
      <c r="AG18" s="587"/>
      <c r="AH18" s="587"/>
      <c r="AI18" s="587"/>
      <c r="AJ18" s="587"/>
      <c r="AK18" s="587"/>
      <c r="AL18" s="587"/>
      <c r="AM18" s="587"/>
      <c r="AN18" s="587"/>
      <c r="AO18" s="587"/>
      <c r="AP18" s="587"/>
      <c r="AQ18" s="587"/>
      <c r="AR18" s="587"/>
      <c r="AS18" s="587"/>
      <c r="AT18" s="587"/>
      <c r="AU18" s="588"/>
      <c r="AW18" s="155"/>
      <c r="AX18" s="155"/>
      <c r="AY18" s="155"/>
      <c r="AZ18" s="155"/>
      <c r="BA18" s="155"/>
      <c r="BB18" s="16"/>
      <c r="BC18" s="16"/>
      <c r="BD18" s="16"/>
      <c r="BE18" s="16"/>
      <c r="BF18" s="16"/>
      <c r="BG18" s="16"/>
      <c r="BH18" s="16"/>
      <c r="BI18" s="16"/>
      <c r="BJ18" s="16"/>
      <c r="BK18" s="16"/>
      <c r="BL18" s="16"/>
      <c r="BM18" s="16"/>
      <c r="BN18" s="16"/>
      <c r="BO18" s="16"/>
      <c r="BP18" s="16"/>
      <c r="BQ18" s="16"/>
      <c r="BR18" s="16"/>
      <c r="BW18" s="139"/>
      <c r="BX18" s="139"/>
      <c r="BY18" s="139">
        <v>3</v>
      </c>
      <c r="BZ18" s="139">
        <f t="shared" si="1"/>
        <v>0</v>
      </c>
      <c r="CA18" s="139" t="str">
        <f t="shared" si="0"/>
        <v/>
      </c>
      <c r="CB18" s="139"/>
      <c r="CC18" s="139"/>
      <c r="CD18" s="139"/>
      <c r="CE18" s="139"/>
      <c r="CF18" s="139"/>
      <c r="CG18" s="139"/>
    </row>
    <row r="19" spans="2:85" ht="37.5" customHeight="1">
      <c r="B19" s="604" t="s">
        <v>7301</v>
      </c>
      <c r="C19" s="607"/>
      <c r="D19" s="607"/>
      <c r="E19" s="607"/>
      <c r="F19" s="607"/>
      <c r="G19" s="607"/>
      <c r="H19" s="607"/>
      <c r="I19" s="605"/>
      <c r="J19" s="605"/>
      <c r="K19" s="605"/>
      <c r="L19" s="608"/>
      <c r="M19" s="608"/>
      <c r="N19" s="609"/>
      <c r="O19" s="609"/>
      <c r="P19" s="609"/>
      <c r="Q19" s="609"/>
      <c r="R19" s="609"/>
      <c r="S19" s="609"/>
      <c r="T19" s="610" t="str">
        <f>IF($C19&lt;&gt;"",IFERROR(IF($C20=プルダウンデータ!$C$1276,計算用シート!$A$38,
IF(OR($C20=プルダウンデータ!$C$1275,NOT(ISERROR(VLOOKUP($F20,計算用シート!$A$28:$A$32,1,FALSE)))),
IF(AND(VALUE(VLOOKUP($N19,計算用シート!$B$3:$D$10,2,FALSE))&lt;VALUE($I19),VALUE(VLOOKUP($N19,計算用シート!$B$3:$D$10,3,FALSE))&lt;VALUE($L19)),
IF($X20="☑",
IF(VALUE($L19)&gt;計算用シート!$A$22,計算用シート!$A$38,計算用シート!$A$37),
IF(VALUE($I19)&gt;=計算用シート!$A$25,計算用シート!$A$38,計算用シート!$A$37)),計算用シート!$A$36),
IF(VALUE($L19)&gt;計算用シート!$A$21,
IF(ISERROR(VLOOKUP($F20,プルダウンデータ!$B$1259:$C$1270,2,0)),
IF($X20="☑",
IF(VALUE($L19)&gt;計算用シート!$A$22,計算用シート!$A$38,計算用シート!$A$37),
IF(VALUE($I19)&gt;=計算用シート!$A$25,計算用シート!$A$38,計算用シート!$A$37)),
IF($X21="☑",計算用シート!$A$37,計算用シート!$A$38)),計算用シート!$A$36)
)),計算用シート!$A$36),"")</f>
        <v/>
      </c>
      <c r="U19" s="610"/>
      <c r="V19" s="610"/>
      <c r="W19" s="606"/>
      <c r="X19" s="606"/>
      <c r="Z19" s="557"/>
      <c r="AA19" s="558"/>
      <c r="AB19" s="558"/>
      <c r="AC19" s="558"/>
      <c r="AD19" s="559"/>
      <c r="AE19" s="586"/>
      <c r="AF19" s="587"/>
      <c r="AG19" s="587"/>
      <c r="AH19" s="587"/>
      <c r="AI19" s="587"/>
      <c r="AJ19" s="587"/>
      <c r="AK19" s="587"/>
      <c r="AL19" s="587"/>
      <c r="AM19" s="587"/>
      <c r="AN19" s="587"/>
      <c r="AO19" s="587"/>
      <c r="AP19" s="587"/>
      <c r="AQ19" s="587"/>
      <c r="AR19" s="587"/>
      <c r="AS19" s="587"/>
      <c r="AT19" s="587"/>
      <c r="AU19" s="588"/>
      <c r="AW19" s="155"/>
      <c r="AX19" s="155"/>
      <c r="AY19" s="155"/>
      <c r="AZ19" s="155"/>
      <c r="BA19" s="155"/>
      <c r="BB19" s="16"/>
      <c r="BC19" s="16"/>
      <c r="BD19" s="16"/>
      <c r="BE19" s="16"/>
      <c r="BF19" s="16"/>
      <c r="BG19" s="16"/>
      <c r="BH19" s="16"/>
      <c r="BI19" s="16"/>
      <c r="BJ19" s="16"/>
      <c r="BK19" s="16"/>
      <c r="BL19" s="16"/>
      <c r="BM19" s="16"/>
      <c r="BN19" s="16"/>
      <c r="BO19" s="16"/>
      <c r="BP19" s="16"/>
      <c r="BQ19" s="16"/>
      <c r="BR19" s="16"/>
      <c r="BW19" s="139"/>
      <c r="BX19" s="139"/>
      <c r="BY19" s="139">
        <v>4</v>
      </c>
      <c r="BZ19" s="139">
        <f t="shared" si="1"/>
        <v>0</v>
      </c>
      <c r="CA19" s="139" t="str">
        <f t="shared" si="0"/>
        <v/>
      </c>
      <c r="CB19" s="139"/>
      <c r="CC19" s="139"/>
      <c r="CD19" s="139"/>
      <c r="CE19" s="139"/>
      <c r="CF19" s="139"/>
      <c r="CG19" s="139"/>
    </row>
    <row r="20" spans="2:85" ht="37.5" customHeight="1">
      <c r="B20" s="604"/>
      <c r="C20" s="601"/>
      <c r="D20" s="602"/>
      <c r="E20" s="603"/>
      <c r="F20" s="592"/>
      <c r="G20" s="593"/>
      <c r="H20" s="593"/>
      <c r="I20" s="593"/>
      <c r="J20" s="593"/>
      <c r="K20" s="593"/>
      <c r="L20" s="593"/>
      <c r="M20" s="593"/>
      <c r="N20" s="593"/>
      <c r="O20" s="593"/>
      <c r="P20" s="593"/>
      <c r="Q20" s="593"/>
      <c r="R20" s="593"/>
      <c r="S20" s="593"/>
      <c r="T20" s="594"/>
      <c r="U20" s="598" t="s">
        <v>7297</v>
      </c>
      <c r="V20" s="599"/>
      <c r="W20" s="600"/>
      <c r="X20" s="189" t="s">
        <v>4568</v>
      </c>
      <c r="Z20" s="557"/>
      <c r="AA20" s="558"/>
      <c r="AB20" s="558"/>
      <c r="AC20" s="558"/>
      <c r="AD20" s="559"/>
      <c r="AE20" s="586"/>
      <c r="AF20" s="587"/>
      <c r="AG20" s="587"/>
      <c r="AH20" s="587"/>
      <c r="AI20" s="587"/>
      <c r="AJ20" s="587"/>
      <c r="AK20" s="587"/>
      <c r="AL20" s="587"/>
      <c r="AM20" s="587"/>
      <c r="AN20" s="587"/>
      <c r="AO20" s="587"/>
      <c r="AP20" s="587"/>
      <c r="AQ20" s="587"/>
      <c r="AR20" s="587"/>
      <c r="AS20" s="587"/>
      <c r="AT20" s="587"/>
      <c r="AU20" s="588"/>
      <c r="AW20" s="155"/>
      <c r="AX20" s="155"/>
      <c r="AY20" s="155"/>
      <c r="AZ20" s="155"/>
      <c r="BA20" s="155"/>
      <c r="BB20" s="16"/>
      <c r="BC20" s="16"/>
      <c r="BD20" s="16"/>
      <c r="BE20" s="16"/>
      <c r="BF20" s="16"/>
      <c r="BG20" s="16"/>
      <c r="BH20" s="16"/>
      <c r="BI20" s="16"/>
      <c r="BJ20" s="16"/>
      <c r="BK20" s="16"/>
      <c r="BL20" s="16"/>
      <c r="BM20" s="16"/>
      <c r="BN20" s="16"/>
      <c r="BO20" s="16"/>
      <c r="BP20" s="16"/>
      <c r="BQ20" s="16"/>
      <c r="BR20" s="16"/>
      <c r="BW20" s="139"/>
      <c r="BX20" s="139"/>
      <c r="BY20" s="139">
        <v>2</v>
      </c>
      <c r="BZ20" s="139">
        <f t="shared" si="1"/>
        <v>0</v>
      </c>
      <c r="CA20" s="139" t="str">
        <f t="shared" si="0"/>
        <v/>
      </c>
      <c r="CB20" s="139"/>
      <c r="CC20" s="139"/>
      <c r="CD20" s="139"/>
      <c r="CE20" s="139"/>
      <c r="CF20" s="139"/>
      <c r="CG20" s="139"/>
    </row>
    <row r="21" spans="2:85" ht="37.5" customHeight="1">
      <c r="B21" s="604"/>
      <c r="C21" s="595" t="str">
        <f>IFERROR(VLOOKUP($F20,プルダウンデータ!$B$1259:$C$1270,2,0),"")</f>
        <v/>
      </c>
      <c r="D21" s="596"/>
      <c r="E21" s="596"/>
      <c r="F21" s="596"/>
      <c r="G21" s="596"/>
      <c r="H21" s="596"/>
      <c r="I21" s="596"/>
      <c r="J21" s="596"/>
      <c r="K21" s="596"/>
      <c r="L21" s="596"/>
      <c r="M21" s="596"/>
      <c r="N21" s="596"/>
      <c r="O21" s="596"/>
      <c r="P21" s="596"/>
      <c r="Q21" s="596"/>
      <c r="R21" s="596"/>
      <c r="S21" s="596"/>
      <c r="T21" s="596"/>
      <c r="U21" s="596"/>
      <c r="V21" s="596"/>
      <c r="W21" s="597"/>
      <c r="X21" s="188" t="s">
        <v>4568</v>
      </c>
      <c r="Z21" s="557"/>
      <c r="AA21" s="558"/>
      <c r="AB21" s="558"/>
      <c r="AC21" s="558"/>
      <c r="AD21" s="559"/>
      <c r="AE21" s="586"/>
      <c r="AF21" s="587"/>
      <c r="AG21" s="587"/>
      <c r="AH21" s="587"/>
      <c r="AI21" s="587"/>
      <c r="AJ21" s="587"/>
      <c r="AK21" s="587"/>
      <c r="AL21" s="587"/>
      <c r="AM21" s="587"/>
      <c r="AN21" s="587"/>
      <c r="AO21" s="587"/>
      <c r="AP21" s="587"/>
      <c r="AQ21" s="587"/>
      <c r="AR21" s="587"/>
      <c r="AS21" s="587"/>
      <c r="AT21" s="587"/>
      <c r="AU21" s="588"/>
      <c r="AW21" s="155"/>
      <c r="AX21" s="155"/>
      <c r="AY21" s="155"/>
      <c r="AZ21" s="155"/>
      <c r="BA21" s="155"/>
      <c r="BB21" s="16"/>
      <c r="BC21" s="16"/>
      <c r="BD21" s="16"/>
      <c r="BE21" s="16"/>
      <c r="BF21" s="16"/>
      <c r="BG21" s="16"/>
      <c r="BH21" s="16"/>
      <c r="BI21" s="16"/>
      <c r="BJ21" s="16"/>
      <c r="BK21" s="16"/>
      <c r="BL21" s="16"/>
      <c r="BM21" s="16"/>
      <c r="BN21" s="16"/>
      <c r="BO21" s="16"/>
      <c r="BP21" s="16"/>
      <c r="BQ21" s="16"/>
      <c r="BR21" s="16"/>
      <c r="BW21" s="139"/>
      <c r="BX21" s="139"/>
      <c r="BY21" s="139">
        <v>3</v>
      </c>
      <c r="BZ21" s="139">
        <f t="shared" si="1"/>
        <v>0</v>
      </c>
      <c r="CA21" s="139" t="str">
        <f t="shared" si="0"/>
        <v/>
      </c>
      <c r="CB21" s="139"/>
      <c r="CC21" s="139"/>
      <c r="CD21" s="139"/>
      <c r="CE21" s="139"/>
      <c r="CF21" s="139"/>
      <c r="CG21" s="139"/>
    </row>
    <row r="22" spans="2:85" ht="37.5" customHeight="1">
      <c r="B22" s="604" t="s">
        <v>7302</v>
      </c>
      <c r="C22" s="607"/>
      <c r="D22" s="607"/>
      <c r="E22" s="607"/>
      <c r="F22" s="607"/>
      <c r="G22" s="607"/>
      <c r="H22" s="607"/>
      <c r="I22" s="605"/>
      <c r="J22" s="605"/>
      <c r="K22" s="605"/>
      <c r="L22" s="608"/>
      <c r="M22" s="608"/>
      <c r="N22" s="609"/>
      <c r="O22" s="609"/>
      <c r="P22" s="609"/>
      <c r="Q22" s="609"/>
      <c r="R22" s="609"/>
      <c r="S22" s="609"/>
      <c r="T22" s="610" t="str">
        <f>IF($C22&lt;&gt;"",IFERROR(IF($C23=プルダウンデータ!$C$1276,計算用シート!$A$38,
IF(OR($C23=プルダウンデータ!$C$1275,NOT(ISERROR(VLOOKUP($F23,計算用シート!$A$28:$A$32,1,FALSE)))),
IF(AND(VALUE(VLOOKUP($N22,計算用シート!$B$3:$D$10,2,FALSE))&lt;VALUE($I22),VALUE(VLOOKUP($N22,計算用シート!$B$3:$D$10,3,FALSE))&lt;VALUE($L22)),
IF($X23="☑",
IF(VALUE($L22)&gt;計算用シート!$A$22,計算用シート!$A$38,計算用シート!$A$37),
IF(VALUE($I22)&gt;=計算用シート!$A$25,計算用シート!$A$38,計算用シート!$A$37)),計算用シート!$A$36),
IF(VALUE($L22)&gt;計算用シート!$A$21,
IF(ISERROR(VLOOKUP($F23,プルダウンデータ!$B$1259:$C$1270,2,0)),
IF($X23="☑",
IF(VALUE($L22)&gt;計算用シート!$A$22,計算用シート!$A$38,計算用シート!$A$37),
IF(VALUE($I22)&gt;=計算用シート!$A$25,計算用シート!$A$38,計算用シート!$A$37)),
IF($X24="☑",計算用シート!$A$37,計算用シート!$A$38)),計算用シート!$A$36)
)),計算用シート!$A$36),"")</f>
        <v/>
      </c>
      <c r="U22" s="610"/>
      <c r="V22" s="610"/>
      <c r="W22" s="606"/>
      <c r="X22" s="606"/>
      <c r="Z22" s="557"/>
      <c r="AA22" s="558"/>
      <c r="AB22" s="558"/>
      <c r="AC22" s="558"/>
      <c r="AD22" s="559"/>
      <c r="AE22" s="586"/>
      <c r="AF22" s="587"/>
      <c r="AG22" s="587"/>
      <c r="AH22" s="587"/>
      <c r="AI22" s="587"/>
      <c r="AJ22" s="587"/>
      <c r="AK22" s="587"/>
      <c r="AL22" s="587"/>
      <c r="AM22" s="587"/>
      <c r="AN22" s="587"/>
      <c r="AO22" s="587"/>
      <c r="AP22" s="587"/>
      <c r="AQ22" s="587"/>
      <c r="AR22" s="587"/>
      <c r="AS22" s="587"/>
      <c r="AT22" s="587"/>
      <c r="AU22" s="588"/>
      <c r="AW22" s="155"/>
      <c r="AX22" s="155"/>
      <c r="AY22" s="155"/>
      <c r="AZ22" s="155"/>
      <c r="BA22" s="155"/>
      <c r="BB22" s="16"/>
      <c r="BC22" s="16"/>
      <c r="BD22" s="16"/>
      <c r="BE22" s="16"/>
      <c r="BF22" s="16"/>
      <c r="BG22" s="16"/>
      <c r="BH22" s="16"/>
      <c r="BI22" s="16"/>
      <c r="BJ22" s="16"/>
      <c r="BK22" s="16"/>
      <c r="BL22" s="16"/>
      <c r="BM22" s="16"/>
      <c r="BN22" s="16"/>
      <c r="BO22" s="16"/>
      <c r="BP22" s="16"/>
      <c r="BQ22" s="16"/>
      <c r="BR22" s="16"/>
      <c r="BW22" s="139"/>
      <c r="BX22" s="139"/>
      <c r="BY22" s="139">
        <v>5</v>
      </c>
      <c r="BZ22" s="139">
        <f t="shared" si="1"/>
        <v>0</v>
      </c>
      <c r="CA22" s="139" t="str">
        <f t="shared" si="0"/>
        <v/>
      </c>
      <c r="CB22" s="139"/>
      <c r="CC22" s="139"/>
      <c r="CD22" s="139"/>
      <c r="CE22" s="139"/>
      <c r="CF22" s="139"/>
      <c r="CG22" s="139"/>
    </row>
    <row r="23" spans="2:85" ht="37.5" customHeight="1">
      <c r="B23" s="604"/>
      <c r="C23" s="601"/>
      <c r="D23" s="602"/>
      <c r="E23" s="603"/>
      <c r="F23" s="592"/>
      <c r="G23" s="593"/>
      <c r="H23" s="593"/>
      <c r="I23" s="593"/>
      <c r="J23" s="593"/>
      <c r="K23" s="593"/>
      <c r="L23" s="593"/>
      <c r="M23" s="593"/>
      <c r="N23" s="593"/>
      <c r="O23" s="593"/>
      <c r="P23" s="593"/>
      <c r="Q23" s="593"/>
      <c r="R23" s="593"/>
      <c r="S23" s="593"/>
      <c r="T23" s="594"/>
      <c r="U23" s="598" t="s">
        <v>7297</v>
      </c>
      <c r="V23" s="599"/>
      <c r="W23" s="600"/>
      <c r="X23" s="189" t="s">
        <v>4568</v>
      </c>
      <c r="Z23" s="557"/>
      <c r="AA23" s="558"/>
      <c r="AB23" s="558"/>
      <c r="AC23" s="558"/>
      <c r="AD23" s="559"/>
      <c r="AE23" s="586"/>
      <c r="AF23" s="587"/>
      <c r="AG23" s="587"/>
      <c r="AH23" s="587"/>
      <c r="AI23" s="587"/>
      <c r="AJ23" s="587"/>
      <c r="AK23" s="587"/>
      <c r="AL23" s="587"/>
      <c r="AM23" s="587"/>
      <c r="AN23" s="587"/>
      <c r="AO23" s="587"/>
      <c r="AP23" s="587"/>
      <c r="AQ23" s="587"/>
      <c r="AR23" s="587"/>
      <c r="AS23" s="587"/>
      <c r="AT23" s="587"/>
      <c r="AU23" s="588"/>
      <c r="AW23" s="155"/>
      <c r="AX23" s="155"/>
      <c r="AY23" s="155"/>
      <c r="AZ23" s="155"/>
      <c r="BA23" s="155"/>
      <c r="BB23" s="16"/>
      <c r="BC23" s="16"/>
      <c r="BD23" s="16"/>
      <c r="BE23" s="16"/>
      <c r="BF23" s="16"/>
      <c r="BG23" s="16"/>
      <c r="BH23" s="16"/>
      <c r="BI23" s="16"/>
      <c r="BJ23" s="16"/>
      <c r="BK23" s="16"/>
      <c r="BL23" s="16"/>
      <c r="BM23" s="16"/>
      <c r="BN23" s="16"/>
      <c r="BO23" s="16"/>
      <c r="BP23" s="16"/>
      <c r="BQ23" s="16"/>
      <c r="BR23" s="16"/>
      <c r="BW23" s="139"/>
      <c r="BX23" s="139"/>
      <c r="BY23" s="139">
        <v>2</v>
      </c>
      <c r="BZ23" s="139">
        <f t="shared" si="1"/>
        <v>0</v>
      </c>
      <c r="CA23" s="139" t="str">
        <f t="shared" si="0"/>
        <v/>
      </c>
      <c r="CB23" s="139"/>
      <c r="CC23" s="139"/>
      <c r="CD23" s="139"/>
      <c r="CE23" s="139"/>
      <c r="CF23" s="139"/>
      <c r="CG23" s="139"/>
    </row>
    <row r="24" spans="2:85" ht="37.5" customHeight="1">
      <c r="B24" s="604"/>
      <c r="C24" s="595" t="str">
        <f>IFERROR(VLOOKUP($F23,プルダウンデータ!$B$1259:$C$1270,2,0),"")</f>
        <v/>
      </c>
      <c r="D24" s="596"/>
      <c r="E24" s="596"/>
      <c r="F24" s="596"/>
      <c r="G24" s="596"/>
      <c r="H24" s="596"/>
      <c r="I24" s="596"/>
      <c r="J24" s="596"/>
      <c r="K24" s="596"/>
      <c r="L24" s="596"/>
      <c r="M24" s="596"/>
      <c r="N24" s="596"/>
      <c r="O24" s="596"/>
      <c r="P24" s="596"/>
      <c r="Q24" s="596"/>
      <c r="R24" s="596"/>
      <c r="S24" s="596"/>
      <c r="T24" s="596"/>
      <c r="U24" s="596"/>
      <c r="V24" s="596"/>
      <c r="W24" s="597"/>
      <c r="X24" s="188" t="s">
        <v>4568</v>
      </c>
      <c r="Z24" s="557"/>
      <c r="AA24" s="558"/>
      <c r="AB24" s="558"/>
      <c r="AC24" s="558"/>
      <c r="AD24" s="559"/>
      <c r="AE24" s="586"/>
      <c r="AF24" s="587"/>
      <c r="AG24" s="587"/>
      <c r="AH24" s="587"/>
      <c r="AI24" s="587"/>
      <c r="AJ24" s="587"/>
      <c r="AK24" s="587"/>
      <c r="AL24" s="587"/>
      <c r="AM24" s="587"/>
      <c r="AN24" s="587"/>
      <c r="AO24" s="587"/>
      <c r="AP24" s="587"/>
      <c r="AQ24" s="587"/>
      <c r="AR24" s="587"/>
      <c r="AS24" s="587"/>
      <c r="AT24" s="587"/>
      <c r="AU24" s="588"/>
      <c r="AW24" s="155"/>
      <c r="AX24" s="155"/>
      <c r="AY24" s="155"/>
      <c r="AZ24" s="155"/>
      <c r="BA24" s="155"/>
      <c r="BB24" s="16"/>
      <c r="BC24" s="16"/>
      <c r="BD24" s="16"/>
      <c r="BE24" s="16"/>
      <c r="BF24" s="16"/>
      <c r="BG24" s="16"/>
      <c r="BH24" s="16"/>
      <c r="BI24" s="16"/>
      <c r="BJ24" s="16"/>
      <c r="BK24" s="16"/>
      <c r="BL24" s="16"/>
      <c r="BM24" s="16"/>
      <c r="BN24" s="16"/>
      <c r="BO24" s="16"/>
      <c r="BP24" s="16"/>
      <c r="BQ24" s="16"/>
      <c r="BR24" s="16"/>
      <c r="BW24" s="139"/>
      <c r="BX24" s="139"/>
      <c r="BY24" s="139">
        <v>3</v>
      </c>
      <c r="BZ24" s="139">
        <f t="shared" si="1"/>
        <v>0</v>
      </c>
      <c r="CA24" s="139" t="str">
        <f t="shared" si="0"/>
        <v/>
      </c>
      <c r="CB24" s="139"/>
      <c r="CC24" s="139"/>
      <c r="CD24" s="139"/>
      <c r="CE24" s="139"/>
      <c r="CF24" s="139"/>
      <c r="CG24" s="139"/>
    </row>
    <row r="25" spans="2:85" ht="37.5" customHeight="1">
      <c r="B25" s="604" t="s">
        <v>7303</v>
      </c>
      <c r="C25" s="607"/>
      <c r="D25" s="607"/>
      <c r="E25" s="607"/>
      <c r="F25" s="607"/>
      <c r="G25" s="607"/>
      <c r="H25" s="607"/>
      <c r="I25" s="605"/>
      <c r="J25" s="605"/>
      <c r="K25" s="605"/>
      <c r="L25" s="608"/>
      <c r="M25" s="608"/>
      <c r="N25" s="609"/>
      <c r="O25" s="609"/>
      <c r="P25" s="609"/>
      <c r="Q25" s="609"/>
      <c r="R25" s="609"/>
      <c r="S25" s="609"/>
      <c r="T25" s="610" t="str">
        <f>IF($C25&lt;&gt;"",IFERROR(IF($C26=プルダウンデータ!$C$1276,計算用シート!$A$38,
IF(OR($C26=プルダウンデータ!$C$1275,NOT(ISERROR(VLOOKUP($F26,計算用シート!$A$28:$A$32,1,FALSE)))),
IF(AND(VALUE(VLOOKUP($N25,計算用シート!$B$3:$D$10,2,FALSE))&lt;VALUE($I25),VALUE(VLOOKUP($N25,計算用シート!$B$3:$D$10,3,FALSE))&lt;VALUE($L25)),
IF($X26="☑",
IF(VALUE($L25)&gt;計算用シート!$A$22,計算用シート!$A$38,計算用シート!$A$37),
IF(VALUE($I25)&gt;=計算用シート!$A$25,計算用シート!$A$38,計算用シート!$A$37)),計算用シート!$A$36),
IF(VALUE($L25)&gt;計算用シート!$A$21,
IF(ISERROR(VLOOKUP($F26,プルダウンデータ!$B$1259:$C$1270,2,0)),
IF($X26="☑",
IF(VALUE($L25)&gt;計算用シート!$A$22,計算用シート!$A$38,計算用シート!$A$37),
IF(VALUE($I25)&gt;=計算用シート!$A$25,計算用シート!$A$38,計算用シート!$A$37)),
IF($X27="☑",計算用シート!$A$37,計算用シート!$A$38)),計算用シート!$A$36)
)),計算用シート!$A$36),"")</f>
        <v/>
      </c>
      <c r="U25" s="610"/>
      <c r="V25" s="610"/>
      <c r="W25" s="606"/>
      <c r="X25" s="606"/>
      <c r="Z25" s="557"/>
      <c r="AA25" s="558"/>
      <c r="AB25" s="558"/>
      <c r="AC25" s="558"/>
      <c r="AD25" s="559"/>
      <c r="AE25" s="586"/>
      <c r="AF25" s="587"/>
      <c r="AG25" s="587"/>
      <c r="AH25" s="587"/>
      <c r="AI25" s="587"/>
      <c r="AJ25" s="587"/>
      <c r="AK25" s="587"/>
      <c r="AL25" s="587"/>
      <c r="AM25" s="587"/>
      <c r="AN25" s="587"/>
      <c r="AO25" s="587"/>
      <c r="AP25" s="587"/>
      <c r="AQ25" s="587"/>
      <c r="AR25" s="587"/>
      <c r="AS25" s="587"/>
      <c r="AT25" s="587"/>
      <c r="AU25" s="588"/>
      <c r="AW25" s="155"/>
      <c r="AX25" s="155"/>
      <c r="AY25" s="155"/>
      <c r="AZ25" s="155"/>
      <c r="BA25" s="155"/>
      <c r="BB25" s="16"/>
      <c r="BC25" s="16"/>
      <c r="BD25" s="16"/>
      <c r="BE25" s="16"/>
      <c r="BF25" s="16"/>
      <c r="BG25" s="16"/>
      <c r="BH25" s="16"/>
      <c r="BI25" s="16"/>
      <c r="BJ25" s="16"/>
      <c r="BK25" s="16"/>
      <c r="BL25" s="16"/>
      <c r="BM25" s="16"/>
      <c r="BN25" s="16"/>
      <c r="BO25" s="16"/>
      <c r="BP25" s="16"/>
      <c r="BQ25" s="16"/>
      <c r="BR25" s="16"/>
      <c r="BW25" s="139"/>
      <c r="BX25" s="139"/>
      <c r="BY25" s="139">
        <v>6</v>
      </c>
      <c r="BZ25" s="139">
        <f t="shared" si="1"/>
        <v>0</v>
      </c>
      <c r="CA25" s="139" t="str">
        <f t="shared" si="0"/>
        <v/>
      </c>
      <c r="CB25" s="139"/>
      <c r="CC25" s="139"/>
      <c r="CD25" s="139"/>
      <c r="CE25" s="139"/>
      <c r="CF25" s="139"/>
      <c r="CG25" s="139"/>
    </row>
    <row r="26" spans="2:85" ht="37.5" customHeight="1">
      <c r="B26" s="604"/>
      <c r="C26" s="601"/>
      <c r="D26" s="602"/>
      <c r="E26" s="603"/>
      <c r="F26" s="592"/>
      <c r="G26" s="593"/>
      <c r="H26" s="593"/>
      <c r="I26" s="593"/>
      <c r="J26" s="593"/>
      <c r="K26" s="593"/>
      <c r="L26" s="593"/>
      <c r="M26" s="593"/>
      <c r="N26" s="593"/>
      <c r="O26" s="593"/>
      <c r="P26" s="593"/>
      <c r="Q26" s="593"/>
      <c r="R26" s="593"/>
      <c r="S26" s="593"/>
      <c r="T26" s="594"/>
      <c r="U26" s="598" t="s">
        <v>7297</v>
      </c>
      <c r="V26" s="599"/>
      <c r="W26" s="600"/>
      <c r="X26" s="189" t="s">
        <v>4568</v>
      </c>
      <c r="Z26" s="557"/>
      <c r="AA26" s="558"/>
      <c r="AB26" s="558"/>
      <c r="AC26" s="558"/>
      <c r="AD26" s="559"/>
      <c r="AE26" s="586"/>
      <c r="AF26" s="587"/>
      <c r="AG26" s="587"/>
      <c r="AH26" s="587"/>
      <c r="AI26" s="587"/>
      <c r="AJ26" s="587"/>
      <c r="AK26" s="587"/>
      <c r="AL26" s="587"/>
      <c r="AM26" s="587"/>
      <c r="AN26" s="587"/>
      <c r="AO26" s="587"/>
      <c r="AP26" s="587"/>
      <c r="AQ26" s="587"/>
      <c r="AR26" s="587"/>
      <c r="AS26" s="587"/>
      <c r="AT26" s="587"/>
      <c r="AU26" s="588"/>
      <c r="AW26" s="155"/>
      <c r="AX26" s="155"/>
      <c r="AY26" s="155"/>
      <c r="AZ26" s="155"/>
      <c r="BA26" s="155"/>
      <c r="BB26" s="16"/>
      <c r="BC26" s="16"/>
      <c r="BD26" s="16"/>
      <c r="BE26" s="16"/>
      <c r="BF26" s="16"/>
      <c r="BG26" s="16"/>
      <c r="BH26" s="16"/>
      <c r="BI26" s="16"/>
      <c r="BJ26" s="16"/>
      <c r="BK26" s="16"/>
      <c r="BL26" s="16"/>
      <c r="BM26" s="16"/>
      <c r="BN26" s="16"/>
      <c r="BO26" s="16"/>
      <c r="BP26" s="16"/>
      <c r="BQ26" s="16"/>
      <c r="BR26" s="16"/>
      <c r="BW26" s="139"/>
      <c r="BX26" s="139"/>
      <c r="BY26" s="139">
        <v>2</v>
      </c>
      <c r="BZ26" s="139">
        <f t="shared" si="1"/>
        <v>0</v>
      </c>
      <c r="CA26" s="139" t="str">
        <f t="shared" si="0"/>
        <v/>
      </c>
      <c r="CB26" s="139"/>
      <c r="CC26" s="139"/>
      <c r="CD26" s="139"/>
      <c r="CE26" s="139"/>
      <c r="CF26" s="139"/>
      <c r="CG26" s="139"/>
    </row>
    <row r="27" spans="2:85" ht="37.5" customHeight="1">
      <c r="B27" s="604"/>
      <c r="C27" s="595" t="str">
        <f>IFERROR(VLOOKUP($F26,プルダウンデータ!$B$1259:$C$1270,2,0),"")</f>
        <v/>
      </c>
      <c r="D27" s="596"/>
      <c r="E27" s="596"/>
      <c r="F27" s="596"/>
      <c r="G27" s="596"/>
      <c r="H27" s="596"/>
      <c r="I27" s="596"/>
      <c r="J27" s="596"/>
      <c r="K27" s="596"/>
      <c r="L27" s="596"/>
      <c r="M27" s="596"/>
      <c r="N27" s="596"/>
      <c r="O27" s="596"/>
      <c r="P27" s="596"/>
      <c r="Q27" s="596"/>
      <c r="R27" s="596"/>
      <c r="S27" s="596"/>
      <c r="T27" s="596"/>
      <c r="U27" s="596"/>
      <c r="V27" s="596"/>
      <c r="W27" s="597"/>
      <c r="X27" s="188" t="s">
        <v>4568</v>
      </c>
      <c r="Z27" s="557"/>
      <c r="AA27" s="558"/>
      <c r="AB27" s="558"/>
      <c r="AC27" s="558"/>
      <c r="AD27" s="559"/>
      <c r="AE27" s="586"/>
      <c r="AF27" s="587"/>
      <c r="AG27" s="587"/>
      <c r="AH27" s="587"/>
      <c r="AI27" s="587"/>
      <c r="AJ27" s="587"/>
      <c r="AK27" s="587"/>
      <c r="AL27" s="587"/>
      <c r="AM27" s="587"/>
      <c r="AN27" s="587"/>
      <c r="AO27" s="587"/>
      <c r="AP27" s="587"/>
      <c r="AQ27" s="587"/>
      <c r="AR27" s="587"/>
      <c r="AS27" s="587"/>
      <c r="AT27" s="587"/>
      <c r="AU27" s="588"/>
      <c r="AW27" s="155"/>
      <c r="AX27" s="155"/>
      <c r="AY27" s="155"/>
      <c r="AZ27" s="155"/>
      <c r="BA27" s="155"/>
      <c r="BB27" s="16"/>
      <c r="BC27" s="16"/>
      <c r="BD27" s="16"/>
      <c r="BE27" s="16"/>
      <c r="BF27" s="16"/>
      <c r="BG27" s="16"/>
      <c r="BH27" s="16"/>
      <c r="BI27" s="16"/>
      <c r="BJ27" s="16"/>
      <c r="BK27" s="16"/>
      <c r="BL27" s="16"/>
      <c r="BM27" s="16"/>
      <c r="BN27" s="16"/>
      <c r="BO27" s="16"/>
      <c r="BP27" s="16"/>
      <c r="BQ27" s="16"/>
      <c r="BR27" s="16"/>
      <c r="BW27" s="139"/>
      <c r="BX27" s="139"/>
      <c r="BY27" s="139">
        <v>3</v>
      </c>
      <c r="BZ27" s="139">
        <f t="shared" si="1"/>
        <v>0</v>
      </c>
      <c r="CA27" s="139" t="str">
        <f t="shared" si="0"/>
        <v/>
      </c>
      <c r="CB27" s="139"/>
      <c r="CC27" s="139"/>
      <c r="CD27" s="139"/>
      <c r="CE27" s="139"/>
      <c r="CF27" s="139"/>
      <c r="CG27" s="139"/>
    </row>
    <row r="28" spans="2:85" ht="37.5" customHeight="1">
      <c r="B28" s="604" t="s">
        <v>7304</v>
      </c>
      <c r="C28" s="607"/>
      <c r="D28" s="607"/>
      <c r="E28" s="607"/>
      <c r="F28" s="607"/>
      <c r="G28" s="607"/>
      <c r="H28" s="607"/>
      <c r="I28" s="605"/>
      <c r="J28" s="605"/>
      <c r="K28" s="605"/>
      <c r="L28" s="608"/>
      <c r="M28" s="608"/>
      <c r="N28" s="609"/>
      <c r="O28" s="609"/>
      <c r="P28" s="609"/>
      <c r="Q28" s="609"/>
      <c r="R28" s="609"/>
      <c r="S28" s="609"/>
      <c r="T28" s="610" t="str">
        <f>IF($C28&lt;&gt;"",IFERROR(IF($C29=プルダウンデータ!$C$1276,計算用シート!$A$38,
IF(OR($C29=プルダウンデータ!$C$1275,NOT(ISERROR(VLOOKUP($F29,計算用シート!$A$28:$A$32,1,FALSE)))),
IF(AND(VALUE(VLOOKUP($N28,計算用シート!$B$3:$D$10,2,FALSE))&lt;VALUE($I28),VALUE(VLOOKUP($N28,計算用シート!$B$3:$D$10,3,FALSE))&lt;VALUE($L28)),
IF($X29="☑",
IF(VALUE($L28)&gt;計算用シート!$A$22,計算用シート!$A$38,計算用シート!$A$37),
IF(VALUE($I28)&gt;=計算用シート!$A$25,計算用シート!$A$38,計算用シート!$A$37)),計算用シート!$A$36),
IF(VALUE($L28)&gt;計算用シート!$A$21,
IF(ISERROR(VLOOKUP($F29,プルダウンデータ!$B$1259:$C$1270,2,0)),
IF($X29="☑",
IF(VALUE($L28)&gt;計算用シート!$A$22,計算用シート!$A$38,計算用シート!$A$37),
IF(VALUE($I28)&gt;=計算用シート!$A$25,計算用シート!$A$38,計算用シート!$A$37)),
IF($X30="☑",計算用シート!$A$37,計算用シート!$A$38)),計算用シート!$A$36)
)),計算用シート!$A$36),"")</f>
        <v/>
      </c>
      <c r="U28" s="610"/>
      <c r="V28" s="610"/>
      <c r="W28" s="606"/>
      <c r="X28" s="606"/>
      <c r="Z28" s="557"/>
      <c r="AA28" s="558"/>
      <c r="AB28" s="558"/>
      <c r="AC28" s="558"/>
      <c r="AD28" s="559"/>
      <c r="AE28" s="586"/>
      <c r="AF28" s="587"/>
      <c r="AG28" s="587"/>
      <c r="AH28" s="587"/>
      <c r="AI28" s="587"/>
      <c r="AJ28" s="587"/>
      <c r="AK28" s="587"/>
      <c r="AL28" s="587"/>
      <c r="AM28" s="587"/>
      <c r="AN28" s="587"/>
      <c r="AO28" s="587"/>
      <c r="AP28" s="587"/>
      <c r="AQ28" s="587"/>
      <c r="AR28" s="587"/>
      <c r="AS28" s="587"/>
      <c r="AT28" s="587"/>
      <c r="AU28" s="588"/>
      <c r="AW28" s="155"/>
      <c r="AX28" s="155"/>
      <c r="AY28" s="155"/>
      <c r="AZ28" s="155"/>
      <c r="BA28" s="155"/>
      <c r="BB28" s="16"/>
      <c r="BC28" s="16"/>
      <c r="BD28" s="16"/>
      <c r="BE28" s="16"/>
      <c r="BF28" s="16"/>
      <c r="BG28" s="16"/>
      <c r="BH28" s="16"/>
      <c r="BI28" s="16"/>
      <c r="BJ28" s="16"/>
      <c r="BK28" s="16"/>
      <c r="BL28" s="16"/>
      <c r="BM28" s="16"/>
      <c r="BN28" s="16"/>
      <c r="BO28" s="16"/>
      <c r="BP28" s="16"/>
      <c r="BQ28" s="16"/>
      <c r="BR28" s="16"/>
      <c r="BW28" s="139"/>
      <c r="BX28" s="139"/>
      <c r="BY28" s="139">
        <v>7</v>
      </c>
      <c r="BZ28" s="139">
        <f t="shared" si="1"/>
        <v>0</v>
      </c>
      <c r="CA28" s="139" t="str">
        <f t="shared" si="0"/>
        <v/>
      </c>
      <c r="CB28" s="139"/>
      <c r="CC28" s="139"/>
      <c r="CD28" s="139"/>
      <c r="CE28" s="139"/>
      <c r="CF28" s="139"/>
      <c r="CG28" s="139"/>
    </row>
    <row r="29" spans="2:85" ht="37.5" customHeight="1">
      <c r="B29" s="604"/>
      <c r="C29" s="601"/>
      <c r="D29" s="602"/>
      <c r="E29" s="603"/>
      <c r="F29" s="592"/>
      <c r="G29" s="593"/>
      <c r="H29" s="593"/>
      <c r="I29" s="593"/>
      <c r="J29" s="593"/>
      <c r="K29" s="593"/>
      <c r="L29" s="593"/>
      <c r="M29" s="593"/>
      <c r="N29" s="593"/>
      <c r="O29" s="593"/>
      <c r="P29" s="593"/>
      <c r="Q29" s="593"/>
      <c r="R29" s="593"/>
      <c r="S29" s="593"/>
      <c r="T29" s="594"/>
      <c r="U29" s="598" t="s">
        <v>7297</v>
      </c>
      <c r="V29" s="599"/>
      <c r="W29" s="600"/>
      <c r="X29" s="189" t="s">
        <v>4568</v>
      </c>
      <c r="Z29" s="557"/>
      <c r="AA29" s="558"/>
      <c r="AB29" s="558"/>
      <c r="AC29" s="558"/>
      <c r="AD29" s="559"/>
      <c r="AE29" s="586"/>
      <c r="AF29" s="587"/>
      <c r="AG29" s="587"/>
      <c r="AH29" s="587"/>
      <c r="AI29" s="587"/>
      <c r="AJ29" s="587"/>
      <c r="AK29" s="587"/>
      <c r="AL29" s="587"/>
      <c r="AM29" s="587"/>
      <c r="AN29" s="587"/>
      <c r="AO29" s="587"/>
      <c r="AP29" s="587"/>
      <c r="AQ29" s="587"/>
      <c r="AR29" s="587"/>
      <c r="AS29" s="587"/>
      <c r="AT29" s="587"/>
      <c r="AU29" s="588"/>
      <c r="AW29" s="155"/>
      <c r="AX29" s="155"/>
      <c r="AY29" s="155"/>
      <c r="AZ29" s="155"/>
      <c r="BA29" s="155"/>
      <c r="BB29" s="16"/>
      <c r="BC29" s="16"/>
      <c r="BD29" s="16"/>
      <c r="BE29" s="16"/>
      <c r="BF29" s="16"/>
      <c r="BG29" s="16"/>
      <c r="BH29" s="16"/>
      <c r="BI29" s="16"/>
      <c r="BJ29" s="16"/>
      <c r="BK29" s="16"/>
      <c r="BL29" s="16"/>
      <c r="BM29" s="16"/>
      <c r="BN29" s="16"/>
      <c r="BO29" s="16"/>
      <c r="BP29" s="16"/>
      <c r="BQ29" s="16"/>
      <c r="BR29" s="16"/>
      <c r="BW29" s="139"/>
      <c r="BX29" s="139"/>
      <c r="BY29" s="139">
        <v>2</v>
      </c>
      <c r="BZ29" s="139">
        <f t="shared" si="1"/>
        <v>0</v>
      </c>
      <c r="CA29" s="139" t="str">
        <f t="shared" si="0"/>
        <v/>
      </c>
      <c r="CB29" s="139"/>
      <c r="CC29" s="139"/>
      <c r="CD29" s="139"/>
      <c r="CE29" s="139"/>
      <c r="CF29" s="139"/>
      <c r="CG29" s="139"/>
    </row>
    <row r="30" spans="2:85" ht="37.5" customHeight="1">
      <c r="B30" s="604"/>
      <c r="C30" s="595" t="str">
        <f>IFERROR(VLOOKUP($F29,プルダウンデータ!$B$1259:$C$1270,2,0),"")</f>
        <v/>
      </c>
      <c r="D30" s="596"/>
      <c r="E30" s="596"/>
      <c r="F30" s="596"/>
      <c r="G30" s="596"/>
      <c r="H30" s="596"/>
      <c r="I30" s="596"/>
      <c r="J30" s="596"/>
      <c r="K30" s="596"/>
      <c r="L30" s="596"/>
      <c r="M30" s="596"/>
      <c r="N30" s="596"/>
      <c r="O30" s="596"/>
      <c r="P30" s="596"/>
      <c r="Q30" s="596"/>
      <c r="R30" s="596"/>
      <c r="S30" s="596"/>
      <c r="T30" s="596"/>
      <c r="U30" s="596"/>
      <c r="V30" s="596"/>
      <c r="W30" s="597"/>
      <c r="X30" s="188" t="s">
        <v>4568</v>
      </c>
      <c r="Z30" s="557"/>
      <c r="AA30" s="558"/>
      <c r="AB30" s="558"/>
      <c r="AC30" s="558"/>
      <c r="AD30" s="559"/>
      <c r="AE30" s="586"/>
      <c r="AF30" s="587"/>
      <c r="AG30" s="587"/>
      <c r="AH30" s="587"/>
      <c r="AI30" s="587"/>
      <c r="AJ30" s="587"/>
      <c r="AK30" s="587"/>
      <c r="AL30" s="587"/>
      <c r="AM30" s="587"/>
      <c r="AN30" s="587"/>
      <c r="AO30" s="587"/>
      <c r="AP30" s="587"/>
      <c r="AQ30" s="587"/>
      <c r="AR30" s="587"/>
      <c r="AS30" s="587"/>
      <c r="AT30" s="587"/>
      <c r="AU30" s="588"/>
      <c r="AW30" s="155"/>
      <c r="AX30" s="155"/>
      <c r="AY30" s="155"/>
      <c r="AZ30" s="155"/>
      <c r="BA30" s="155"/>
      <c r="BB30" s="16"/>
      <c r="BC30" s="16"/>
      <c r="BD30" s="16"/>
      <c r="BE30" s="16"/>
      <c r="BF30" s="16"/>
      <c r="BG30" s="16"/>
      <c r="BH30" s="16"/>
      <c r="BI30" s="16"/>
      <c r="BJ30" s="16"/>
      <c r="BK30" s="16"/>
      <c r="BL30" s="16"/>
      <c r="BM30" s="16"/>
      <c r="BN30" s="16"/>
      <c r="BO30" s="16"/>
      <c r="BP30" s="16"/>
      <c r="BQ30" s="16"/>
      <c r="BR30" s="16"/>
      <c r="BW30" s="139"/>
      <c r="BX30" s="139"/>
      <c r="BY30" s="139">
        <v>3</v>
      </c>
      <c r="BZ30" s="139">
        <f t="shared" si="1"/>
        <v>0</v>
      </c>
      <c r="CA30" s="139" t="str">
        <f t="shared" si="0"/>
        <v/>
      </c>
      <c r="CB30" s="139"/>
      <c r="CC30" s="139"/>
      <c r="CD30" s="139"/>
      <c r="CE30" s="139"/>
      <c r="CF30" s="139"/>
      <c r="CG30" s="139"/>
    </row>
    <row r="31" spans="2:85" ht="37.5" customHeight="1">
      <c r="B31" s="604" t="s">
        <v>7305</v>
      </c>
      <c r="C31" s="607"/>
      <c r="D31" s="607"/>
      <c r="E31" s="607"/>
      <c r="F31" s="607"/>
      <c r="G31" s="607"/>
      <c r="H31" s="607"/>
      <c r="I31" s="605"/>
      <c r="J31" s="605"/>
      <c r="K31" s="605"/>
      <c r="L31" s="608"/>
      <c r="M31" s="608"/>
      <c r="N31" s="609"/>
      <c r="O31" s="609"/>
      <c r="P31" s="609"/>
      <c r="Q31" s="609"/>
      <c r="R31" s="609"/>
      <c r="S31" s="609"/>
      <c r="T31" s="610" t="str">
        <f>IF($C31&lt;&gt;"",IFERROR(IF($C32=プルダウンデータ!$C$1276,計算用シート!$A$38,
IF(OR($C32=プルダウンデータ!$C$1275,NOT(ISERROR(VLOOKUP($F32,計算用シート!$A$28:$A$32,1,FALSE)))),
IF(AND(VALUE(VLOOKUP($N31,計算用シート!$B$3:$D$10,2,FALSE))&lt;VALUE($I31),VALUE(VLOOKUP($N31,計算用シート!$B$3:$D$10,3,FALSE))&lt;VALUE($L31)),
IF($X32="☑",
IF(VALUE($L31)&gt;計算用シート!$A$22,計算用シート!$A$38,計算用シート!$A$37),
IF(VALUE($I31)&gt;=計算用シート!$A$25,計算用シート!$A$38,計算用シート!$A$37)),計算用シート!$A$36),
IF(VALUE($L31)&gt;計算用シート!$A$21,
IF(ISERROR(VLOOKUP($F32,プルダウンデータ!$B$1259:$C$1270,2,0)),
IF($X32="☑",
IF(VALUE($L31)&gt;計算用シート!$A$22,計算用シート!$A$38,計算用シート!$A$37),
IF(VALUE($I31)&gt;=計算用シート!$A$25,計算用シート!$A$38,計算用シート!$A$37)),
IF($X33="☑",計算用シート!$A$37,計算用シート!$A$38)),計算用シート!$A$36)
)),計算用シート!$A$36),"")</f>
        <v/>
      </c>
      <c r="U31" s="610"/>
      <c r="V31" s="610"/>
      <c r="W31" s="606"/>
      <c r="X31" s="606"/>
      <c r="Z31" s="557"/>
      <c r="AA31" s="558"/>
      <c r="AB31" s="558"/>
      <c r="AC31" s="558"/>
      <c r="AD31" s="559"/>
      <c r="AE31" s="586"/>
      <c r="AF31" s="587"/>
      <c r="AG31" s="587"/>
      <c r="AH31" s="587"/>
      <c r="AI31" s="587"/>
      <c r="AJ31" s="587"/>
      <c r="AK31" s="587"/>
      <c r="AL31" s="587"/>
      <c r="AM31" s="587"/>
      <c r="AN31" s="587"/>
      <c r="AO31" s="587"/>
      <c r="AP31" s="587"/>
      <c r="AQ31" s="587"/>
      <c r="AR31" s="587"/>
      <c r="AS31" s="587"/>
      <c r="AT31" s="587"/>
      <c r="AU31" s="588"/>
      <c r="AW31" s="155"/>
      <c r="AX31" s="155"/>
      <c r="AY31" s="155"/>
      <c r="AZ31" s="155"/>
      <c r="BA31" s="155"/>
      <c r="BB31" s="16"/>
      <c r="BC31" s="16"/>
      <c r="BD31" s="16"/>
      <c r="BE31" s="16"/>
      <c r="BF31" s="16"/>
      <c r="BG31" s="16"/>
      <c r="BH31" s="16"/>
      <c r="BI31" s="16"/>
      <c r="BJ31" s="16"/>
      <c r="BK31" s="16"/>
      <c r="BL31" s="16"/>
      <c r="BM31" s="16"/>
      <c r="BN31" s="16"/>
      <c r="BO31" s="16"/>
      <c r="BP31" s="16"/>
      <c r="BQ31" s="16"/>
      <c r="BR31" s="16"/>
      <c r="BW31" s="139"/>
      <c r="BX31" s="139"/>
      <c r="BY31" s="139">
        <v>8</v>
      </c>
      <c r="BZ31" s="139">
        <f t="shared" si="1"/>
        <v>0</v>
      </c>
      <c r="CA31" s="139" t="str">
        <f t="shared" si="0"/>
        <v/>
      </c>
      <c r="CB31" s="139"/>
      <c r="CC31" s="139"/>
      <c r="CD31" s="139"/>
      <c r="CE31" s="139"/>
      <c r="CF31" s="139"/>
      <c r="CG31" s="139"/>
    </row>
    <row r="32" spans="2:85" ht="37.5" customHeight="1">
      <c r="B32" s="604"/>
      <c r="C32" s="601"/>
      <c r="D32" s="602"/>
      <c r="E32" s="603"/>
      <c r="F32" s="592"/>
      <c r="G32" s="593"/>
      <c r="H32" s="593"/>
      <c r="I32" s="593"/>
      <c r="J32" s="593"/>
      <c r="K32" s="593"/>
      <c r="L32" s="593"/>
      <c r="M32" s="593"/>
      <c r="N32" s="593"/>
      <c r="O32" s="593"/>
      <c r="P32" s="593"/>
      <c r="Q32" s="593"/>
      <c r="R32" s="593"/>
      <c r="S32" s="593"/>
      <c r="T32" s="594"/>
      <c r="U32" s="598" t="s">
        <v>7297</v>
      </c>
      <c r="V32" s="599"/>
      <c r="W32" s="600"/>
      <c r="X32" s="189" t="s">
        <v>4568</v>
      </c>
      <c r="Z32" s="557"/>
      <c r="AA32" s="558"/>
      <c r="AB32" s="558"/>
      <c r="AC32" s="558"/>
      <c r="AD32" s="559"/>
      <c r="AE32" s="586"/>
      <c r="AF32" s="587"/>
      <c r="AG32" s="587"/>
      <c r="AH32" s="587"/>
      <c r="AI32" s="587"/>
      <c r="AJ32" s="587"/>
      <c r="AK32" s="587"/>
      <c r="AL32" s="587"/>
      <c r="AM32" s="587"/>
      <c r="AN32" s="587"/>
      <c r="AO32" s="587"/>
      <c r="AP32" s="587"/>
      <c r="AQ32" s="587"/>
      <c r="AR32" s="587"/>
      <c r="AS32" s="587"/>
      <c r="AT32" s="587"/>
      <c r="AU32" s="588"/>
      <c r="AW32" s="155"/>
      <c r="AX32" s="155"/>
      <c r="AY32" s="155"/>
      <c r="AZ32" s="155"/>
      <c r="BA32" s="155"/>
      <c r="BB32" s="16"/>
      <c r="BC32" s="16"/>
      <c r="BD32" s="16"/>
      <c r="BE32" s="16"/>
      <c r="BF32" s="16"/>
      <c r="BG32" s="16"/>
      <c r="BH32" s="16"/>
      <c r="BI32" s="16"/>
      <c r="BJ32" s="16"/>
      <c r="BK32" s="16"/>
      <c r="BL32" s="16"/>
      <c r="BM32" s="16"/>
      <c r="BN32" s="16"/>
      <c r="BO32" s="16"/>
      <c r="BP32" s="16"/>
      <c r="BQ32" s="16"/>
      <c r="BR32" s="16"/>
      <c r="BW32" s="139"/>
      <c r="BX32" s="139"/>
      <c r="BY32" s="139">
        <v>2</v>
      </c>
      <c r="BZ32" s="139">
        <f t="shared" si="1"/>
        <v>0</v>
      </c>
      <c r="CA32" s="139" t="str">
        <f t="shared" si="0"/>
        <v/>
      </c>
      <c r="CB32" s="139"/>
      <c r="CC32" s="139"/>
      <c r="CD32" s="139"/>
      <c r="CE32" s="139"/>
      <c r="CF32" s="139"/>
      <c r="CG32" s="139"/>
    </row>
    <row r="33" spans="2:85" ht="37.5" customHeight="1">
      <c r="B33" s="604"/>
      <c r="C33" s="595" t="str">
        <f>IFERROR(VLOOKUP($F32,プルダウンデータ!$B$1259:$C$1270,2,0),"")</f>
        <v/>
      </c>
      <c r="D33" s="596"/>
      <c r="E33" s="596"/>
      <c r="F33" s="596"/>
      <c r="G33" s="596"/>
      <c r="H33" s="596"/>
      <c r="I33" s="596"/>
      <c r="J33" s="596"/>
      <c r="K33" s="596"/>
      <c r="L33" s="596"/>
      <c r="M33" s="596"/>
      <c r="N33" s="596"/>
      <c r="O33" s="596"/>
      <c r="P33" s="596"/>
      <c r="Q33" s="596"/>
      <c r="R33" s="596"/>
      <c r="S33" s="596"/>
      <c r="T33" s="596"/>
      <c r="U33" s="596"/>
      <c r="V33" s="596"/>
      <c r="W33" s="597"/>
      <c r="X33" s="188" t="s">
        <v>4568</v>
      </c>
      <c r="Z33" s="557"/>
      <c r="AA33" s="558"/>
      <c r="AB33" s="558"/>
      <c r="AC33" s="558"/>
      <c r="AD33" s="559"/>
      <c r="AE33" s="586"/>
      <c r="AF33" s="587"/>
      <c r="AG33" s="587"/>
      <c r="AH33" s="587"/>
      <c r="AI33" s="587"/>
      <c r="AJ33" s="587"/>
      <c r="AK33" s="587"/>
      <c r="AL33" s="587"/>
      <c r="AM33" s="587"/>
      <c r="AN33" s="587"/>
      <c r="AO33" s="587"/>
      <c r="AP33" s="587"/>
      <c r="AQ33" s="587"/>
      <c r="AR33" s="587"/>
      <c r="AS33" s="587"/>
      <c r="AT33" s="587"/>
      <c r="AU33" s="588"/>
      <c r="AW33" s="155"/>
      <c r="AX33" s="155"/>
      <c r="AY33" s="155"/>
      <c r="AZ33" s="155"/>
      <c r="BA33" s="155"/>
      <c r="BB33" s="16"/>
      <c r="BC33" s="16"/>
      <c r="BD33" s="16"/>
      <c r="BE33" s="16"/>
      <c r="BF33" s="16"/>
      <c r="BG33" s="16"/>
      <c r="BH33" s="16"/>
      <c r="BI33" s="16"/>
      <c r="BJ33" s="16"/>
      <c r="BK33" s="16"/>
      <c r="BL33" s="16"/>
      <c r="BM33" s="16"/>
      <c r="BN33" s="16"/>
      <c r="BO33" s="16"/>
      <c r="BP33" s="16"/>
      <c r="BQ33" s="16"/>
      <c r="BR33" s="16"/>
      <c r="BW33" s="139"/>
      <c r="BX33" s="139"/>
      <c r="BY33" s="139">
        <v>3</v>
      </c>
      <c r="BZ33" s="139">
        <f t="shared" si="1"/>
        <v>0</v>
      </c>
      <c r="CA33" s="139" t="str">
        <f t="shared" si="0"/>
        <v/>
      </c>
      <c r="CB33" s="139"/>
      <c r="CC33" s="139"/>
      <c r="CD33" s="139"/>
      <c r="CE33" s="139"/>
      <c r="CF33" s="139"/>
      <c r="CG33" s="139"/>
    </row>
    <row r="34" spans="2:85" ht="37.5" customHeight="1">
      <c r="B34" s="604" t="s">
        <v>7306</v>
      </c>
      <c r="C34" s="607"/>
      <c r="D34" s="607"/>
      <c r="E34" s="607"/>
      <c r="F34" s="607"/>
      <c r="G34" s="607"/>
      <c r="H34" s="607"/>
      <c r="I34" s="605"/>
      <c r="J34" s="605"/>
      <c r="K34" s="605"/>
      <c r="L34" s="608"/>
      <c r="M34" s="608"/>
      <c r="N34" s="609"/>
      <c r="O34" s="609"/>
      <c r="P34" s="609"/>
      <c r="Q34" s="609"/>
      <c r="R34" s="609"/>
      <c r="S34" s="609"/>
      <c r="T34" s="610" t="str">
        <f>IF($C34&lt;&gt;"",IFERROR(IF($C35=プルダウンデータ!$C$1276,計算用シート!$A$38,
IF(OR($C35=プルダウンデータ!$C$1275,NOT(ISERROR(VLOOKUP($F35,計算用シート!$A$28:$A$32,1,FALSE)))),
IF(AND(VALUE(VLOOKUP($N34,計算用シート!$B$3:$D$10,2,FALSE))&lt;VALUE($I34),VALUE(VLOOKUP($N34,計算用シート!$B$3:$D$10,3,FALSE))&lt;VALUE($L34)),
IF($X35="☑",
IF(VALUE($L34)&gt;計算用シート!$A$22,計算用シート!$A$38,計算用シート!$A$37),
IF(VALUE($I34)&gt;=計算用シート!$A$25,計算用シート!$A$38,計算用シート!$A$37)),計算用シート!$A$36),
IF(VALUE($L34)&gt;計算用シート!$A$21,
IF(ISERROR(VLOOKUP($F35,プルダウンデータ!$B$1259:$C$1270,2,0)),
IF($X35="☑",
IF(VALUE($L34)&gt;計算用シート!$A$22,計算用シート!$A$38,計算用シート!$A$37),
IF(VALUE($I34)&gt;=計算用シート!$A$25,計算用シート!$A$38,計算用シート!$A$37)),
IF($X36="☑",計算用シート!$A$37,計算用シート!$A$38)),計算用シート!$A$36)
)),計算用シート!$A$36),"")</f>
        <v/>
      </c>
      <c r="U34" s="610"/>
      <c r="V34" s="610"/>
      <c r="W34" s="606"/>
      <c r="X34" s="606"/>
      <c r="Z34" s="557"/>
      <c r="AA34" s="558"/>
      <c r="AB34" s="558"/>
      <c r="AC34" s="558"/>
      <c r="AD34" s="559"/>
      <c r="AE34" s="586"/>
      <c r="AF34" s="587"/>
      <c r="AG34" s="587"/>
      <c r="AH34" s="587"/>
      <c r="AI34" s="587"/>
      <c r="AJ34" s="587"/>
      <c r="AK34" s="587"/>
      <c r="AL34" s="587"/>
      <c r="AM34" s="587"/>
      <c r="AN34" s="587"/>
      <c r="AO34" s="587"/>
      <c r="AP34" s="587"/>
      <c r="AQ34" s="587"/>
      <c r="AR34" s="587"/>
      <c r="AS34" s="587"/>
      <c r="AT34" s="587"/>
      <c r="AU34" s="588"/>
      <c r="AW34" s="155"/>
      <c r="AX34" s="155"/>
      <c r="AY34" s="155"/>
      <c r="AZ34" s="155"/>
      <c r="BA34" s="155"/>
      <c r="BB34" s="16"/>
      <c r="BC34" s="16"/>
      <c r="BD34" s="16"/>
      <c r="BE34" s="16"/>
      <c r="BF34" s="16"/>
      <c r="BG34" s="16"/>
      <c r="BH34" s="16"/>
      <c r="BI34" s="16"/>
      <c r="BJ34" s="16"/>
      <c r="BK34" s="16"/>
      <c r="BL34" s="16"/>
      <c r="BM34" s="16"/>
      <c r="BN34" s="16"/>
      <c r="BO34" s="16"/>
      <c r="BP34" s="16"/>
      <c r="BQ34" s="16"/>
      <c r="BR34" s="16"/>
      <c r="BW34" s="139"/>
      <c r="BX34" s="139"/>
      <c r="BY34" s="139">
        <v>9</v>
      </c>
      <c r="BZ34" s="139">
        <f t="shared" si="1"/>
        <v>0</v>
      </c>
      <c r="CA34" s="139" t="str">
        <f t="shared" si="0"/>
        <v/>
      </c>
      <c r="CB34" s="139"/>
      <c r="CC34" s="139"/>
      <c r="CD34" s="139"/>
      <c r="CE34" s="139"/>
      <c r="CF34" s="139"/>
      <c r="CG34" s="139"/>
    </row>
    <row r="35" spans="2:85" ht="37.5" customHeight="1">
      <c r="B35" s="604"/>
      <c r="C35" s="601"/>
      <c r="D35" s="602"/>
      <c r="E35" s="603"/>
      <c r="F35" s="592"/>
      <c r="G35" s="593"/>
      <c r="H35" s="593"/>
      <c r="I35" s="593"/>
      <c r="J35" s="593"/>
      <c r="K35" s="593"/>
      <c r="L35" s="593"/>
      <c r="M35" s="593"/>
      <c r="N35" s="593"/>
      <c r="O35" s="593"/>
      <c r="P35" s="593"/>
      <c r="Q35" s="593"/>
      <c r="R35" s="593"/>
      <c r="S35" s="593"/>
      <c r="T35" s="594"/>
      <c r="U35" s="598" t="s">
        <v>7297</v>
      </c>
      <c r="V35" s="599"/>
      <c r="W35" s="600"/>
      <c r="X35" s="189" t="s">
        <v>4568</v>
      </c>
      <c r="Z35" s="557"/>
      <c r="AA35" s="558"/>
      <c r="AB35" s="558"/>
      <c r="AC35" s="558"/>
      <c r="AD35" s="559"/>
      <c r="AE35" s="586"/>
      <c r="AF35" s="587"/>
      <c r="AG35" s="587"/>
      <c r="AH35" s="587"/>
      <c r="AI35" s="587"/>
      <c r="AJ35" s="587"/>
      <c r="AK35" s="587"/>
      <c r="AL35" s="587"/>
      <c r="AM35" s="587"/>
      <c r="AN35" s="587"/>
      <c r="AO35" s="587"/>
      <c r="AP35" s="587"/>
      <c r="AQ35" s="587"/>
      <c r="AR35" s="587"/>
      <c r="AS35" s="587"/>
      <c r="AT35" s="587"/>
      <c r="AU35" s="588"/>
      <c r="AW35" s="155"/>
      <c r="AX35" s="155"/>
      <c r="AY35" s="155"/>
      <c r="AZ35" s="155"/>
      <c r="BA35" s="155"/>
      <c r="BB35" s="16"/>
      <c r="BC35" s="16"/>
      <c r="BD35" s="16"/>
      <c r="BE35" s="16"/>
      <c r="BF35" s="16"/>
      <c r="BG35" s="16"/>
      <c r="BH35" s="16"/>
      <c r="BI35" s="16"/>
      <c r="BJ35" s="16"/>
      <c r="BK35" s="16"/>
      <c r="BL35" s="16"/>
      <c r="BM35" s="16"/>
      <c r="BN35" s="16"/>
      <c r="BO35" s="16"/>
      <c r="BP35" s="16"/>
      <c r="BQ35" s="16"/>
      <c r="BR35" s="16"/>
      <c r="BW35" s="139"/>
      <c r="BX35" s="139"/>
      <c r="BY35" s="139">
        <v>2</v>
      </c>
      <c r="BZ35" s="139">
        <f t="shared" si="1"/>
        <v>0</v>
      </c>
      <c r="CA35" s="139" t="str">
        <f t="shared" si="0"/>
        <v/>
      </c>
      <c r="CB35" s="139"/>
      <c r="CC35" s="139"/>
      <c r="CD35" s="139"/>
      <c r="CE35" s="139"/>
      <c r="CF35" s="139"/>
      <c r="CG35" s="139"/>
    </row>
    <row r="36" spans="2:85" ht="37.5" customHeight="1">
      <c r="B36" s="604"/>
      <c r="C36" s="595" t="str">
        <f>IFERROR(VLOOKUP($F35,プルダウンデータ!$B$1259:$C$1270,2,0),"")</f>
        <v/>
      </c>
      <c r="D36" s="596"/>
      <c r="E36" s="596"/>
      <c r="F36" s="596"/>
      <c r="G36" s="596"/>
      <c r="H36" s="596"/>
      <c r="I36" s="596"/>
      <c r="J36" s="596"/>
      <c r="K36" s="596"/>
      <c r="L36" s="596"/>
      <c r="M36" s="596"/>
      <c r="N36" s="596"/>
      <c r="O36" s="596"/>
      <c r="P36" s="596"/>
      <c r="Q36" s="596"/>
      <c r="R36" s="596"/>
      <c r="S36" s="596"/>
      <c r="T36" s="596"/>
      <c r="U36" s="596"/>
      <c r="V36" s="596"/>
      <c r="W36" s="597"/>
      <c r="X36" s="188" t="s">
        <v>4568</v>
      </c>
      <c r="Z36" s="557"/>
      <c r="AA36" s="558"/>
      <c r="AB36" s="558"/>
      <c r="AC36" s="558"/>
      <c r="AD36" s="559"/>
      <c r="AE36" s="586"/>
      <c r="AF36" s="587"/>
      <c r="AG36" s="587"/>
      <c r="AH36" s="587"/>
      <c r="AI36" s="587"/>
      <c r="AJ36" s="587"/>
      <c r="AK36" s="587"/>
      <c r="AL36" s="587"/>
      <c r="AM36" s="587"/>
      <c r="AN36" s="587"/>
      <c r="AO36" s="587"/>
      <c r="AP36" s="587"/>
      <c r="AQ36" s="587"/>
      <c r="AR36" s="587"/>
      <c r="AS36" s="587"/>
      <c r="AT36" s="587"/>
      <c r="AU36" s="588"/>
      <c r="AW36" s="155"/>
      <c r="AX36" s="155"/>
      <c r="AY36" s="155"/>
      <c r="AZ36" s="155"/>
      <c r="BA36" s="155"/>
      <c r="BB36" s="16"/>
      <c r="BC36" s="16"/>
      <c r="BD36" s="16"/>
      <c r="BE36" s="16"/>
      <c r="BF36" s="16"/>
      <c r="BG36" s="16"/>
      <c r="BH36" s="16"/>
      <c r="BI36" s="16"/>
      <c r="BJ36" s="16"/>
      <c r="BK36" s="16"/>
      <c r="BL36" s="16"/>
      <c r="BM36" s="16"/>
      <c r="BN36" s="16"/>
      <c r="BO36" s="16"/>
      <c r="BP36" s="16"/>
      <c r="BQ36" s="16"/>
      <c r="BR36" s="16"/>
      <c r="BW36" s="139"/>
      <c r="BX36" s="139"/>
      <c r="BY36" s="139">
        <v>3</v>
      </c>
      <c r="BZ36" s="139">
        <f t="shared" si="1"/>
        <v>0</v>
      </c>
      <c r="CA36" s="139" t="str">
        <f t="shared" si="0"/>
        <v/>
      </c>
      <c r="CB36" s="139"/>
      <c r="CC36" s="139"/>
      <c r="CD36" s="139"/>
      <c r="CE36" s="139"/>
      <c r="CF36" s="139"/>
      <c r="CG36" s="139"/>
    </row>
    <row r="37" spans="2:85" ht="37.5" customHeight="1">
      <c r="B37" s="604" t="s">
        <v>7307</v>
      </c>
      <c r="C37" s="607"/>
      <c r="D37" s="607"/>
      <c r="E37" s="607"/>
      <c r="F37" s="607"/>
      <c r="G37" s="607"/>
      <c r="H37" s="607"/>
      <c r="I37" s="605"/>
      <c r="J37" s="605"/>
      <c r="K37" s="605"/>
      <c r="L37" s="608"/>
      <c r="M37" s="608"/>
      <c r="N37" s="609"/>
      <c r="O37" s="609"/>
      <c r="P37" s="609"/>
      <c r="Q37" s="609"/>
      <c r="R37" s="609"/>
      <c r="S37" s="609"/>
      <c r="T37" s="610" t="str">
        <f>IF($C37&lt;&gt;"",IFERROR(IF($C38=プルダウンデータ!$C$1276,計算用シート!$A$38,
IF(OR($C38=プルダウンデータ!$C$1275,NOT(ISERROR(VLOOKUP($F38,計算用シート!$A$28:$A$32,1,FALSE)))),
IF(AND(VALUE(VLOOKUP($N37,計算用シート!$B$3:$D$10,2,FALSE))&lt;VALUE($I37),VALUE(VLOOKUP($N37,計算用シート!$B$3:$D$10,3,FALSE))&lt;VALUE($L37)),
IF($X38="☑",
IF(VALUE($L37)&gt;計算用シート!$A$22,計算用シート!$A$38,計算用シート!$A$37),
IF(VALUE($I37)&gt;=計算用シート!$A$25,計算用シート!$A$38,計算用シート!$A$37)),計算用シート!$A$36),
IF(VALUE($L37)&gt;計算用シート!$A$21,
IF(ISERROR(VLOOKUP($F38,プルダウンデータ!$B$1259:$C$1270,2,0)),
IF($X38="☑",
IF(VALUE($L37)&gt;計算用シート!$A$22,計算用シート!$A$38,計算用シート!$A$37),
IF(VALUE($I37)&gt;=計算用シート!$A$25,計算用シート!$A$38,計算用シート!$A$37)),
IF($X39="☑",計算用シート!$A$37,計算用シート!$A$38)),計算用シート!$A$36)
)),計算用シート!$A$36),"")</f>
        <v/>
      </c>
      <c r="U37" s="610"/>
      <c r="V37" s="610"/>
      <c r="W37" s="606"/>
      <c r="X37" s="606"/>
      <c r="Z37" s="557"/>
      <c r="AA37" s="558"/>
      <c r="AB37" s="558"/>
      <c r="AC37" s="558"/>
      <c r="AD37" s="559"/>
      <c r="AE37" s="586"/>
      <c r="AF37" s="587"/>
      <c r="AG37" s="587"/>
      <c r="AH37" s="587"/>
      <c r="AI37" s="587"/>
      <c r="AJ37" s="587"/>
      <c r="AK37" s="587"/>
      <c r="AL37" s="587"/>
      <c r="AM37" s="587"/>
      <c r="AN37" s="587"/>
      <c r="AO37" s="587"/>
      <c r="AP37" s="587"/>
      <c r="AQ37" s="587"/>
      <c r="AR37" s="587"/>
      <c r="AS37" s="587"/>
      <c r="AT37" s="587"/>
      <c r="AU37" s="588"/>
      <c r="AW37" s="155"/>
      <c r="AX37" s="155"/>
      <c r="AY37" s="155"/>
      <c r="AZ37" s="155"/>
      <c r="BA37" s="155"/>
      <c r="BB37" s="16"/>
      <c r="BC37" s="16"/>
      <c r="BD37" s="16"/>
      <c r="BE37" s="16"/>
      <c r="BF37" s="16"/>
      <c r="BG37" s="16"/>
      <c r="BH37" s="16"/>
      <c r="BI37" s="16"/>
      <c r="BJ37" s="16"/>
      <c r="BK37" s="16"/>
      <c r="BL37" s="16"/>
      <c r="BM37" s="16"/>
      <c r="BN37" s="16"/>
      <c r="BO37" s="16"/>
      <c r="BP37" s="16"/>
      <c r="BQ37" s="16"/>
      <c r="BR37" s="16"/>
      <c r="BW37" s="139"/>
      <c r="BX37" s="139"/>
      <c r="BY37" s="139">
        <v>10</v>
      </c>
      <c r="BZ37" s="139">
        <f t="shared" si="1"/>
        <v>0</v>
      </c>
      <c r="CA37" s="139" t="str">
        <f t="shared" si="0"/>
        <v/>
      </c>
      <c r="CB37" s="139"/>
      <c r="CC37" s="139"/>
      <c r="CD37" s="139"/>
      <c r="CE37" s="139"/>
      <c r="CF37" s="139"/>
      <c r="CG37" s="139"/>
    </row>
    <row r="38" spans="2:85" ht="37.5" customHeight="1">
      <c r="B38" s="604"/>
      <c r="C38" s="601"/>
      <c r="D38" s="602"/>
      <c r="E38" s="603"/>
      <c r="F38" s="592"/>
      <c r="G38" s="593"/>
      <c r="H38" s="593"/>
      <c r="I38" s="593"/>
      <c r="J38" s="593"/>
      <c r="K38" s="593"/>
      <c r="L38" s="593"/>
      <c r="M38" s="593"/>
      <c r="N38" s="593"/>
      <c r="O38" s="593"/>
      <c r="P38" s="593"/>
      <c r="Q38" s="593"/>
      <c r="R38" s="593"/>
      <c r="S38" s="593"/>
      <c r="T38" s="594"/>
      <c r="U38" s="598" t="s">
        <v>7297</v>
      </c>
      <c r="V38" s="599"/>
      <c r="W38" s="600"/>
      <c r="X38" s="189" t="s">
        <v>4568</v>
      </c>
      <c r="Z38" s="557"/>
      <c r="AA38" s="558"/>
      <c r="AB38" s="558"/>
      <c r="AC38" s="558"/>
      <c r="AD38" s="559"/>
      <c r="AE38" s="586"/>
      <c r="AF38" s="587"/>
      <c r="AG38" s="587"/>
      <c r="AH38" s="587"/>
      <c r="AI38" s="587"/>
      <c r="AJ38" s="587"/>
      <c r="AK38" s="587"/>
      <c r="AL38" s="587"/>
      <c r="AM38" s="587"/>
      <c r="AN38" s="587"/>
      <c r="AO38" s="587"/>
      <c r="AP38" s="587"/>
      <c r="AQ38" s="587"/>
      <c r="AR38" s="587"/>
      <c r="AS38" s="587"/>
      <c r="AT38" s="587"/>
      <c r="AU38" s="588"/>
      <c r="AW38" s="155"/>
      <c r="AX38" s="155"/>
      <c r="AY38" s="155"/>
      <c r="AZ38" s="155"/>
      <c r="BA38" s="155"/>
      <c r="BB38" s="16"/>
      <c r="BC38" s="16"/>
      <c r="BD38" s="16"/>
      <c r="BE38" s="16"/>
      <c r="BF38" s="16"/>
      <c r="BG38" s="16"/>
      <c r="BH38" s="16"/>
      <c r="BI38" s="16"/>
      <c r="BJ38" s="16"/>
      <c r="BK38" s="16"/>
      <c r="BL38" s="16"/>
      <c r="BM38" s="16"/>
      <c r="BN38" s="16"/>
      <c r="BO38" s="16"/>
      <c r="BP38" s="16"/>
      <c r="BQ38" s="16"/>
      <c r="BR38" s="16"/>
      <c r="BW38" s="139"/>
      <c r="BX38" s="139"/>
      <c r="BY38" s="139">
        <v>2</v>
      </c>
      <c r="BZ38" s="139">
        <f t="shared" si="1"/>
        <v>0</v>
      </c>
      <c r="CA38" s="139" t="str">
        <f t="shared" si="0"/>
        <v/>
      </c>
      <c r="CB38" s="139"/>
      <c r="CC38" s="139"/>
      <c r="CD38" s="139"/>
      <c r="CE38" s="139"/>
      <c r="CF38" s="139"/>
      <c r="CG38" s="139"/>
    </row>
    <row r="39" spans="2:85" ht="37.5" customHeight="1">
      <c r="B39" s="604"/>
      <c r="C39" s="595" t="str">
        <f>IFERROR(VLOOKUP($F38,プルダウンデータ!$B$1259:$C$1270,2,0),"")</f>
        <v/>
      </c>
      <c r="D39" s="596"/>
      <c r="E39" s="596"/>
      <c r="F39" s="596"/>
      <c r="G39" s="596"/>
      <c r="H39" s="596"/>
      <c r="I39" s="596"/>
      <c r="J39" s="596"/>
      <c r="K39" s="596"/>
      <c r="L39" s="596"/>
      <c r="M39" s="596"/>
      <c r="N39" s="596"/>
      <c r="O39" s="596"/>
      <c r="P39" s="596"/>
      <c r="Q39" s="596"/>
      <c r="R39" s="596"/>
      <c r="S39" s="596"/>
      <c r="T39" s="596"/>
      <c r="U39" s="596"/>
      <c r="V39" s="596"/>
      <c r="W39" s="597"/>
      <c r="X39" s="188" t="s">
        <v>4568</v>
      </c>
      <c r="Z39" s="557"/>
      <c r="AA39" s="558"/>
      <c r="AB39" s="558"/>
      <c r="AC39" s="558"/>
      <c r="AD39" s="559"/>
      <c r="AE39" s="586"/>
      <c r="AF39" s="587"/>
      <c r="AG39" s="587"/>
      <c r="AH39" s="587"/>
      <c r="AI39" s="587"/>
      <c r="AJ39" s="587"/>
      <c r="AK39" s="587"/>
      <c r="AL39" s="587"/>
      <c r="AM39" s="587"/>
      <c r="AN39" s="587"/>
      <c r="AO39" s="587"/>
      <c r="AP39" s="587"/>
      <c r="AQ39" s="587"/>
      <c r="AR39" s="587"/>
      <c r="AS39" s="587"/>
      <c r="AT39" s="587"/>
      <c r="AU39" s="588"/>
      <c r="AW39" s="155"/>
      <c r="AX39" s="155"/>
      <c r="AY39" s="155"/>
      <c r="AZ39" s="155"/>
      <c r="BA39" s="155"/>
      <c r="BB39" s="16"/>
      <c r="BC39" s="16"/>
      <c r="BD39" s="16"/>
      <c r="BE39" s="16"/>
      <c r="BF39" s="16"/>
      <c r="BG39" s="16"/>
      <c r="BH39" s="16"/>
      <c r="BI39" s="16"/>
      <c r="BJ39" s="16"/>
      <c r="BK39" s="16"/>
      <c r="BL39" s="16"/>
      <c r="BM39" s="16"/>
      <c r="BN39" s="16"/>
      <c r="BO39" s="16"/>
      <c r="BP39" s="16"/>
      <c r="BQ39" s="16"/>
      <c r="BR39" s="16"/>
      <c r="BW39" s="139"/>
      <c r="BX39" s="139"/>
      <c r="BY39" s="139">
        <v>3</v>
      </c>
      <c r="BZ39" s="139">
        <f t="shared" si="1"/>
        <v>0</v>
      </c>
      <c r="CA39" s="139" t="str">
        <f t="shared" si="0"/>
        <v/>
      </c>
      <c r="CB39" s="139"/>
      <c r="CC39" s="139"/>
      <c r="CD39" s="139"/>
      <c r="CE39" s="139"/>
      <c r="CF39" s="139"/>
      <c r="CG39" s="139"/>
    </row>
    <row r="40" spans="2:85" ht="37.5" customHeight="1">
      <c r="B40" s="604" t="s">
        <v>7308</v>
      </c>
      <c r="C40" s="607"/>
      <c r="D40" s="607"/>
      <c r="E40" s="607"/>
      <c r="F40" s="607"/>
      <c r="G40" s="607"/>
      <c r="H40" s="607"/>
      <c r="I40" s="605"/>
      <c r="J40" s="605"/>
      <c r="K40" s="605"/>
      <c r="L40" s="608"/>
      <c r="M40" s="608"/>
      <c r="N40" s="609"/>
      <c r="O40" s="609"/>
      <c r="P40" s="609"/>
      <c r="Q40" s="609"/>
      <c r="R40" s="609"/>
      <c r="S40" s="609"/>
      <c r="T40" s="610" t="str">
        <f>IF($C40&lt;&gt;"",IFERROR(IF($C41=プルダウンデータ!$C$1276,計算用シート!$A$38,
IF(OR($C41=プルダウンデータ!$C$1275,NOT(ISERROR(VLOOKUP($F41,計算用シート!$A$28:$A$32,1,FALSE)))),
IF(AND(VALUE(VLOOKUP($N40,計算用シート!$B$3:$D$10,2,FALSE))&lt;VALUE($I40),VALUE(VLOOKUP($N40,計算用シート!$B$3:$D$10,3,FALSE))&lt;VALUE($L40)),
IF($X41="☑",
IF(VALUE($L40)&gt;計算用シート!$A$22,計算用シート!$A$38,計算用シート!$A$37),
IF(VALUE($I40)&gt;=計算用シート!$A$25,計算用シート!$A$38,計算用シート!$A$37)),計算用シート!$A$36),
IF(VALUE($L40)&gt;計算用シート!$A$21,
IF(ISERROR(VLOOKUP($F41,プルダウンデータ!$B$1259:$C$1270,2,0)),
IF($X41="☑",
IF(VALUE($L40)&gt;計算用シート!$A$22,計算用シート!$A$38,計算用シート!$A$37),
IF(VALUE($I40)&gt;=計算用シート!$A$25,計算用シート!$A$38,計算用シート!$A$37)),
IF($X42="☑",計算用シート!$A$37,計算用シート!$A$38)),計算用シート!$A$36)
)),計算用シート!$A$36),"")</f>
        <v/>
      </c>
      <c r="U40" s="610"/>
      <c r="V40" s="610"/>
      <c r="W40" s="606"/>
      <c r="X40" s="606"/>
      <c r="Z40" s="557"/>
      <c r="AA40" s="558"/>
      <c r="AB40" s="558"/>
      <c r="AC40" s="558"/>
      <c r="AD40" s="559"/>
      <c r="AE40" s="586"/>
      <c r="AF40" s="587"/>
      <c r="AG40" s="587"/>
      <c r="AH40" s="587"/>
      <c r="AI40" s="587"/>
      <c r="AJ40" s="587"/>
      <c r="AK40" s="587"/>
      <c r="AL40" s="587"/>
      <c r="AM40" s="587"/>
      <c r="AN40" s="587"/>
      <c r="AO40" s="587"/>
      <c r="AP40" s="587"/>
      <c r="AQ40" s="587"/>
      <c r="AR40" s="587"/>
      <c r="AS40" s="587"/>
      <c r="AT40" s="587"/>
      <c r="AU40" s="588"/>
      <c r="AW40" s="155"/>
      <c r="AX40" s="155"/>
      <c r="AY40" s="155"/>
      <c r="AZ40" s="155"/>
      <c r="BA40" s="155"/>
      <c r="BB40" s="16"/>
      <c r="BC40" s="16"/>
      <c r="BD40" s="16"/>
      <c r="BE40" s="16"/>
      <c r="BF40" s="16"/>
      <c r="BG40" s="16"/>
      <c r="BH40" s="16"/>
      <c r="BI40" s="16"/>
      <c r="BJ40" s="16"/>
      <c r="BK40" s="16"/>
      <c r="BL40" s="16"/>
      <c r="BM40" s="16"/>
      <c r="BN40" s="16"/>
      <c r="BO40" s="16"/>
      <c r="BP40" s="16"/>
      <c r="BQ40" s="16"/>
      <c r="BR40" s="16"/>
      <c r="BW40" s="139"/>
      <c r="BX40" s="139"/>
      <c r="BY40" s="139">
        <v>11</v>
      </c>
      <c r="BZ40" s="139">
        <f t="shared" si="1"/>
        <v>0</v>
      </c>
      <c r="CA40" s="139" t="str">
        <f t="shared" si="0"/>
        <v/>
      </c>
      <c r="CB40" s="139"/>
      <c r="CC40" s="139"/>
      <c r="CD40" s="139"/>
      <c r="CE40" s="139"/>
      <c r="CF40" s="139"/>
      <c r="CG40" s="139"/>
    </row>
    <row r="41" spans="2:85" ht="37.5" customHeight="1">
      <c r="B41" s="604"/>
      <c r="C41" s="601"/>
      <c r="D41" s="602"/>
      <c r="E41" s="603"/>
      <c r="F41" s="592"/>
      <c r="G41" s="593"/>
      <c r="H41" s="593"/>
      <c r="I41" s="593"/>
      <c r="J41" s="593"/>
      <c r="K41" s="593"/>
      <c r="L41" s="593"/>
      <c r="M41" s="593"/>
      <c r="N41" s="593"/>
      <c r="O41" s="593"/>
      <c r="P41" s="593"/>
      <c r="Q41" s="593"/>
      <c r="R41" s="593"/>
      <c r="S41" s="593"/>
      <c r="T41" s="594"/>
      <c r="U41" s="598" t="s">
        <v>7297</v>
      </c>
      <c r="V41" s="599"/>
      <c r="W41" s="600"/>
      <c r="X41" s="189" t="s">
        <v>4568</v>
      </c>
      <c r="Z41" s="557"/>
      <c r="AA41" s="558"/>
      <c r="AB41" s="558"/>
      <c r="AC41" s="558"/>
      <c r="AD41" s="559"/>
      <c r="AE41" s="586"/>
      <c r="AF41" s="587"/>
      <c r="AG41" s="587"/>
      <c r="AH41" s="587"/>
      <c r="AI41" s="587"/>
      <c r="AJ41" s="587"/>
      <c r="AK41" s="587"/>
      <c r="AL41" s="587"/>
      <c r="AM41" s="587"/>
      <c r="AN41" s="587"/>
      <c r="AO41" s="587"/>
      <c r="AP41" s="587"/>
      <c r="AQ41" s="587"/>
      <c r="AR41" s="587"/>
      <c r="AS41" s="587"/>
      <c r="AT41" s="587"/>
      <c r="AU41" s="588"/>
      <c r="AW41" s="155"/>
      <c r="AX41" s="155"/>
      <c r="AY41" s="155"/>
      <c r="AZ41" s="155"/>
      <c r="BA41" s="155"/>
      <c r="BB41" s="16"/>
      <c r="BC41" s="16"/>
      <c r="BD41" s="16"/>
      <c r="BE41" s="16"/>
      <c r="BF41" s="16"/>
      <c r="BG41" s="16"/>
      <c r="BH41" s="16"/>
      <c r="BI41" s="16"/>
      <c r="BJ41" s="16"/>
      <c r="BK41" s="16"/>
      <c r="BL41" s="16"/>
      <c r="BM41" s="16"/>
      <c r="BN41" s="16"/>
      <c r="BO41" s="16"/>
      <c r="BP41" s="16"/>
      <c r="BQ41" s="16"/>
      <c r="BR41" s="16"/>
      <c r="BW41" s="139"/>
      <c r="BX41" s="139"/>
      <c r="BY41" s="139">
        <v>2</v>
      </c>
      <c r="BZ41" s="139">
        <f t="shared" si="1"/>
        <v>0</v>
      </c>
      <c r="CA41" s="139" t="str">
        <f t="shared" si="0"/>
        <v/>
      </c>
      <c r="CB41" s="139"/>
      <c r="CC41" s="139"/>
      <c r="CD41" s="139"/>
      <c r="CE41" s="139"/>
      <c r="CF41" s="139"/>
      <c r="CG41" s="139"/>
    </row>
    <row r="42" spans="2:85" ht="37.5" customHeight="1">
      <c r="B42" s="604"/>
      <c r="C42" s="595" t="str">
        <f>IFERROR(VLOOKUP($F41,プルダウンデータ!$B$1259:$C$1270,2,0),"")</f>
        <v/>
      </c>
      <c r="D42" s="596"/>
      <c r="E42" s="596"/>
      <c r="F42" s="596"/>
      <c r="G42" s="596"/>
      <c r="H42" s="596"/>
      <c r="I42" s="596"/>
      <c r="J42" s="596"/>
      <c r="K42" s="596"/>
      <c r="L42" s="596"/>
      <c r="M42" s="596"/>
      <c r="N42" s="596"/>
      <c r="O42" s="596"/>
      <c r="P42" s="596"/>
      <c r="Q42" s="596"/>
      <c r="R42" s="596"/>
      <c r="S42" s="596"/>
      <c r="T42" s="596"/>
      <c r="U42" s="596"/>
      <c r="V42" s="596"/>
      <c r="W42" s="597"/>
      <c r="X42" s="188" t="s">
        <v>4568</v>
      </c>
      <c r="Z42" s="557"/>
      <c r="AA42" s="558"/>
      <c r="AB42" s="558"/>
      <c r="AC42" s="558"/>
      <c r="AD42" s="559"/>
      <c r="AE42" s="586"/>
      <c r="AF42" s="587"/>
      <c r="AG42" s="587"/>
      <c r="AH42" s="587"/>
      <c r="AI42" s="587"/>
      <c r="AJ42" s="587"/>
      <c r="AK42" s="587"/>
      <c r="AL42" s="587"/>
      <c r="AM42" s="587"/>
      <c r="AN42" s="587"/>
      <c r="AO42" s="587"/>
      <c r="AP42" s="587"/>
      <c r="AQ42" s="587"/>
      <c r="AR42" s="587"/>
      <c r="AS42" s="587"/>
      <c r="AT42" s="587"/>
      <c r="AU42" s="588"/>
      <c r="AW42" s="155"/>
      <c r="AX42" s="155"/>
      <c r="AY42" s="155"/>
      <c r="AZ42" s="155"/>
      <c r="BA42" s="155"/>
      <c r="BB42" s="16"/>
      <c r="BC42" s="16"/>
      <c r="BD42" s="16"/>
      <c r="BE42" s="16"/>
      <c r="BF42" s="16"/>
      <c r="BG42" s="16"/>
      <c r="BH42" s="16"/>
      <c r="BI42" s="16"/>
      <c r="BJ42" s="16"/>
      <c r="BK42" s="16"/>
      <c r="BL42" s="16"/>
      <c r="BM42" s="16"/>
      <c r="BN42" s="16"/>
      <c r="BO42" s="16"/>
      <c r="BP42" s="16"/>
      <c r="BQ42" s="16"/>
      <c r="BR42" s="16"/>
      <c r="BW42" s="139"/>
      <c r="BX42" s="139"/>
      <c r="BY42" s="139">
        <v>3</v>
      </c>
      <c r="BZ42" s="139">
        <f t="shared" si="1"/>
        <v>0</v>
      </c>
      <c r="CA42" s="139" t="str">
        <f t="shared" si="0"/>
        <v/>
      </c>
      <c r="CB42" s="139"/>
      <c r="CC42" s="139"/>
      <c r="CD42" s="139"/>
      <c r="CE42" s="139"/>
      <c r="CF42" s="139"/>
      <c r="CG42" s="139"/>
    </row>
    <row r="43" spans="2:85" ht="37.5" customHeight="1">
      <c r="B43" s="604" t="s">
        <v>7309</v>
      </c>
      <c r="C43" s="607"/>
      <c r="D43" s="607"/>
      <c r="E43" s="607"/>
      <c r="F43" s="607"/>
      <c r="G43" s="607"/>
      <c r="H43" s="607"/>
      <c r="I43" s="605"/>
      <c r="J43" s="605"/>
      <c r="K43" s="605"/>
      <c r="L43" s="608"/>
      <c r="M43" s="608"/>
      <c r="N43" s="609"/>
      <c r="O43" s="609"/>
      <c r="P43" s="609"/>
      <c r="Q43" s="609"/>
      <c r="R43" s="609"/>
      <c r="S43" s="609"/>
      <c r="T43" s="610" t="str">
        <f>IF($C43&lt;&gt;"",IFERROR(IF($C44=プルダウンデータ!$C$1276,計算用シート!$A$38,
IF(OR($C44=プルダウンデータ!$C$1275,NOT(ISERROR(VLOOKUP($F44,計算用シート!$A$28:$A$32,1,FALSE)))),
IF(AND(VALUE(VLOOKUP($N43,計算用シート!$B$3:$D$10,2,FALSE))&lt;VALUE($I43),VALUE(VLOOKUP($N43,計算用シート!$B$3:$D$10,3,FALSE))&lt;VALUE($L43)),
IF($X44="☑",
IF(VALUE($L43)&gt;計算用シート!$A$22,計算用シート!$A$38,計算用シート!$A$37),
IF(VALUE($I43)&gt;=計算用シート!$A$25,計算用シート!$A$38,計算用シート!$A$37)),計算用シート!$A$36),
IF(VALUE($L43)&gt;計算用シート!$A$21,
IF(ISERROR(VLOOKUP($F44,プルダウンデータ!$B$1259:$C$1270,2,0)),
IF($X44="☑",
IF(VALUE($L43)&gt;計算用シート!$A$22,計算用シート!$A$38,計算用シート!$A$37),
IF(VALUE($I43)&gt;=計算用シート!$A$25,計算用シート!$A$38,計算用シート!$A$37)),
IF($X45="☑",計算用シート!$A$37,計算用シート!$A$38)),計算用シート!$A$36)
)),計算用シート!$A$36),"")</f>
        <v/>
      </c>
      <c r="U43" s="610"/>
      <c r="V43" s="610"/>
      <c r="W43" s="606"/>
      <c r="X43" s="606"/>
      <c r="Z43" s="557"/>
      <c r="AA43" s="558"/>
      <c r="AB43" s="558"/>
      <c r="AC43" s="558"/>
      <c r="AD43" s="559"/>
      <c r="AE43" s="586"/>
      <c r="AF43" s="587"/>
      <c r="AG43" s="587"/>
      <c r="AH43" s="587"/>
      <c r="AI43" s="587"/>
      <c r="AJ43" s="587"/>
      <c r="AK43" s="587"/>
      <c r="AL43" s="587"/>
      <c r="AM43" s="587"/>
      <c r="AN43" s="587"/>
      <c r="AO43" s="587"/>
      <c r="AP43" s="587"/>
      <c r="AQ43" s="587"/>
      <c r="AR43" s="587"/>
      <c r="AS43" s="587"/>
      <c r="AT43" s="587"/>
      <c r="AU43" s="588"/>
      <c r="AW43" s="155"/>
      <c r="AX43" s="155"/>
      <c r="AY43" s="155"/>
      <c r="AZ43" s="155"/>
      <c r="BA43" s="155"/>
      <c r="BB43" s="16"/>
      <c r="BC43" s="16"/>
      <c r="BD43" s="16"/>
      <c r="BE43" s="16"/>
      <c r="BF43" s="16"/>
      <c r="BG43" s="16"/>
      <c r="BH43" s="16"/>
      <c r="BI43" s="16"/>
      <c r="BJ43" s="16"/>
      <c r="BK43" s="16"/>
      <c r="BL43" s="16"/>
      <c r="BM43" s="16"/>
      <c r="BN43" s="16"/>
      <c r="BO43" s="16"/>
      <c r="BP43" s="16"/>
      <c r="BQ43" s="16"/>
      <c r="BR43" s="16"/>
      <c r="BW43" s="139"/>
      <c r="BX43" s="139"/>
      <c r="BY43" s="139">
        <v>12</v>
      </c>
      <c r="BZ43" s="139">
        <f t="shared" si="1"/>
        <v>0</v>
      </c>
      <c r="CA43" s="139" t="str">
        <f t="shared" si="0"/>
        <v/>
      </c>
      <c r="CB43" s="139"/>
      <c r="CC43" s="139"/>
      <c r="CD43" s="139"/>
      <c r="CE43" s="139"/>
      <c r="CF43" s="139"/>
      <c r="CG43" s="139"/>
    </row>
    <row r="44" spans="2:85" ht="37.5" customHeight="1">
      <c r="B44" s="604"/>
      <c r="C44" s="601"/>
      <c r="D44" s="602"/>
      <c r="E44" s="603"/>
      <c r="F44" s="592"/>
      <c r="G44" s="593"/>
      <c r="H44" s="593"/>
      <c r="I44" s="593"/>
      <c r="J44" s="593"/>
      <c r="K44" s="593"/>
      <c r="L44" s="593"/>
      <c r="M44" s="593"/>
      <c r="N44" s="593"/>
      <c r="O44" s="593"/>
      <c r="P44" s="593"/>
      <c r="Q44" s="593"/>
      <c r="R44" s="593"/>
      <c r="S44" s="593"/>
      <c r="T44" s="594"/>
      <c r="U44" s="598" t="s">
        <v>7297</v>
      </c>
      <c r="V44" s="599"/>
      <c r="W44" s="600"/>
      <c r="X44" s="189" t="s">
        <v>4568</v>
      </c>
      <c r="Z44" s="557"/>
      <c r="AA44" s="558"/>
      <c r="AB44" s="558"/>
      <c r="AC44" s="558"/>
      <c r="AD44" s="559"/>
      <c r="AE44" s="586"/>
      <c r="AF44" s="587"/>
      <c r="AG44" s="587"/>
      <c r="AH44" s="587"/>
      <c r="AI44" s="587"/>
      <c r="AJ44" s="587"/>
      <c r="AK44" s="587"/>
      <c r="AL44" s="587"/>
      <c r="AM44" s="587"/>
      <c r="AN44" s="587"/>
      <c r="AO44" s="587"/>
      <c r="AP44" s="587"/>
      <c r="AQ44" s="587"/>
      <c r="AR44" s="587"/>
      <c r="AS44" s="587"/>
      <c r="AT44" s="587"/>
      <c r="AU44" s="588"/>
      <c r="AW44" s="155"/>
      <c r="AX44" s="155"/>
      <c r="AY44" s="155"/>
      <c r="AZ44" s="155"/>
      <c r="BA44" s="155"/>
      <c r="BB44" s="16"/>
      <c r="BC44" s="16"/>
      <c r="BD44" s="16"/>
      <c r="BE44" s="16"/>
      <c r="BF44" s="16"/>
      <c r="BG44" s="16"/>
      <c r="BH44" s="16"/>
      <c r="BI44" s="16"/>
      <c r="BJ44" s="16"/>
      <c r="BK44" s="16"/>
      <c r="BL44" s="16"/>
      <c r="BM44" s="16"/>
      <c r="BN44" s="16"/>
      <c r="BO44" s="16"/>
      <c r="BP44" s="16"/>
      <c r="BQ44" s="16"/>
      <c r="BR44" s="16"/>
      <c r="BW44" s="139"/>
      <c r="BX44" s="139"/>
      <c r="BY44" s="139">
        <v>2</v>
      </c>
      <c r="BZ44" s="139">
        <f t="shared" si="1"/>
        <v>0</v>
      </c>
      <c r="CA44" s="139" t="str">
        <f t="shared" si="0"/>
        <v/>
      </c>
      <c r="CB44" s="139"/>
      <c r="CC44" s="139"/>
      <c r="CD44" s="139"/>
      <c r="CE44" s="139"/>
      <c r="CF44" s="139"/>
      <c r="CG44" s="139"/>
    </row>
    <row r="45" spans="2:85" ht="37.5" customHeight="1">
      <c r="B45" s="604"/>
      <c r="C45" s="595" t="str">
        <f>IFERROR(VLOOKUP($F44,プルダウンデータ!$B$1259:$C$1270,2,0),"")</f>
        <v/>
      </c>
      <c r="D45" s="596"/>
      <c r="E45" s="596"/>
      <c r="F45" s="596"/>
      <c r="G45" s="596"/>
      <c r="H45" s="596"/>
      <c r="I45" s="596"/>
      <c r="J45" s="596"/>
      <c r="K45" s="596"/>
      <c r="L45" s="596"/>
      <c r="M45" s="596"/>
      <c r="N45" s="596"/>
      <c r="O45" s="596"/>
      <c r="P45" s="596"/>
      <c r="Q45" s="596"/>
      <c r="R45" s="596"/>
      <c r="S45" s="596"/>
      <c r="T45" s="596"/>
      <c r="U45" s="596"/>
      <c r="V45" s="596"/>
      <c r="W45" s="597"/>
      <c r="X45" s="188" t="s">
        <v>4568</v>
      </c>
      <c r="Z45" s="560"/>
      <c r="AA45" s="561"/>
      <c r="AB45" s="561"/>
      <c r="AC45" s="561"/>
      <c r="AD45" s="562"/>
      <c r="AE45" s="589"/>
      <c r="AF45" s="590"/>
      <c r="AG45" s="590"/>
      <c r="AH45" s="590"/>
      <c r="AI45" s="590"/>
      <c r="AJ45" s="590"/>
      <c r="AK45" s="590"/>
      <c r="AL45" s="590"/>
      <c r="AM45" s="590"/>
      <c r="AN45" s="590"/>
      <c r="AO45" s="590"/>
      <c r="AP45" s="590"/>
      <c r="AQ45" s="590"/>
      <c r="AR45" s="590"/>
      <c r="AS45" s="590"/>
      <c r="AT45" s="590"/>
      <c r="AU45" s="591"/>
      <c r="AW45" s="155"/>
      <c r="AX45" s="155"/>
      <c r="AY45" s="155"/>
      <c r="AZ45" s="155"/>
      <c r="BA45" s="155"/>
      <c r="BB45" s="16"/>
      <c r="BC45" s="16"/>
      <c r="BD45" s="16"/>
      <c r="BE45" s="16"/>
      <c r="BF45" s="16"/>
      <c r="BG45" s="16"/>
      <c r="BH45" s="16"/>
      <c r="BI45" s="16"/>
      <c r="BJ45" s="16"/>
      <c r="BK45" s="16"/>
      <c r="BL45" s="16"/>
      <c r="BM45" s="16"/>
      <c r="BN45" s="16"/>
      <c r="BO45" s="16"/>
      <c r="BP45" s="16"/>
      <c r="BQ45" s="16"/>
      <c r="BR45" s="16"/>
      <c r="BW45" s="139"/>
      <c r="BX45" s="139"/>
      <c r="BY45" s="139">
        <v>3</v>
      </c>
      <c r="BZ45" s="139">
        <f t="shared" si="1"/>
        <v>0</v>
      </c>
      <c r="CA45" s="139" t="str">
        <f t="shared" si="0"/>
        <v/>
      </c>
      <c r="CB45" s="139"/>
      <c r="CC45" s="139"/>
      <c r="CD45" s="139"/>
      <c r="CE45" s="139"/>
      <c r="CF45" s="139"/>
      <c r="CG45" s="139"/>
    </row>
    <row r="46" spans="2:85" ht="37.5" customHeight="1">
      <c r="B46" s="604" t="s">
        <v>7310</v>
      </c>
      <c r="C46" s="607"/>
      <c r="D46" s="607"/>
      <c r="E46" s="607"/>
      <c r="F46" s="607"/>
      <c r="G46" s="607"/>
      <c r="H46" s="607"/>
      <c r="I46" s="605"/>
      <c r="J46" s="605"/>
      <c r="K46" s="605"/>
      <c r="L46" s="608"/>
      <c r="M46" s="608"/>
      <c r="N46" s="609"/>
      <c r="O46" s="609"/>
      <c r="P46" s="609"/>
      <c r="Q46" s="609"/>
      <c r="R46" s="609"/>
      <c r="S46" s="609"/>
      <c r="T46" s="610" t="str">
        <f>IF($C46&lt;&gt;"",IFERROR(IF($C47=プルダウンデータ!$C$1276,計算用シート!$A$38,
IF(OR($C47=プルダウンデータ!$C$1275,NOT(ISERROR(VLOOKUP($F47,計算用シート!$A$28:$A$32,1,FALSE)))),
IF(AND(VALUE(VLOOKUP($N46,計算用シート!$B$3:$D$10,2,FALSE))&lt;VALUE($I46),VALUE(VLOOKUP($N46,計算用シート!$B$3:$D$10,3,FALSE))&lt;VALUE($L46)),
IF($X47="☑",
IF(VALUE($L46)&gt;計算用シート!$A$22,計算用シート!$A$38,計算用シート!$A$37),
IF(VALUE($I46)&gt;=計算用シート!$A$25,計算用シート!$A$38,計算用シート!$A$37)),計算用シート!$A$36),
IF(VALUE($L46)&gt;計算用シート!$A$21,
IF(ISERROR(VLOOKUP($F47,プルダウンデータ!$B$1259:$C$1270,2,0)),
IF($X47="☑",
IF(VALUE($L46)&gt;計算用シート!$A$22,計算用シート!$A$38,計算用シート!$A$37),
IF(VALUE($I46)&gt;=計算用シート!$A$25,計算用シート!$A$38,計算用シート!$A$37)),
IF($X48="☑",計算用シート!$A$37,計算用シート!$A$38)),計算用シート!$A$36)
)),計算用シート!$A$36),"")</f>
        <v/>
      </c>
      <c r="U46" s="610"/>
      <c r="V46" s="610"/>
      <c r="W46" s="606"/>
      <c r="X46" s="606"/>
      <c r="AW46" s="155"/>
      <c r="AX46" s="155"/>
      <c r="AY46" s="155"/>
      <c r="AZ46" s="155"/>
      <c r="BA46" s="155"/>
      <c r="BB46" s="16"/>
      <c r="BC46" s="16"/>
      <c r="BD46" s="16"/>
      <c r="BE46" s="16"/>
      <c r="BF46" s="16"/>
      <c r="BG46" s="16"/>
      <c r="BH46" s="16"/>
      <c r="BI46" s="16"/>
      <c r="BJ46" s="16"/>
      <c r="BK46" s="16"/>
      <c r="BL46" s="16"/>
      <c r="BM46" s="16"/>
      <c r="BN46" s="16"/>
      <c r="BO46" s="16"/>
      <c r="BP46" s="16"/>
      <c r="BQ46" s="16"/>
      <c r="BR46" s="16"/>
      <c r="BW46" s="139"/>
      <c r="BX46" s="139"/>
      <c r="BY46" s="139">
        <v>13</v>
      </c>
      <c r="BZ46" s="139">
        <f t="shared" si="1"/>
        <v>0</v>
      </c>
      <c r="CA46" s="139" t="str">
        <f t="shared" si="0"/>
        <v/>
      </c>
      <c r="CB46" s="139"/>
      <c r="CC46" s="139"/>
      <c r="CD46" s="139"/>
      <c r="CE46" s="139"/>
      <c r="CF46" s="139"/>
      <c r="CG46" s="139"/>
    </row>
    <row r="47" spans="2:85" ht="37.5" customHeight="1">
      <c r="B47" s="604"/>
      <c r="C47" s="601"/>
      <c r="D47" s="602"/>
      <c r="E47" s="603"/>
      <c r="F47" s="592"/>
      <c r="G47" s="593"/>
      <c r="H47" s="593"/>
      <c r="I47" s="593"/>
      <c r="J47" s="593"/>
      <c r="K47" s="593"/>
      <c r="L47" s="593"/>
      <c r="M47" s="593"/>
      <c r="N47" s="593"/>
      <c r="O47" s="593"/>
      <c r="P47" s="593"/>
      <c r="Q47" s="593"/>
      <c r="R47" s="593"/>
      <c r="S47" s="593"/>
      <c r="T47" s="594"/>
      <c r="U47" s="598" t="s">
        <v>7297</v>
      </c>
      <c r="V47" s="599"/>
      <c r="W47" s="600"/>
      <c r="X47" s="189" t="s">
        <v>4568</v>
      </c>
      <c r="AW47" s="155"/>
      <c r="AX47" s="155"/>
      <c r="AY47" s="155"/>
      <c r="AZ47" s="155"/>
      <c r="BA47" s="155"/>
      <c r="BB47" s="16"/>
      <c r="BC47" s="16"/>
      <c r="BD47" s="16"/>
      <c r="BE47" s="16"/>
      <c r="BF47" s="16"/>
      <c r="BG47" s="16"/>
      <c r="BH47" s="16"/>
      <c r="BI47" s="16"/>
      <c r="BJ47" s="16"/>
      <c r="BK47" s="16"/>
      <c r="BL47" s="16"/>
      <c r="BM47" s="16"/>
      <c r="BN47" s="16"/>
      <c r="BO47" s="16"/>
      <c r="BP47" s="16"/>
      <c r="BQ47" s="16"/>
      <c r="BR47" s="16"/>
      <c r="BW47" s="139"/>
      <c r="BX47" s="139"/>
      <c r="BY47" s="139">
        <v>2</v>
      </c>
      <c r="BZ47" s="139">
        <f t="shared" si="1"/>
        <v>0</v>
      </c>
      <c r="CA47" s="139" t="str">
        <f t="shared" si="0"/>
        <v/>
      </c>
      <c r="CB47" s="139"/>
      <c r="CC47" s="139"/>
      <c r="CD47" s="139"/>
      <c r="CE47" s="139"/>
      <c r="CF47" s="139"/>
      <c r="CG47" s="139"/>
    </row>
    <row r="48" spans="2:85" ht="37.5" customHeight="1">
      <c r="B48" s="604"/>
      <c r="C48" s="595" t="str">
        <f>IFERROR(VLOOKUP($F47,プルダウンデータ!$B$1259:$C$1270,2,0),"")</f>
        <v/>
      </c>
      <c r="D48" s="596"/>
      <c r="E48" s="596"/>
      <c r="F48" s="596"/>
      <c r="G48" s="596"/>
      <c r="H48" s="596"/>
      <c r="I48" s="596"/>
      <c r="J48" s="596"/>
      <c r="K48" s="596"/>
      <c r="L48" s="596"/>
      <c r="M48" s="596"/>
      <c r="N48" s="596"/>
      <c r="O48" s="596"/>
      <c r="P48" s="596"/>
      <c r="Q48" s="596"/>
      <c r="R48" s="596"/>
      <c r="S48" s="596"/>
      <c r="T48" s="596"/>
      <c r="U48" s="596"/>
      <c r="V48" s="596"/>
      <c r="W48" s="597"/>
      <c r="X48" s="188" t="s">
        <v>4568</v>
      </c>
      <c r="AW48" s="155"/>
      <c r="AX48" s="155"/>
      <c r="AY48" s="155"/>
      <c r="AZ48" s="155"/>
      <c r="BA48" s="155"/>
      <c r="BB48" s="16"/>
      <c r="BC48" s="16"/>
      <c r="BD48" s="16"/>
      <c r="BE48" s="16"/>
      <c r="BF48" s="16"/>
      <c r="BG48" s="16"/>
      <c r="BH48" s="16"/>
      <c r="BI48" s="16"/>
      <c r="BJ48" s="16"/>
      <c r="BK48" s="16"/>
      <c r="BL48" s="16"/>
      <c r="BM48" s="16"/>
      <c r="BN48" s="16"/>
      <c r="BO48" s="16"/>
      <c r="BP48" s="16"/>
      <c r="BQ48" s="16"/>
      <c r="BR48" s="16"/>
      <c r="BW48" s="139"/>
      <c r="BX48" s="139"/>
      <c r="BY48" s="139">
        <v>3</v>
      </c>
      <c r="BZ48" s="139">
        <f t="shared" si="1"/>
        <v>0</v>
      </c>
      <c r="CA48" s="139" t="str">
        <f t="shared" ref="CA48:CA75" si="2">IF($BY48&lt;=$CB$88,LARGE($BZ$16:$BZ$73,$BY48),"")</f>
        <v/>
      </c>
      <c r="CB48" s="139"/>
      <c r="CC48" s="139"/>
      <c r="CD48" s="139"/>
      <c r="CE48" s="139"/>
      <c r="CF48" s="139"/>
      <c r="CG48" s="139"/>
    </row>
    <row r="49" spans="2:85" ht="37.5" customHeight="1">
      <c r="B49" s="604" t="s">
        <v>7311</v>
      </c>
      <c r="C49" s="607"/>
      <c r="D49" s="607"/>
      <c r="E49" s="607"/>
      <c r="F49" s="607"/>
      <c r="G49" s="607"/>
      <c r="H49" s="607"/>
      <c r="I49" s="605"/>
      <c r="J49" s="605"/>
      <c r="K49" s="605"/>
      <c r="L49" s="608"/>
      <c r="M49" s="608"/>
      <c r="N49" s="609"/>
      <c r="O49" s="609"/>
      <c r="P49" s="609"/>
      <c r="Q49" s="609"/>
      <c r="R49" s="609"/>
      <c r="S49" s="609"/>
      <c r="T49" s="610" t="str">
        <f>IF($C49&lt;&gt;"",IFERROR(IF($C50=プルダウンデータ!$C$1276,計算用シート!$A$38,
IF(OR($C50=プルダウンデータ!$C$1275,NOT(ISERROR(VLOOKUP($F50,計算用シート!$A$28:$A$32,1,FALSE)))),
IF(AND(VALUE(VLOOKUP($N49,計算用シート!$B$3:$D$10,2,FALSE))&lt;VALUE($I49),VALUE(VLOOKUP($N49,計算用シート!$B$3:$D$10,3,FALSE))&lt;VALUE($L49)),
IF($X50="☑",
IF(VALUE($L49)&gt;計算用シート!$A$22,計算用シート!$A$38,計算用シート!$A$37),
IF(VALUE($I49)&gt;=計算用シート!$A$25,計算用シート!$A$38,計算用シート!$A$37)),計算用シート!$A$36),
IF(VALUE($L49)&gt;計算用シート!$A$21,
IF(ISERROR(VLOOKUP($F50,プルダウンデータ!$B$1259:$C$1270,2,0)),
IF($X50="☑",
IF(VALUE($L49)&gt;計算用シート!$A$22,計算用シート!$A$38,計算用シート!$A$37),
IF(VALUE($I49)&gt;=計算用シート!$A$25,計算用シート!$A$38,計算用シート!$A$37)),
IF($X51="☑",計算用シート!$A$37,計算用シート!$A$38)),計算用シート!$A$36)
)),計算用シート!$A$36),"")</f>
        <v/>
      </c>
      <c r="U49" s="610"/>
      <c r="V49" s="610"/>
      <c r="W49" s="606"/>
      <c r="X49" s="606"/>
      <c r="AW49" s="155"/>
      <c r="AX49" s="155"/>
      <c r="AY49" s="155"/>
      <c r="AZ49" s="155"/>
      <c r="BA49" s="155"/>
      <c r="BB49" s="16"/>
      <c r="BC49" s="16"/>
      <c r="BD49" s="16"/>
      <c r="BE49" s="16"/>
      <c r="BF49" s="16"/>
      <c r="BG49" s="16"/>
      <c r="BH49" s="16"/>
      <c r="BI49" s="16"/>
      <c r="BJ49" s="16"/>
      <c r="BK49" s="16"/>
      <c r="BL49" s="16"/>
      <c r="BM49" s="16"/>
      <c r="BN49" s="16"/>
      <c r="BO49" s="16"/>
      <c r="BP49" s="16"/>
      <c r="BQ49" s="16"/>
      <c r="BR49" s="16"/>
      <c r="BW49" s="139"/>
      <c r="BX49" s="139"/>
      <c r="BY49" s="139">
        <v>14</v>
      </c>
      <c r="BZ49" s="139">
        <f t="shared" si="1"/>
        <v>0</v>
      </c>
      <c r="CA49" s="139" t="str">
        <f t="shared" si="2"/>
        <v/>
      </c>
      <c r="CB49" s="139"/>
      <c r="CC49" s="139"/>
      <c r="CD49" s="139"/>
      <c r="CE49" s="139"/>
      <c r="CF49" s="139"/>
      <c r="CG49" s="139"/>
    </row>
    <row r="50" spans="2:85" ht="37.5" customHeight="1">
      <c r="B50" s="604"/>
      <c r="C50" s="601"/>
      <c r="D50" s="602"/>
      <c r="E50" s="603"/>
      <c r="F50" s="592"/>
      <c r="G50" s="593"/>
      <c r="H50" s="593"/>
      <c r="I50" s="593"/>
      <c r="J50" s="593"/>
      <c r="K50" s="593"/>
      <c r="L50" s="593"/>
      <c r="M50" s="593"/>
      <c r="N50" s="593"/>
      <c r="O50" s="593"/>
      <c r="P50" s="593"/>
      <c r="Q50" s="593"/>
      <c r="R50" s="593"/>
      <c r="S50" s="593"/>
      <c r="T50" s="594"/>
      <c r="U50" s="598" t="s">
        <v>7297</v>
      </c>
      <c r="V50" s="599"/>
      <c r="W50" s="600"/>
      <c r="X50" s="189" t="s">
        <v>4568</v>
      </c>
      <c r="AW50" s="155"/>
      <c r="AX50" s="155"/>
      <c r="AY50" s="155"/>
      <c r="AZ50" s="155"/>
      <c r="BA50" s="155"/>
      <c r="BB50" s="16"/>
      <c r="BC50" s="16"/>
      <c r="BD50" s="16"/>
      <c r="BE50" s="16"/>
      <c r="BF50" s="16"/>
      <c r="BG50" s="16"/>
      <c r="BH50" s="16"/>
      <c r="BI50" s="16"/>
      <c r="BJ50" s="16"/>
      <c r="BK50" s="16"/>
      <c r="BL50" s="16"/>
      <c r="BM50" s="16"/>
      <c r="BN50" s="16"/>
      <c r="BO50" s="16"/>
      <c r="BP50" s="16"/>
      <c r="BQ50" s="16"/>
      <c r="BR50" s="16"/>
      <c r="BW50" s="139"/>
      <c r="BX50" s="139"/>
      <c r="BY50" s="139">
        <v>2</v>
      </c>
      <c r="BZ50" s="139">
        <f t="shared" si="1"/>
        <v>0</v>
      </c>
      <c r="CA50" s="139" t="str">
        <f t="shared" si="2"/>
        <v/>
      </c>
      <c r="CB50" s="139"/>
      <c r="CC50" s="139"/>
      <c r="CD50" s="139"/>
      <c r="CE50" s="139"/>
      <c r="CF50" s="139"/>
      <c r="CG50" s="139"/>
    </row>
    <row r="51" spans="2:85" ht="37.5" customHeight="1">
      <c r="B51" s="604"/>
      <c r="C51" s="595" t="str">
        <f>IFERROR(VLOOKUP($F50,プルダウンデータ!$B$1259:$C$1270,2,0),"")</f>
        <v/>
      </c>
      <c r="D51" s="596"/>
      <c r="E51" s="596"/>
      <c r="F51" s="596"/>
      <c r="G51" s="596"/>
      <c r="H51" s="596"/>
      <c r="I51" s="596"/>
      <c r="J51" s="596"/>
      <c r="K51" s="596"/>
      <c r="L51" s="596"/>
      <c r="M51" s="596"/>
      <c r="N51" s="596"/>
      <c r="O51" s="596"/>
      <c r="P51" s="596"/>
      <c r="Q51" s="596"/>
      <c r="R51" s="596"/>
      <c r="S51" s="596"/>
      <c r="T51" s="596"/>
      <c r="U51" s="596"/>
      <c r="V51" s="596"/>
      <c r="W51" s="597"/>
      <c r="X51" s="188" t="s">
        <v>4568</v>
      </c>
      <c r="AW51" s="155"/>
      <c r="AX51" s="155"/>
      <c r="AY51" s="155"/>
      <c r="AZ51" s="155"/>
      <c r="BA51" s="155"/>
      <c r="BB51" s="16"/>
      <c r="BC51" s="16"/>
      <c r="BD51" s="16"/>
      <c r="BE51" s="16"/>
      <c r="BF51" s="16"/>
      <c r="BG51" s="16"/>
      <c r="BH51" s="16"/>
      <c r="BI51" s="16"/>
      <c r="BJ51" s="16"/>
      <c r="BK51" s="16"/>
      <c r="BL51" s="16"/>
      <c r="BM51" s="16"/>
      <c r="BN51" s="16"/>
      <c r="BO51" s="16"/>
      <c r="BP51" s="16"/>
      <c r="BQ51" s="16"/>
      <c r="BR51" s="16"/>
      <c r="BW51" s="139"/>
      <c r="BX51" s="139"/>
      <c r="BY51" s="139">
        <v>3</v>
      </c>
      <c r="BZ51" s="139">
        <f t="shared" si="1"/>
        <v>0</v>
      </c>
      <c r="CA51" s="139" t="str">
        <f t="shared" si="2"/>
        <v/>
      </c>
      <c r="CB51" s="139"/>
      <c r="CC51" s="139"/>
      <c r="CD51" s="139"/>
      <c r="CE51" s="139"/>
      <c r="CF51" s="139"/>
      <c r="CG51" s="139"/>
    </row>
    <row r="52" spans="2:85" ht="37.5" customHeight="1">
      <c r="B52" s="604" t="s">
        <v>7312</v>
      </c>
      <c r="C52" s="607"/>
      <c r="D52" s="607"/>
      <c r="E52" s="607"/>
      <c r="F52" s="607"/>
      <c r="G52" s="607"/>
      <c r="H52" s="607"/>
      <c r="I52" s="605"/>
      <c r="J52" s="605"/>
      <c r="K52" s="605"/>
      <c r="L52" s="608"/>
      <c r="M52" s="608"/>
      <c r="N52" s="609"/>
      <c r="O52" s="609"/>
      <c r="P52" s="609"/>
      <c r="Q52" s="609"/>
      <c r="R52" s="609"/>
      <c r="S52" s="609"/>
      <c r="T52" s="610" t="str">
        <f>IF($C52&lt;&gt;"",IFERROR(IF($C53=プルダウンデータ!$C$1276,計算用シート!$A$38,
IF(OR($C53=プルダウンデータ!$C$1275,NOT(ISERROR(VLOOKUP($F53,計算用シート!$A$28:$A$32,1,FALSE)))),
IF(AND(VALUE(VLOOKUP($N52,計算用シート!$B$3:$D$10,2,FALSE))&lt;VALUE($I52),VALUE(VLOOKUP($N52,計算用シート!$B$3:$D$10,3,FALSE))&lt;VALUE($L52)),
IF($X53="☑",
IF(VALUE($L52)&gt;計算用シート!$A$22,計算用シート!$A$38,計算用シート!$A$37),
IF(VALUE($I52)&gt;=計算用シート!$A$25,計算用シート!$A$38,計算用シート!$A$37)),計算用シート!$A$36),
IF(VALUE($L52)&gt;計算用シート!$A$21,
IF(ISERROR(VLOOKUP($F53,プルダウンデータ!$B$1259:$C$1270,2,0)),
IF($X53="☑",
IF(VALUE($L52)&gt;計算用シート!$A$22,計算用シート!$A$38,計算用シート!$A$37),
IF(VALUE($I52)&gt;=計算用シート!$A$25,計算用シート!$A$38,計算用シート!$A$37)),
IF($X54="☑",計算用シート!$A$37,計算用シート!$A$38)),計算用シート!$A$36)
)),計算用シート!$A$36),"")</f>
        <v/>
      </c>
      <c r="U52" s="610"/>
      <c r="V52" s="610"/>
      <c r="W52" s="606"/>
      <c r="X52" s="606"/>
      <c r="AW52" s="155"/>
      <c r="AX52" s="155"/>
      <c r="AY52" s="155"/>
      <c r="AZ52" s="155"/>
      <c r="BA52" s="155"/>
      <c r="BB52" s="16"/>
      <c r="BC52" s="16"/>
      <c r="BD52" s="16"/>
      <c r="BE52" s="16"/>
      <c r="BF52" s="16"/>
      <c r="BG52" s="16"/>
      <c r="BH52" s="16"/>
      <c r="BI52" s="16"/>
      <c r="BJ52" s="16"/>
      <c r="BK52" s="16"/>
      <c r="BL52" s="16"/>
      <c r="BM52" s="16"/>
      <c r="BN52" s="16"/>
      <c r="BO52" s="16"/>
      <c r="BP52" s="16"/>
      <c r="BQ52" s="16"/>
      <c r="BR52" s="16"/>
      <c r="BW52" s="139"/>
      <c r="BX52" s="139"/>
      <c r="BY52" s="139">
        <v>15</v>
      </c>
      <c r="BZ52" s="139">
        <f t="shared" si="1"/>
        <v>0</v>
      </c>
      <c r="CA52" s="139" t="str">
        <f t="shared" si="2"/>
        <v/>
      </c>
      <c r="CB52" s="139"/>
      <c r="CC52" s="139"/>
      <c r="CD52" s="139"/>
      <c r="CE52" s="139"/>
      <c r="CF52" s="139"/>
      <c r="CG52" s="139"/>
    </row>
    <row r="53" spans="2:85" ht="37.5" customHeight="1">
      <c r="B53" s="604"/>
      <c r="C53" s="601"/>
      <c r="D53" s="602"/>
      <c r="E53" s="603"/>
      <c r="F53" s="592"/>
      <c r="G53" s="593"/>
      <c r="H53" s="593"/>
      <c r="I53" s="593"/>
      <c r="J53" s="593"/>
      <c r="K53" s="593"/>
      <c r="L53" s="593"/>
      <c r="M53" s="593"/>
      <c r="N53" s="593"/>
      <c r="O53" s="593"/>
      <c r="P53" s="593"/>
      <c r="Q53" s="593"/>
      <c r="R53" s="593"/>
      <c r="S53" s="593"/>
      <c r="T53" s="594"/>
      <c r="U53" s="598" t="s">
        <v>7297</v>
      </c>
      <c r="V53" s="599"/>
      <c r="W53" s="600"/>
      <c r="X53" s="189" t="s">
        <v>4568</v>
      </c>
      <c r="AW53" s="155"/>
      <c r="AX53" s="155"/>
      <c r="AY53" s="155"/>
      <c r="AZ53" s="155"/>
      <c r="BA53" s="155"/>
      <c r="BB53" s="16"/>
      <c r="BC53" s="16"/>
      <c r="BD53" s="16"/>
      <c r="BE53" s="16"/>
      <c r="BF53" s="16"/>
      <c r="BG53" s="16"/>
      <c r="BH53" s="16"/>
      <c r="BI53" s="16"/>
      <c r="BJ53" s="16"/>
      <c r="BK53" s="16"/>
      <c r="BL53" s="16"/>
      <c r="BM53" s="16"/>
      <c r="BN53" s="16"/>
      <c r="BO53" s="16"/>
      <c r="BP53" s="16"/>
      <c r="BQ53" s="16"/>
      <c r="BR53" s="16"/>
      <c r="BW53" s="139"/>
      <c r="BX53" s="139"/>
      <c r="BY53" s="139">
        <v>2</v>
      </c>
      <c r="BZ53" s="139">
        <f t="shared" si="1"/>
        <v>0</v>
      </c>
      <c r="CA53" s="139" t="str">
        <f t="shared" si="2"/>
        <v/>
      </c>
      <c r="CB53" s="139"/>
      <c r="CC53" s="139"/>
      <c r="CD53" s="139"/>
      <c r="CE53" s="139"/>
      <c r="CF53" s="139"/>
      <c r="CG53" s="139"/>
    </row>
    <row r="54" spans="2:85" ht="37.5" customHeight="1">
      <c r="B54" s="604"/>
      <c r="C54" s="595" t="str">
        <f>IFERROR(VLOOKUP($F53,プルダウンデータ!$B$1259:$C$1270,2,0),"")</f>
        <v/>
      </c>
      <c r="D54" s="596"/>
      <c r="E54" s="596"/>
      <c r="F54" s="596"/>
      <c r="G54" s="596"/>
      <c r="H54" s="596"/>
      <c r="I54" s="596"/>
      <c r="J54" s="596"/>
      <c r="K54" s="596"/>
      <c r="L54" s="596"/>
      <c r="M54" s="596"/>
      <c r="N54" s="596"/>
      <c r="O54" s="596"/>
      <c r="P54" s="596"/>
      <c r="Q54" s="596"/>
      <c r="R54" s="596"/>
      <c r="S54" s="596"/>
      <c r="T54" s="596"/>
      <c r="U54" s="596"/>
      <c r="V54" s="596"/>
      <c r="W54" s="597"/>
      <c r="X54" s="188" t="s">
        <v>4568</v>
      </c>
      <c r="AW54" s="155"/>
      <c r="AX54" s="155"/>
      <c r="AY54" s="155"/>
      <c r="AZ54" s="155"/>
      <c r="BA54" s="155"/>
      <c r="BB54" s="16"/>
      <c r="BC54" s="16"/>
      <c r="BD54" s="16"/>
      <c r="BE54" s="16"/>
      <c r="BF54" s="16"/>
      <c r="BG54" s="16"/>
      <c r="BH54" s="16"/>
      <c r="BI54" s="16"/>
      <c r="BJ54" s="16"/>
      <c r="BK54" s="16"/>
      <c r="BL54" s="16"/>
      <c r="BM54" s="16"/>
      <c r="BN54" s="16"/>
      <c r="BO54" s="16"/>
      <c r="BP54" s="16"/>
      <c r="BQ54" s="16"/>
      <c r="BR54" s="16"/>
      <c r="BW54" s="139"/>
      <c r="BX54" s="139"/>
      <c r="BY54" s="139">
        <v>3</v>
      </c>
      <c r="BZ54" s="139">
        <f t="shared" si="1"/>
        <v>0</v>
      </c>
      <c r="CA54" s="139" t="str">
        <f t="shared" si="2"/>
        <v/>
      </c>
      <c r="CB54" s="139"/>
      <c r="CC54" s="139"/>
      <c r="CD54" s="139"/>
      <c r="CE54" s="139"/>
      <c r="CF54" s="139"/>
      <c r="CG54" s="139"/>
    </row>
    <row r="55" spans="2:85" ht="37.5" customHeight="1">
      <c r="B55" s="604" t="s">
        <v>7313</v>
      </c>
      <c r="C55" s="607"/>
      <c r="D55" s="607"/>
      <c r="E55" s="607"/>
      <c r="F55" s="607"/>
      <c r="G55" s="607"/>
      <c r="H55" s="607"/>
      <c r="I55" s="605"/>
      <c r="J55" s="605"/>
      <c r="K55" s="605"/>
      <c r="L55" s="608"/>
      <c r="M55" s="608"/>
      <c r="N55" s="609"/>
      <c r="O55" s="609"/>
      <c r="P55" s="609"/>
      <c r="Q55" s="609"/>
      <c r="R55" s="609"/>
      <c r="S55" s="609"/>
      <c r="T55" s="610" t="str">
        <f>IF($C55&lt;&gt;"",IFERROR(IF($C56=プルダウンデータ!$C$1276,計算用シート!$A$38,
IF(OR($C56=プルダウンデータ!$C$1275,NOT(ISERROR(VLOOKUP($F56,計算用シート!$A$28:$A$32,1,FALSE)))),
IF(AND(VALUE(VLOOKUP($N55,計算用シート!$B$3:$D$10,2,FALSE))&lt;VALUE($I55),VALUE(VLOOKUP($N55,計算用シート!$B$3:$D$10,3,FALSE))&lt;VALUE($L55)),
IF($X56="☑",
IF(VALUE($L55)&gt;計算用シート!$A$22,計算用シート!$A$38,計算用シート!$A$37),
IF(VALUE($I55)&gt;=計算用シート!$A$25,計算用シート!$A$38,計算用シート!$A$37)),計算用シート!$A$36),
IF(VALUE($L55)&gt;計算用シート!$A$21,
IF(ISERROR(VLOOKUP($F56,プルダウンデータ!$B$1259:$C$1270,2,0)),
IF($X56="☑",
IF(VALUE($L55)&gt;計算用シート!$A$22,計算用シート!$A$38,計算用シート!$A$37),
IF(VALUE($I55)&gt;=計算用シート!$A$25,計算用シート!$A$38,計算用シート!$A$37)),
IF($X57="☑",計算用シート!$A$37,計算用シート!$A$38)),計算用シート!$A$36)
)),計算用シート!$A$36),"")</f>
        <v/>
      </c>
      <c r="U55" s="610"/>
      <c r="V55" s="610"/>
      <c r="W55" s="606"/>
      <c r="X55" s="606"/>
      <c r="AW55" s="155"/>
      <c r="AX55" s="155"/>
      <c r="AY55" s="155"/>
      <c r="AZ55" s="155"/>
      <c r="BA55" s="155"/>
      <c r="BB55" s="16"/>
      <c r="BC55" s="16"/>
      <c r="BD55" s="16"/>
      <c r="BE55" s="16"/>
      <c r="BF55" s="16"/>
      <c r="BG55" s="16"/>
      <c r="BH55" s="16"/>
      <c r="BI55" s="16"/>
      <c r="BJ55" s="16"/>
      <c r="BK55" s="16"/>
      <c r="BL55" s="16"/>
      <c r="BM55" s="16"/>
      <c r="BN55" s="16"/>
      <c r="BO55" s="16"/>
      <c r="BP55" s="16"/>
      <c r="BQ55" s="16"/>
      <c r="BR55" s="16"/>
      <c r="BW55" s="139"/>
      <c r="BX55" s="139"/>
      <c r="BY55" s="139">
        <v>16</v>
      </c>
      <c r="BZ55" s="139">
        <f t="shared" si="1"/>
        <v>0</v>
      </c>
      <c r="CA55" s="139" t="str">
        <f t="shared" si="2"/>
        <v/>
      </c>
      <c r="CB55" s="139"/>
      <c r="CC55" s="139"/>
      <c r="CD55" s="139"/>
      <c r="CE55" s="139"/>
      <c r="CF55" s="139"/>
      <c r="CG55" s="139"/>
    </row>
    <row r="56" spans="2:85" ht="37.5" customHeight="1">
      <c r="B56" s="604"/>
      <c r="C56" s="601"/>
      <c r="D56" s="602"/>
      <c r="E56" s="603"/>
      <c r="F56" s="592"/>
      <c r="G56" s="593"/>
      <c r="H56" s="593"/>
      <c r="I56" s="593"/>
      <c r="J56" s="593"/>
      <c r="K56" s="593"/>
      <c r="L56" s="593"/>
      <c r="M56" s="593"/>
      <c r="N56" s="593"/>
      <c r="O56" s="593"/>
      <c r="P56" s="593"/>
      <c r="Q56" s="593"/>
      <c r="R56" s="593"/>
      <c r="S56" s="593"/>
      <c r="T56" s="594"/>
      <c r="U56" s="598" t="s">
        <v>7297</v>
      </c>
      <c r="V56" s="599"/>
      <c r="W56" s="600"/>
      <c r="X56" s="189" t="s">
        <v>4568</v>
      </c>
      <c r="AW56" s="155"/>
      <c r="AX56" s="155"/>
      <c r="AY56" s="155"/>
      <c r="AZ56" s="155"/>
      <c r="BA56" s="155"/>
      <c r="BB56" s="16"/>
      <c r="BC56" s="16"/>
      <c r="BD56" s="16"/>
      <c r="BE56" s="16"/>
      <c r="BF56" s="16"/>
      <c r="BG56" s="16"/>
      <c r="BH56" s="16"/>
      <c r="BI56" s="16"/>
      <c r="BJ56" s="16"/>
      <c r="BK56" s="16"/>
      <c r="BL56" s="16"/>
      <c r="BM56" s="16"/>
      <c r="BN56" s="16"/>
      <c r="BO56" s="16"/>
      <c r="BP56" s="16"/>
      <c r="BQ56" s="16"/>
      <c r="BR56" s="16"/>
      <c r="BW56" s="139"/>
      <c r="BX56" s="139"/>
      <c r="BY56" s="139">
        <v>2</v>
      </c>
      <c r="BZ56" s="139">
        <f t="shared" si="1"/>
        <v>0</v>
      </c>
      <c r="CA56" s="139" t="str">
        <f t="shared" si="2"/>
        <v/>
      </c>
      <c r="CB56" s="139"/>
      <c r="CC56" s="139"/>
      <c r="CD56" s="139"/>
      <c r="CE56" s="139"/>
      <c r="CF56" s="139"/>
      <c r="CG56" s="139"/>
    </row>
    <row r="57" spans="2:85" ht="37.5" customHeight="1">
      <c r="B57" s="604"/>
      <c r="C57" s="595" t="str">
        <f>IFERROR(VLOOKUP($F56,プルダウンデータ!$B$1259:$C$1270,2,0),"")</f>
        <v/>
      </c>
      <c r="D57" s="596"/>
      <c r="E57" s="596"/>
      <c r="F57" s="596"/>
      <c r="G57" s="596"/>
      <c r="H57" s="596"/>
      <c r="I57" s="596"/>
      <c r="J57" s="596"/>
      <c r="K57" s="596"/>
      <c r="L57" s="596"/>
      <c r="M57" s="596"/>
      <c r="N57" s="596"/>
      <c r="O57" s="596"/>
      <c r="P57" s="596"/>
      <c r="Q57" s="596"/>
      <c r="R57" s="596"/>
      <c r="S57" s="596"/>
      <c r="T57" s="596"/>
      <c r="U57" s="596"/>
      <c r="V57" s="596"/>
      <c r="W57" s="597"/>
      <c r="X57" s="188" t="s">
        <v>4568</v>
      </c>
      <c r="AW57" s="155"/>
      <c r="AX57" s="155"/>
      <c r="AY57" s="155"/>
      <c r="AZ57" s="155"/>
      <c r="BA57" s="155"/>
      <c r="BB57" s="16"/>
      <c r="BC57" s="16"/>
      <c r="BD57" s="16"/>
      <c r="BE57" s="16"/>
      <c r="BF57" s="16"/>
      <c r="BG57" s="16"/>
      <c r="BH57" s="16"/>
      <c r="BI57" s="16"/>
      <c r="BJ57" s="16"/>
      <c r="BK57" s="16"/>
      <c r="BL57" s="16"/>
      <c r="BM57" s="16"/>
      <c r="BN57" s="16"/>
      <c r="BO57" s="16"/>
      <c r="BP57" s="16"/>
      <c r="BQ57" s="16"/>
      <c r="BR57" s="16"/>
      <c r="BW57" s="139"/>
      <c r="BX57" s="139"/>
      <c r="BY57" s="139">
        <v>3</v>
      </c>
      <c r="BZ57" s="139">
        <f t="shared" si="1"/>
        <v>0</v>
      </c>
      <c r="CA57" s="139" t="str">
        <f t="shared" si="2"/>
        <v/>
      </c>
      <c r="CB57" s="139"/>
      <c r="CC57" s="139"/>
      <c r="CD57" s="139"/>
      <c r="CE57" s="139"/>
      <c r="CF57" s="139"/>
      <c r="CG57" s="139"/>
    </row>
    <row r="58" spans="2:85" ht="37.5" customHeight="1">
      <c r="B58" s="604" t="s">
        <v>7314</v>
      </c>
      <c r="C58" s="607"/>
      <c r="D58" s="607"/>
      <c r="E58" s="607"/>
      <c r="F58" s="607"/>
      <c r="G58" s="607"/>
      <c r="H58" s="607"/>
      <c r="I58" s="605"/>
      <c r="J58" s="605"/>
      <c r="K58" s="605"/>
      <c r="L58" s="608"/>
      <c r="M58" s="608"/>
      <c r="N58" s="609"/>
      <c r="O58" s="609"/>
      <c r="P58" s="609"/>
      <c r="Q58" s="609"/>
      <c r="R58" s="609"/>
      <c r="S58" s="609"/>
      <c r="T58" s="610" t="str">
        <f>IF($C58&lt;&gt;"",IFERROR(IF($C59=プルダウンデータ!$C$1276,計算用シート!$A$38,
IF(OR($C59=プルダウンデータ!$C$1275,NOT(ISERROR(VLOOKUP($F59,計算用シート!$A$28:$A$32,1,FALSE)))),
IF(AND(VALUE(VLOOKUP($N58,計算用シート!$B$3:$D$10,2,FALSE))&lt;VALUE($I58),VALUE(VLOOKUP($N58,計算用シート!$B$3:$D$10,3,FALSE))&lt;VALUE($L58)),
IF($X59="☑",
IF(VALUE($L58)&gt;計算用シート!$A$22,計算用シート!$A$38,計算用シート!$A$37),
IF(VALUE($I58)&gt;=計算用シート!$A$25,計算用シート!$A$38,計算用シート!$A$37)),計算用シート!$A$36),
IF(VALUE($L58)&gt;計算用シート!$A$21,
IF(ISERROR(VLOOKUP($F59,プルダウンデータ!$B$1259:$C$1270,2,0)),
IF($X59="☑",
IF(VALUE($L58)&gt;計算用シート!$A$22,計算用シート!$A$38,計算用シート!$A$37),
IF(VALUE($I58)&gt;=計算用シート!$A$25,計算用シート!$A$38,計算用シート!$A$37)),
IF($X60="☑",計算用シート!$A$37,計算用シート!$A$38)),計算用シート!$A$36)
)),計算用シート!$A$36),"")</f>
        <v/>
      </c>
      <c r="U58" s="610"/>
      <c r="V58" s="610"/>
      <c r="W58" s="606"/>
      <c r="X58" s="606"/>
      <c r="AW58" s="155"/>
      <c r="AX58" s="155"/>
      <c r="AY58" s="155"/>
      <c r="AZ58" s="155"/>
      <c r="BA58" s="155"/>
      <c r="BB58" s="16"/>
      <c r="BC58" s="16"/>
      <c r="BD58" s="16"/>
      <c r="BE58" s="16"/>
      <c r="BF58" s="16"/>
      <c r="BG58" s="16"/>
      <c r="BH58" s="16"/>
      <c r="BI58" s="16"/>
      <c r="BJ58" s="16"/>
      <c r="BK58" s="16"/>
      <c r="BL58" s="16"/>
      <c r="BM58" s="16"/>
      <c r="BN58" s="16"/>
      <c r="BO58" s="16"/>
      <c r="BP58" s="16"/>
      <c r="BQ58" s="16"/>
      <c r="BR58" s="16"/>
      <c r="BW58" s="139"/>
      <c r="BX58" s="139"/>
      <c r="BY58" s="139">
        <v>17</v>
      </c>
      <c r="BZ58" s="139">
        <f t="shared" si="1"/>
        <v>0</v>
      </c>
      <c r="CA58" s="139" t="str">
        <f t="shared" si="2"/>
        <v/>
      </c>
      <c r="CB58" s="139"/>
      <c r="CC58" s="139"/>
      <c r="CD58" s="139"/>
      <c r="CE58" s="139"/>
      <c r="CF58" s="139"/>
      <c r="CG58" s="139"/>
    </row>
    <row r="59" spans="2:85" ht="37.5" customHeight="1">
      <c r="B59" s="604"/>
      <c r="C59" s="601"/>
      <c r="D59" s="602"/>
      <c r="E59" s="603"/>
      <c r="F59" s="592"/>
      <c r="G59" s="593"/>
      <c r="H59" s="593"/>
      <c r="I59" s="593"/>
      <c r="J59" s="593"/>
      <c r="K59" s="593"/>
      <c r="L59" s="593"/>
      <c r="M59" s="593"/>
      <c r="N59" s="593"/>
      <c r="O59" s="593"/>
      <c r="P59" s="593"/>
      <c r="Q59" s="593"/>
      <c r="R59" s="593"/>
      <c r="S59" s="593"/>
      <c r="T59" s="594"/>
      <c r="U59" s="598" t="s">
        <v>7297</v>
      </c>
      <c r="V59" s="599"/>
      <c r="W59" s="600"/>
      <c r="X59" s="189" t="s">
        <v>4568</v>
      </c>
      <c r="AW59" s="155"/>
      <c r="AX59" s="155"/>
      <c r="AY59" s="155"/>
      <c r="AZ59" s="155"/>
      <c r="BA59" s="155"/>
      <c r="BB59" s="16"/>
      <c r="BC59" s="16"/>
      <c r="BD59" s="16"/>
      <c r="BE59" s="16"/>
      <c r="BF59" s="16"/>
      <c r="BG59" s="16"/>
      <c r="BH59" s="16"/>
      <c r="BI59" s="16"/>
      <c r="BJ59" s="16"/>
      <c r="BK59" s="16"/>
      <c r="BL59" s="16"/>
      <c r="BM59" s="16"/>
      <c r="BN59" s="16"/>
      <c r="BO59" s="16"/>
      <c r="BP59" s="16"/>
      <c r="BQ59" s="16"/>
      <c r="BR59" s="16"/>
      <c r="BW59" s="139"/>
      <c r="BX59" s="139"/>
      <c r="BY59" s="139">
        <v>2</v>
      </c>
      <c r="BZ59" s="139">
        <f t="shared" si="1"/>
        <v>0</v>
      </c>
      <c r="CA59" s="139" t="str">
        <f t="shared" si="2"/>
        <v/>
      </c>
      <c r="CB59" s="139"/>
      <c r="CC59" s="139"/>
      <c r="CD59" s="139"/>
      <c r="CE59" s="139"/>
      <c r="CF59" s="139"/>
      <c r="CG59" s="139"/>
    </row>
    <row r="60" spans="2:85" ht="37.5" customHeight="1">
      <c r="B60" s="604"/>
      <c r="C60" s="595" t="str">
        <f>IFERROR(VLOOKUP($F59,プルダウンデータ!$B$1259:$C$1270,2,0),"")</f>
        <v/>
      </c>
      <c r="D60" s="596"/>
      <c r="E60" s="596"/>
      <c r="F60" s="596"/>
      <c r="G60" s="596"/>
      <c r="H60" s="596"/>
      <c r="I60" s="596"/>
      <c r="J60" s="596"/>
      <c r="K60" s="596"/>
      <c r="L60" s="596"/>
      <c r="M60" s="596"/>
      <c r="N60" s="596"/>
      <c r="O60" s="596"/>
      <c r="P60" s="596"/>
      <c r="Q60" s="596"/>
      <c r="R60" s="596"/>
      <c r="S60" s="596"/>
      <c r="T60" s="596"/>
      <c r="U60" s="596"/>
      <c r="V60" s="596"/>
      <c r="W60" s="597"/>
      <c r="X60" s="188" t="s">
        <v>4568</v>
      </c>
      <c r="AW60" s="155"/>
      <c r="AX60" s="155"/>
      <c r="AY60" s="155"/>
      <c r="AZ60" s="155"/>
      <c r="BA60" s="155"/>
      <c r="BB60" s="16"/>
      <c r="BC60" s="16"/>
      <c r="BD60" s="16"/>
      <c r="BE60" s="16"/>
      <c r="BF60" s="16"/>
      <c r="BG60" s="16"/>
      <c r="BH60" s="16"/>
      <c r="BI60" s="16"/>
      <c r="BJ60" s="16"/>
      <c r="BK60" s="16"/>
      <c r="BL60" s="16"/>
      <c r="BM60" s="16"/>
      <c r="BN60" s="16"/>
      <c r="BO60" s="16"/>
      <c r="BP60" s="16"/>
      <c r="BQ60" s="16"/>
      <c r="BR60" s="16"/>
      <c r="BW60" s="139"/>
      <c r="BX60" s="139"/>
      <c r="BY60" s="139">
        <v>3</v>
      </c>
      <c r="BZ60" s="139">
        <f t="shared" si="1"/>
        <v>0</v>
      </c>
      <c r="CA60" s="139" t="str">
        <f t="shared" si="2"/>
        <v/>
      </c>
      <c r="CB60" s="139"/>
      <c r="CC60" s="139"/>
      <c r="CD60" s="139"/>
      <c r="CE60" s="139"/>
      <c r="CF60" s="139"/>
      <c r="CG60" s="139"/>
    </row>
    <row r="61" spans="2:85" ht="37.5" customHeight="1">
      <c r="B61" s="604" t="s">
        <v>7315</v>
      </c>
      <c r="C61" s="607"/>
      <c r="D61" s="607"/>
      <c r="E61" s="607"/>
      <c r="F61" s="607"/>
      <c r="G61" s="607"/>
      <c r="H61" s="607"/>
      <c r="I61" s="605"/>
      <c r="J61" s="605"/>
      <c r="K61" s="605"/>
      <c r="L61" s="608"/>
      <c r="M61" s="608"/>
      <c r="N61" s="609"/>
      <c r="O61" s="609"/>
      <c r="P61" s="609"/>
      <c r="Q61" s="609"/>
      <c r="R61" s="609"/>
      <c r="S61" s="609"/>
      <c r="T61" s="610" t="str">
        <f>IF($C61&lt;&gt;"",IFERROR(IF($C62=プルダウンデータ!$C$1276,計算用シート!$A$38,
IF(OR($C62=プルダウンデータ!$C$1275,NOT(ISERROR(VLOOKUP($F62,計算用シート!$A$28:$A$32,1,FALSE)))),
IF(AND(VALUE(VLOOKUP($N61,計算用シート!$B$3:$D$10,2,FALSE))&lt;VALUE($I61),VALUE(VLOOKUP($N61,計算用シート!$B$3:$D$10,3,FALSE))&lt;VALUE($L61)),
IF($X62="☑",
IF(VALUE($L61)&gt;計算用シート!$A$22,計算用シート!$A$38,計算用シート!$A$37),
IF(VALUE($I61)&gt;=計算用シート!$A$25,計算用シート!$A$38,計算用シート!$A$37)),計算用シート!$A$36),
IF(VALUE($L61)&gt;計算用シート!$A$21,
IF(ISERROR(VLOOKUP($F62,プルダウンデータ!$B$1259:$C$1270,2,0)),
IF($X62="☑",
IF(VALUE($L61)&gt;計算用シート!$A$22,計算用シート!$A$38,計算用シート!$A$37),
IF(VALUE($I61)&gt;=計算用シート!$A$25,計算用シート!$A$38,計算用シート!$A$37)),
IF($X63="☑",計算用シート!$A$37,計算用シート!$A$38)),計算用シート!$A$36)
)),計算用シート!$A$36),"")</f>
        <v/>
      </c>
      <c r="U61" s="610"/>
      <c r="V61" s="610"/>
      <c r="W61" s="606"/>
      <c r="X61" s="606"/>
      <c r="AW61" s="155"/>
      <c r="AX61" s="155"/>
      <c r="AY61" s="155"/>
      <c r="AZ61" s="155"/>
      <c r="BA61" s="155"/>
      <c r="BB61" s="16"/>
      <c r="BC61" s="16"/>
      <c r="BD61" s="16"/>
      <c r="BE61" s="16"/>
      <c r="BF61" s="16"/>
      <c r="BG61" s="16"/>
      <c r="BH61" s="16"/>
      <c r="BI61" s="16"/>
      <c r="BJ61" s="16"/>
      <c r="BK61" s="16"/>
      <c r="BL61" s="16"/>
      <c r="BM61" s="16"/>
      <c r="BN61" s="16"/>
      <c r="BO61" s="16"/>
      <c r="BP61" s="16"/>
      <c r="BQ61" s="16"/>
      <c r="BR61" s="16"/>
      <c r="BW61" s="139"/>
      <c r="BX61" s="139"/>
      <c r="BY61" s="139">
        <v>18</v>
      </c>
      <c r="BZ61" s="139">
        <f t="shared" si="1"/>
        <v>0</v>
      </c>
      <c r="CA61" s="139" t="str">
        <f t="shared" si="2"/>
        <v/>
      </c>
      <c r="CB61" s="139"/>
      <c r="CC61" s="139"/>
      <c r="CD61" s="139"/>
      <c r="CE61" s="139"/>
      <c r="CF61" s="139"/>
      <c r="CG61" s="139"/>
    </row>
    <row r="62" spans="2:85" ht="37.5" customHeight="1">
      <c r="B62" s="604"/>
      <c r="C62" s="601"/>
      <c r="D62" s="602"/>
      <c r="E62" s="603"/>
      <c r="F62" s="592"/>
      <c r="G62" s="593"/>
      <c r="H62" s="593"/>
      <c r="I62" s="593"/>
      <c r="J62" s="593"/>
      <c r="K62" s="593"/>
      <c r="L62" s="593"/>
      <c r="M62" s="593"/>
      <c r="N62" s="593"/>
      <c r="O62" s="593"/>
      <c r="P62" s="593"/>
      <c r="Q62" s="593"/>
      <c r="R62" s="593"/>
      <c r="S62" s="593"/>
      <c r="T62" s="594"/>
      <c r="U62" s="598" t="s">
        <v>7297</v>
      </c>
      <c r="V62" s="599"/>
      <c r="W62" s="600"/>
      <c r="X62" s="189" t="s">
        <v>4568</v>
      </c>
      <c r="AW62" s="155"/>
      <c r="AX62" s="155"/>
      <c r="AY62" s="155"/>
      <c r="AZ62" s="155"/>
      <c r="BA62" s="155"/>
      <c r="BB62" s="16"/>
      <c r="BC62" s="16"/>
      <c r="BD62" s="16"/>
      <c r="BE62" s="16"/>
      <c r="BF62" s="16"/>
      <c r="BG62" s="16"/>
      <c r="BH62" s="16"/>
      <c r="BI62" s="16"/>
      <c r="BJ62" s="16"/>
      <c r="BK62" s="16"/>
      <c r="BL62" s="16"/>
      <c r="BM62" s="16"/>
      <c r="BN62" s="16"/>
      <c r="BO62" s="16"/>
      <c r="BP62" s="16"/>
      <c r="BQ62" s="16"/>
      <c r="BR62" s="16"/>
      <c r="BW62" s="139"/>
      <c r="BX62" s="139"/>
      <c r="BY62" s="139">
        <v>2</v>
      </c>
      <c r="BZ62" s="139">
        <f t="shared" si="1"/>
        <v>0</v>
      </c>
      <c r="CA62" s="139" t="str">
        <f t="shared" si="2"/>
        <v/>
      </c>
      <c r="CB62" s="139"/>
      <c r="CC62" s="139"/>
      <c r="CD62" s="139"/>
      <c r="CE62" s="139"/>
      <c r="CF62" s="139"/>
      <c r="CG62" s="139"/>
    </row>
    <row r="63" spans="2:85" ht="37.5" customHeight="1">
      <c r="B63" s="604"/>
      <c r="C63" s="595" t="str">
        <f>IFERROR(VLOOKUP($F62,プルダウンデータ!$B$1259:$C$1270,2,0),"")</f>
        <v/>
      </c>
      <c r="D63" s="596"/>
      <c r="E63" s="596"/>
      <c r="F63" s="596"/>
      <c r="G63" s="596"/>
      <c r="H63" s="596"/>
      <c r="I63" s="596"/>
      <c r="J63" s="596"/>
      <c r="K63" s="596"/>
      <c r="L63" s="596"/>
      <c r="M63" s="596"/>
      <c r="N63" s="596"/>
      <c r="O63" s="596"/>
      <c r="P63" s="596"/>
      <c r="Q63" s="596"/>
      <c r="R63" s="596"/>
      <c r="S63" s="596"/>
      <c r="T63" s="596"/>
      <c r="U63" s="596"/>
      <c r="V63" s="596"/>
      <c r="W63" s="597"/>
      <c r="X63" s="188" t="s">
        <v>4568</v>
      </c>
      <c r="AW63" s="155"/>
      <c r="AX63" s="155"/>
      <c r="AY63" s="155"/>
      <c r="AZ63" s="155"/>
      <c r="BA63" s="155"/>
      <c r="BB63" s="16"/>
      <c r="BC63" s="16"/>
      <c r="BD63" s="16"/>
      <c r="BE63" s="16"/>
      <c r="BF63" s="16"/>
      <c r="BG63" s="16"/>
      <c r="BH63" s="16"/>
      <c r="BI63" s="16"/>
      <c r="BJ63" s="16"/>
      <c r="BK63" s="16"/>
      <c r="BL63" s="16"/>
      <c r="BM63" s="16"/>
      <c r="BN63" s="16"/>
      <c r="BO63" s="16"/>
      <c r="BP63" s="16"/>
      <c r="BQ63" s="16"/>
      <c r="BR63" s="16"/>
      <c r="BW63" s="139"/>
      <c r="BX63" s="139"/>
      <c r="BY63" s="139">
        <v>3</v>
      </c>
      <c r="BZ63" s="139">
        <f t="shared" si="1"/>
        <v>0</v>
      </c>
      <c r="CA63" s="139" t="str">
        <f t="shared" si="2"/>
        <v/>
      </c>
      <c r="CB63" s="139"/>
      <c r="CC63" s="139"/>
      <c r="CD63" s="139"/>
      <c r="CE63" s="139"/>
      <c r="CF63" s="139"/>
      <c r="CG63" s="139"/>
    </row>
    <row r="64" spans="2:85" ht="37.5" customHeight="1">
      <c r="B64" s="604" t="s">
        <v>7316</v>
      </c>
      <c r="C64" s="607"/>
      <c r="D64" s="607"/>
      <c r="E64" s="607"/>
      <c r="F64" s="607"/>
      <c r="G64" s="607"/>
      <c r="H64" s="607"/>
      <c r="I64" s="605"/>
      <c r="J64" s="605"/>
      <c r="K64" s="605"/>
      <c r="L64" s="608"/>
      <c r="M64" s="608"/>
      <c r="N64" s="609"/>
      <c r="O64" s="609"/>
      <c r="P64" s="609"/>
      <c r="Q64" s="609"/>
      <c r="R64" s="609"/>
      <c r="S64" s="609"/>
      <c r="T64" s="610" t="str">
        <f>IF($C64&lt;&gt;"",IFERROR(IF($C65=プルダウンデータ!$C$1276,計算用シート!$A$38,
IF(OR($C65=プルダウンデータ!$C$1275,NOT(ISERROR(VLOOKUP($F65,計算用シート!$A$28:$A$32,1,FALSE)))),
IF(AND(VALUE(VLOOKUP($N64,計算用シート!$B$3:$D$10,2,FALSE))&lt;VALUE($I64),VALUE(VLOOKUP($N64,計算用シート!$B$3:$D$10,3,FALSE))&lt;VALUE($L64)),
IF($X65="☑",
IF(VALUE($L64)&gt;計算用シート!$A$22,計算用シート!$A$38,計算用シート!$A$37),
IF(VALUE($I64)&gt;=計算用シート!$A$25,計算用シート!$A$38,計算用シート!$A$37)),計算用シート!$A$36),
IF(VALUE($L64)&gt;計算用シート!$A$21,
IF(ISERROR(VLOOKUP($F65,プルダウンデータ!$B$1259:$C$1270,2,0)),
IF($X65="☑",
IF(VALUE($L64)&gt;計算用シート!$A$22,計算用シート!$A$38,計算用シート!$A$37),
IF(VALUE($I64)&gt;=計算用シート!$A$25,計算用シート!$A$38,計算用シート!$A$37)),
IF($X66="☑",計算用シート!$A$37,計算用シート!$A$38)),計算用シート!$A$36)
)),計算用シート!$A$36),"")</f>
        <v/>
      </c>
      <c r="U64" s="610"/>
      <c r="V64" s="610"/>
      <c r="W64" s="606"/>
      <c r="X64" s="606"/>
      <c r="AW64" s="155"/>
      <c r="AX64" s="155"/>
      <c r="AY64" s="155"/>
      <c r="AZ64" s="155"/>
      <c r="BA64" s="155"/>
      <c r="BB64" s="16"/>
      <c r="BC64" s="16"/>
      <c r="BD64" s="16"/>
      <c r="BE64" s="16"/>
      <c r="BF64" s="16"/>
      <c r="BG64" s="16"/>
      <c r="BH64" s="16"/>
      <c r="BI64" s="16"/>
      <c r="BJ64" s="16"/>
      <c r="BK64" s="16"/>
      <c r="BL64" s="16"/>
      <c r="BM64" s="16"/>
      <c r="BN64" s="16"/>
      <c r="BO64" s="16"/>
      <c r="BP64" s="16"/>
      <c r="BQ64" s="16"/>
      <c r="BR64" s="16"/>
      <c r="BW64" s="139"/>
      <c r="BX64" s="139"/>
      <c r="BY64" s="139">
        <v>19</v>
      </c>
      <c r="BZ64" s="139">
        <f t="shared" si="1"/>
        <v>0</v>
      </c>
      <c r="CA64" s="139" t="str">
        <f t="shared" si="2"/>
        <v/>
      </c>
      <c r="CB64" s="139"/>
      <c r="CC64" s="139"/>
      <c r="CD64" s="139"/>
      <c r="CE64" s="139"/>
      <c r="CF64" s="139"/>
      <c r="CG64" s="139"/>
    </row>
    <row r="65" spans="2:85" ht="37.5" customHeight="1">
      <c r="B65" s="604"/>
      <c r="C65" s="601"/>
      <c r="D65" s="602"/>
      <c r="E65" s="603"/>
      <c r="F65" s="592"/>
      <c r="G65" s="593"/>
      <c r="H65" s="593"/>
      <c r="I65" s="593"/>
      <c r="J65" s="593"/>
      <c r="K65" s="593"/>
      <c r="L65" s="593"/>
      <c r="M65" s="593"/>
      <c r="N65" s="593"/>
      <c r="O65" s="593"/>
      <c r="P65" s="593"/>
      <c r="Q65" s="593"/>
      <c r="R65" s="593"/>
      <c r="S65" s="593"/>
      <c r="T65" s="594"/>
      <c r="U65" s="598" t="s">
        <v>7297</v>
      </c>
      <c r="V65" s="599"/>
      <c r="W65" s="600"/>
      <c r="X65" s="189" t="s">
        <v>4568</v>
      </c>
      <c r="AW65" s="155"/>
      <c r="AX65" s="155"/>
      <c r="AY65" s="155"/>
      <c r="AZ65" s="155"/>
      <c r="BA65" s="155"/>
      <c r="BB65" s="16"/>
      <c r="BC65" s="16"/>
      <c r="BD65" s="16"/>
      <c r="BE65" s="16"/>
      <c r="BF65" s="16"/>
      <c r="BG65" s="16"/>
      <c r="BH65" s="16"/>
      <c r="BI65" s="16"/>
      <c r="BJ65" s="16"/>
      <c r="BK65" s="16"/>
      <c r="BL65" s="16"/>
      <c r="BM65" s="16"/>
      <c r="BN65" s="16"/>
      <c r="BO65" s="16"/>
      <c r="BP65" s="16"/>
      <c r="BQ65" s="16"/>
      <c r="BR65" s="16"/>
      <c r="BW65" s="139"/>
      <c r="BX65" s="139"/>
      <c r="BY65" s="139">
        <v>2</v>
      </c>
      <c r="BZ65" s="139">
        <f t="shared" si="1"/>
        <v>0</v>
      </c>
      <c r="CA65" s="139" t="str">
        <f t="shared" si="2"/>
        <v/>
      </c>
      <c r="CB65" s="139"/>
      <c r="CC65" s="139"/>
      <c r="CD65" s="139"/>
      <c r="CE65" s="139"/>
      <c r="CF65" s="139"/>
      <c r="CG65" s="139"/>
    </row>
    <row r="66" spans="2:85" ht="37.5" customHeight="1">
      <c r="B66" s="604"/>
      <c r="C66" s="595" t="str">
        <f>IFERROR(VLOOKUP($F65,プルダウンデータ!$B$1259:$C$1270,2,0),"")</f>
        <v/>
      </c>
      <c r="D66" s="596"/>
      <c r="E66" s="596"/>
      <c r="F66" s="596"/>
      <c r="G66" s="596"/>
      <c r="H66" s="596"/>
      <c r="I66" s="596"/>
      <c r="J66" s="596"/>
      <c r="K66" s="596"/>
      <c r="L66" s="596"/>
      <c r="M66" s="596"/>
      <c r="N66" s="596"/>
      <c r="O66" s="596"/>
      <c r="P66" s="596"/>
      <c r="Q66" s="596"/>
      <c r="R66" s="596"/>
      <c r="S66" s="596"/>
      <c r="T66" s="596"/>
      <c r="U66" s="596"/>
      <c r="V66" s="596"/>
      <c r="W66" s="597"/>
      <c r="X66" s="188" t="s">
        <v>4568</v>
      </c>
      <c r="AW66" s="155"/>
      <c r="AX66" s="155"/>
      <c r="AY66" s="155"/>
      <c r="AZ66" s="155"/>
      <c r="BA66" s="155"/>
      <c r="BB66" s="16"/>
      <c r="BC66" s="16"/>
      <c r="BD66" s="16"/>
      <c r="BE66" s="16"/>
      <c r="BF66" s="16"/>
      <c r="BG66" s="16"/>
      <c r="BH66" s="16"/>
      <c r="BI66" s="16"/>
      <c r="BJ66" s="16"/>
      <c r="BK66" s="16"/>
      <c r="BL66" s="16"/>
      <c r="BM66" s="16"/>
      <c r="BN66" s="16"/>
      <c r="BO66" s="16"/>
      <c r="BP66" s="16"/>
      <c r="BQ66" s="16"/>
      <c r="BR66" s="16"/>
      <c r="BW66" s="139"/>
      <c r="BX66" s="139"/>
      <c r="BY66" s="139">
        <v>3</v>
      </c>
      <c r="BZ66" s="139">
        <f t="shared" si="1"/>
        <v>0</v>
      </c>
      <c r="CA66" s="139" t="str">
        <f t="shared" si="2"/>
        <v/>
      </c>
      <c r="CB66" s="139"/>
      <c r="CC66" s="139"/>
      <c r="CD66" s="139"/>
      <c r="CE66" s="139"/>
      <c r="CF66" s="139"/>
      <c r="CG66" s="139"/>
    </row>
    <row r="67" spans="2:85" ht="37.5" customHeight="1">
      <c r="B67" s="604" t="s">
        <v>7317</v>
      </c>
      <c r="C67" s="607"/>
      <c r="D67" s="607"/>
      <c r="E67" s="607"/>
      <c r="F67" s="607"/>
      <c r="G67" s="607"/>
      <c r="H67" s="607"/>
      <c r="I67" s="605"/>
      <c r="J67" s="605"/>
      <c r="K67" s="605"/>
      <c r="L67" s="608"/>
      <c r="M67" s="608"/>
      <c r="N67" s="609"/>
      <c r="O67" s="609"/>
      <c r="P67" s="609"/>
      <c r="Q67" s="609"/>
      <c r="R67" s="609"/>
      <c r="S67" s="609"/>
      <c r="T67" s="610" t="str">
        <f>IF($C67&lt;&gt;"",IFERROR(IF($C68=プルダウンデータ!$C$1276,計算用シート!$A$38,
IF(OR($C68=プルダウンデータ!$C$1275,NOT(ISERROR(VLOOKUP($F68,計算用シート!$A$28:$A$32,1,FALSE)))),
IF(AND(VALUE(VLOOKUP($N67,計算用シート!$B$3:$D$10,2,FALSE))&lt;VALUE($I67),VALUE(VLOOKUP($N67,計算用シート!$B$3:$D$10,3,FALSE))&lt;VALUE($L67)),
IF($X68="☑",
IF(VALUE($L67)&gt;計算用シート!$A$22,計算用シート!$A$38,計算用シート!$A$37),
IF(VALUE($I67)&gt;=計算用シート!$A$25,計算用シート!$A$38,計算用シート!$A$37)),計算用シート!$A$36),
IF(VALUE($L67)&gt;計算用シート!$A$21,
IF(ISERROR(VLOOKUP($F68,プルダウンデータ!$B$1259:$C$1270,2,0)),
IF($X68="☑",
IF(VALUE($L67)&gt;計算用シート!$A$22,計算用シート!$A$38,計算用シート!$A$37),
IF(VALUE($I67)&gt;=計算用シート!$A$25,計算用シート!$A$38,計算用シート!$A$37)),
IF($X69="☑",計算用シート!$A$37,計算用シート!$A$38)),計算用シート!$A$36)
)),計算用シート!$A$36),"")</f>
        <v/>
      </c>
      <c r="U67" s="610"/>
      <c r="V67" s="610"/>
      <c r="W67" s="606"/>
      <c r="X67" s="606"/>
      <c r="AW67" s="155"/>
      <c r="AX67" s="155"/>
      <c r="AY67" s="155"/>
      <c r="AZ67" s="155"/>
      <c r="BA67" s="155"/>
      <c r="BB67" s="16"/>
      <c r="BC67" s="16"/>
      <c r="BD67" s="16"/>
      <c r="BE67" s="16"/>
      <c r="BF67" s="16"/>
      <c r="BG67" s="16"/>
      <c r="BH67" s="16"/>
      <c r="BI67" s="16"/>
      <c r="BJ67" s="16"/>
      <c r="BK67" s="16"/>
      <c r="BL67" s="16"/>
      <c r="BM67" s="16"/>
      <c r="BN67" s="16"/>
      <c r="BO67" s="16"/>
      <c r="BP67" s="16"/>
      <c r="BQ67" s="16"/>
      <c r="BR67" s="16"/>
      <c r="BW67" s="139"/>
      <c r="BX67" s="139"/>
      <c r="BY67" s="139">
        <v>19</v>
      </c>
      <c r="BZ67" s="139">
        <f t="shared" si="1"/>
        <v>0</v>
      </c>
      <c r="CA67" s="139" t="str">
        <f t="shared" si="2"/>
        <v/>
      </c>
      <c r="CB67" s="139"/>
      <c r="CC67" s="139"/>
      <c r="CD67" s="139"/>
      <c r="CE67" s="139"/>
      <c r="CF67" s="139"/>
      <c r="CG67" s="139"/>
    </row>
    <row r="68" spans="2:85" ht="37.5" customHeight="1">
      <c r="B68" s="604"/>
      <c r="C68" s="601"/>
      <c r="D68" s="602"/>
      <c r="E68" s="603"/>
      <c r="F68" s="592"/>
      <c r="G68" s="593"/>
      <c r="H68" s="593"/>
      <c r="I68" s="593"/>
      <c r="J68" s="593"/>
      <c r="K68" s="593"/>
      <c r="L68" s="593"/>
      <c r="M68" s="593"/>
      <c r="N68" s="593"/>
      <c r="O68" s="593"/>
      <c r="P68" s="593"/>
      <c r="Q68" s="593"/>
      <c r="R68" s="593"/>
      <c r="S68" s="593"/>
      <c r="T68" s="594"/>
      <c r="U68" s="598" t="s">
        <v>7297</v>
      </c>
      <c r="V68" s="599"/>
      <c r="W68" s="600"/>
      <c r="X68" s="189" t="s">
        <v>4568</v>
      </c>
      <c r="AW68" s="155"/>
      <c r="AX68" s="155"/>
      <c r="AY68" s="155"/>
      <c r="AZ68" s="155"/>
      <c r="BA68" s="155"/>
      <c r="BB68" s="16"/>
      <c r="BC68" s="16"/>
      <c r="BD68" s="16"/>
      <c r="BE68" s="16"/>
      <c r="BF68" s="16"/>
      <c r="BG68" s="16"/>
      <c r="BH68" s="16"/>
      <c r="BI68" s="16"/>
      <c r="BJ68" s="16"/>
      <c r="BK68" s="16"/>
      <c r="BL68" s="16"/>
      <c r="BM68" s="16"/>
      <c r="BN68" s="16"/>
      <c r="BO68" s="16"/>
      <c r="BP68" s="16"/>
      <c r="BQ68" s="16"/>
      <c r="BR68" s="16"/>
      <c r="BW68" s="139"/>
      <c r="BX68" s="139"/>
      <c r="BY68" s="139">
        <v>2</v>
      </c>
      <c r="BZ68" s="139">
        <f t="shared" si="1"/>
        <v>0</v>
      </c>
      <c r="CA68" s="139" t="str">
        <f t="shared" si="2"/>
        <v/>
      </c>
      <c r="CB68" s="139"/>
      <c r="CC68" s="139"/>
      <c r="CD68" s="139"/>
      <c r="CE68" s="139"/>
      <c r="CF68" s="139"/>
      <c r="CG68" s="139"/>
    </row>
    <row r="69" spans="2:85" ht="37.5" customHeight="1">
      <c r="B69" s="604"/>
      <c r="C69" s="595" t="str">
        <f>IFERROR(VLOOKUP($F68,プルダウンデータ!$B$1259:$C$1270,2,0),"")</f>
        <v/>
      </c>
      <c r="D69" s="596"/>
      <c r="E69" s="596"/>
      <c r="F69" s="596"/>
      <c r="G69" s="596"/>
      <c r="H69" s="596"/>
      <c r="I69" s="596"/>
      <c r="J69" s="596"/>
      <c r="K69" s="596"/>
      <c r="L69" s="596"/>
      <c r="M69" s="596"/>
      <c r="N69" s="596"/>
      <c r="O69" s="596"/>
      <c r="P69" s="596"/>
      <c r="Q69" s="596"/>
      <c r="R69" s="596"/>
      <c r="S69" s="596"/>
      <c r="T69" s="596"/>
      <c r="U69" s="596"/>
      <c r="V69" s="596"/>
      <c r="W69" s="597"/>
      <c r="X69" s="188" t="s">
        <v>4568</v>
      </c>
      <c r="AW69" s="155"/>
      <c r="AX69" s="155"/>
      <c r="AY69" s="155"/>
      <c r="AZ69" s="155"/>
      <c r="BA69" s="155"/>
      <c r="BB69" s="16"/>
      <c r="BC69" s="16"/>
      <c r="BD69" s="16"/>
      <c r="BE69" s="16"/>
      <c r="BF69" s="16"/>
      <c r="BG69" s="16"/>
      <c r="BH69" s="16"/>
      <c r="BI69" s="16"/>
      <c r="BJ69" s="16"/>
      <c r="BK69" s="16"/>
      <c r="BL69" s="16"/>
      <c r="BM69" s="16"/>
      <c r="BN69" s="16"/>
      <c r="BO69" s="16"/>
      <c r="BP69" s="16"/>
      <c r="BQ69" s="16"/>
      <c r="BR69" s="16"/>
      <c r="BW69" s="139"/>
      <c r="BX69" s="139"/>
      <c r="BY69" s="139">
        <v>3</v>
      </c>
      <c r="BZ69" s="139">
        <f t="shared" si="1"/>
        <v>0</v>
      </c>
      <c r="CA69" s="139" t="str">
        <f t="shared" si="2"/>
        <v/>
      </c>
      <c r="CB69" s="139"/>
      <c r="CC69" s="139"/>
      <c r="CD69" s="139"/>
      <c r="CE69" s="139"/>
      <c r="CF69" s="139"/>
      <c r="CG69" s="139"/>
    </row>
    <row r="70" spans="2:85" ht="37.5" customHeight="1">
      <c r="B70" s="604" t="s">
        <v>7318</v>
      </c>
      <c r="C70" s="607"/>
      <c r="D70" s="607"/>
      <c r="E70" s="607"/>
      <c r="F70" s="607"/>
      <c r="G70" s="607"/>
      <c r="H70" s="607"/>
      <c r="I70" s="605"/>
      <c r="J70" s="605"/>
      <c r="K70" s="605"/>
      <c r="L70" s="608"/>
      <c r="M70" s="608"/>
      <c r="N70" s="609"/>
      <c r="O70" s="609"/>
      <c r="P70" s="609"/>
      <c r="Q70" s="609"/>
      <c r="R70" s="609"/>
      <c r="S70" s="609"/>
      <c r="T70" s="610" t="str">
        <f>IF($C70&lt;&gt;"",IFERROR(IF($C71=プルダウンデータ!$C$1276,計算用シート!$A$38,
IF(OR($C71=プルダウンデータ!$C$1275,NOT(ISERROR(VLOOKUP($F71,計算用シート!$A$28:$A$32,1,FALSE)))),
IF(AND(VALUE(VLOOKUP($N70,計算用シート!$B$3:$D$10,2,FALSE))&lt;VALUE($I70),VALUE(VLOOKUP($N70,計算用シート!$B$3:$D$10,3,FALSE))&lt;VALUE($L70)),
IF($X71="☑",
IF(VALUE($L70)&gt;計算用シート!$A$22,計算用シート!$A$38,計算用シート!$A$37),
IF(VALUE($I70)&gt;=計算用シート!$A$25,計算用シート!$A$38,計算用シート!$A$37)),計算用シート!$A$36),
IF(VALUE($L70)&gt;計算用シート!$A$21,
IF(ISERROR(VLOOKUP($F71,プルダウンデータ!$B$1259:$C$1270,2,0)),
IF($X71="☑",
IF(VALUE($L70)&gt;計算用シート!$A$22,計算用シート!$A$38,計算用シート!$A$37),
IF(VALUE($I70)&gt;=計算用シート!$A$25,計算用シート!$A$38,計算用シート!$A$37)),
IF($X72="☑",計算用シート!$A$37,計算用シート!$A$38)),計算用シート!$A$36)
)),計算用シート!$A$36),"")</f>
        <v/>
      </c>
      <c r="U70" s="610"/>
      <c r="V70" s="610"/>
      <c r="W70" s="606"/>
      <c r="X70" s="606"/>
      <c r="AW70" s="155"/>
      <c r="AX70" s="155"/>
      <c r="AY70" s="155"/>
      <c r="AZ70" s="155"/>
      <c r="BA70" s="155"/>
      <c r="BB70" s="16"/>
      <c r="BC70" s="16"/>
      <c r="BD70" s="16"/>
      <c r="BE70" s="16"/>
      <c r="BF70" s="16"/>
      <c r="BG70" s="16"/>
      <c r="BH70" s="16"/>
      <c r="BI70" s="16"/>
      <c r="BJ70" s="16"/>
      <c r="BK70" s="16"/>
      <c r="BL70" s="16"/>
      <c r="BM70" s="16"/>
      <c r="BN70" s="16"/>
      <c r="BO70" s="16"/>
      <c r="BP70" s="16"/>
      <c r="BQ70" s="16"/>
      <c r="BR70" s="16"/>
      <c r="BW70" s="139"/>
      <c r="BX70" s="139"/>
      <c r="BY70" s="139">
        <v>19</v>
      </c>
      <c r="BZ70" s="139">
        <f t="shared" si="1"/>
        <v>0</v>
      </c>
      <c r="CA70" s="139" t="str">
        <f t="shared" si="2"/>
        <v/>
      </c>
      <c r="CB70" s="139"/>
      <c r="CC70" s="139"/>
      <c r="CD70" s="139"/>
      <c r="CE70" s="139"/>
      <c r="CF70" s="139"/>
      <c r="CG70" s="139"/>
    </row>
    <row r="71" spans="2:85" ht="37.5" customHeight="1">
      <c r="B71" s="604"/>
      <c r="C71" s="601"/>
      <c r="D71" s="602"/>
      <c r="E71" s="603"/>
      <c r="F71" s="592"/>
      <c r="G71" s="593"/>
      <c r="H71" s="593"/>
      <c r="I71" s="593"/>
      <c r="J71" s="593"/>
      <c r="K71" s="593"/>
      <c r="L71" s="593"/>
      <c r="M71" s="593"/>
      <c r="N71" s="593"/>
      <c r="O71" s="593"/>
      <c r="P71" s="593"/>
      <c r="Q71" s="593"/>
      <c r="R71" s="593"/>
      <c r="S71" s="593"/>
      <c r="T71" s="594"/>
      <c r="U71" s="598" t="s">
        <v>7297</v>
      </c>
      <c r="V71" s="599"/>
      <c r="W71" s="600"/>
      <c r="X71" s="189" t="s">
        <v>4568</v>
      </c>
      <c r="AW71" s="155"/>
      <c r="AX71" s="155"/>
      <c r="AY71" s="155"/>
      <c r="AZ71" s="155"/>
      <c r="BA71" s="155"/>
      <c r="BB71" s="16"/>
      <c r="BC71" s="16"/>
      <c r="BD71" s="16"/>
      <c r="BE71" s="16"/>
      <c r="BF71" s="16"/>
      <c r="BG71" s="16"/>
      <c r="BH71" s="16"/>
      <c r="BI71" s="16"/>
      <c r="BJ71" s="16"/>
      <c r="BK71" s="16"/>
      <c r="BL71" s="16"/>
      <c r="BM71" s="16"/>
      <c r="BN71" s="16"/>
      <c r="BO71" s="16"/>
      <c r="BP71" s="16"/>
      <c r="BQ71" s="16"/>
      <c r="BR71" s="16"/>
      <c r="BW71" s="139"/>
      <c r="BX71" s="139"/>
      <c r="BY71" s="139">
        <v>2</v>
      </c>
      <c r="BZ71" s="139">
        <f t="shared" si="1"/>
        <v>0</v>
      </c>
      <c r="CA71" s="139" t="str">
        <f t="shared" si="2"/>
        <v/>
      </c>
      <c r="CB71" s="139"/>
      <c r="CC71" s="139"/>
      <c r="CD71" s="139"/>
      <c r="CE71" s="139"/>
      <c r="CF71" s="139"/>
      <c r="CG71" s="139"/>
    </row>
    <row r="72" spans="2:85" ht="37.5" customHeight="1">
      <c r="B72" s="604"/>
      <c r="C72" s="595" t="str">
        <f>IFERROR(VLOOKUP($F71,プルダウンデータ!$B$1259:$C$1270,2,0),"")</f>
        <v/>
      </c>
      <c r="D72" s="596"/>
      <c r="E72" s="596"/>
      <c r="F72" s="596"/>
      <c r="G72" s="596"/>
      <c r="H72" s="596"/>
      <c r="I72" s="596"/>
      <c r="J72" s="596"/>
      <c r="K72" s="596"/>
      <c r="L72" s="596"/>
      <c r="M72" s="596"/>
      <c r="N72" s="596"/>
      <c r="O72" s="596"/>
      <c r="P72" s="596"/>
      <c r="Q72" s="596"/>
      <c r="R72" s="596"/>
      <c r="S72" s="596"/>
      <c r="T72" s="596"/>
      <c r="U72" s="596"/>
      <c r="V72" s="596"/>
      <c r="W72" s="597"/>
      <c r="X72" s="188" t="s">
        <v>4568</v>
      </c>
      <c r="AW72" s="155"/>
      <c r="AX72" s="155"/>
      <c r="AY72" s="155"/>
      <c r="AZ72" s="155"/>
      <c r="BA72" s="155"/>
      <c r="BB72" s="16"/>
      <c r="BC72" s="16"/>
      <c r="BD72" s="16"/>
      <c r="BE72" s="16"/>
      <c r="BF72" s="16"/>
      <c r="BG72" s="16"/>
      <c r="BH72" s="16"/>
      <c r="BI72" s="16"/>
      <c r="BJ72" s="16"/>
      <c r="BK72" s="16"/>
      <c r="BL72" s="16"/>
      <c r="BM72" s="16"/>
      <c r="BN72" s="16"/>
      <c r="BO72" s="16"/>
      <c r="BP72" s="16"/>
      <c r="BQ72" s="16"/>
      <c r="BR72" s="16"/>
      <c r="BW72" s="139"/>
      <c r="BX72" s="139"/>
      <c r="BY72" s="139">
        <v>3</v>
      </c>
      <c r="BZ72" s="139">
        <f t="shared" si="1"/>
        <v>0</v>
      </c>
      <c r="CA72" s="139" t="str">
        <f t="shared" si="2"/>
        <v/>
      </c>
      <c r="CB72" s="139"/>
      <c r="CC72" s="139"/>
      <c r="CD72" s="139"/>
      <c r="CE72" s="139"/>
      <c r="CF72" s="139"/>
      <c r="CG72" s="139"/>
    </row>
    <row r="73" spans="2:85" ht="37.5" customHeight="1">
      <c r="B73" s="604" t="s">
        <v>7319</v>
      </c>
      <c r="C73" s="607"/>
      <c r="D73" s="607"/>
      <c r="E73" s="607"/>
      <c r="F73" s="607"/>
      <c r="G73" s="607"/>
      <c r="H73" s="607"/>
      <c r="I73" s="605"/>
      <c r="J73" s="605"/>
      <c r="K73" s="605"/>
      <c r="L73" s="608"/>
      <c r="M73" s="608"/>
      <c r="N73" s="609"/>
      <c r="O73" s="609"/>
      <c r="P73" s="609"/>
      <c r="Q73" s="609"/>
      <c r="R73" s="609"/>
      <c r="S73" s="609"/>
      <c r="T73" s="610" t="str">
        <f>IF($C73&lt;&gt;"",IFERROR(IF($C74=プルダウンデータ!$C$1276,計算用シート!$A$38,
IF(OR($C74=プルダウンデータ!$C$1275,NOT(ISERROR(VLOOKUP($F74,計算用シート!$A$28:$A$32,1,FALSE)))),
IF(AND(VALUE(VLOOKUP($N73,計算用シート!$B$3:$D$10,2,FALSE))&lt;VALUE($I73),VALUE(VLOOKUP($N73,計算用シート!$B$3:$D$10,3,FALSE))&lt;VALUE($L73)),
IF($X74="☑",
IF(VALUE($L73)&gt;計算用シート!$A$22,計算用シート!$A$38,計算用シート!$A$37),
IF(VALUE($I73)&gt;=計算用シート!$A$25,計算用シート!$A$38,計算用シート!$A$37)),計算用シート!$A$36),
IF(VALUE($L73)&gt;計算用シート!$A$21,
IF(ISERROR(VLOOKUP($F74,プルダウンデータ!$B$1259:$C$1270,2,0)),
IF($X74="☑",
IF(VALUE($L73)&gt;計算用シート!$A$22,計算用シート!$A$38,計算用シート!$A$37),
IF(VALUE($I73)&gt;=計算用シート!$A$25,計算用シート!$A$38,計算用シート!$A$37)),
IF($X75="☑",計算用シート!$A$37,計算用シート!$A$38)),計算用シート!$A$36)
)),計算用シート!$A$36),"")</f>
        <v/>
      </c>
      <c r="U73" s="610"/>
      <c r="V73" s="610"/>
      <c r="W73" s="606"/>
      <c r="X73" s="606"/>
      <c r="AW73" s="155"/>
      <c r="AX73" s="155"/>
      <c r="AY73" s="155"/>
      <c r="AZ73" s="155"/>
      <c r="BA73" s="155"/>
      <c r="BB73" s="16"/>
      <c r="BC73" s="16"/>
      <c r="BD73" s="16"/>
      <c r="BE73" s="16"/>
      <c r="BF73" s="16"/>
      <c r="BG73" s="16"/>
      <c r="BH73" s="16"/>
      <c r="BI73" s="16"/>
      <c r="BJ73" s="16"/>
      <c r="BK73" s="16"/>
      <c r="BL73" s="16"/>
      <c r="BM73" s="16"/>
      <c r="BN73" s="16"/>
      <c r="BO73" s="16"/>
      <c r="BP73" s="16"/>
      <c r="BQ73" s="16"/>
      <c r="BR73" s="16"/>
      <c r="BW73" s="139"/>
      <c r="BX73" s="139"/>
      <c r="BY73" s="139">
        <v>20</v>
      </c>
      <c r="BZ73" s="139">
        <f t="shared" si="1"/>
        <v>0</v>
      </c>
      <c r="CA73" s="139" t="str">
        <f t="shared" si="2"/>
        <v/>
      </c>
      <c r="CB73" s="139"/>
      <c r="CC73" s="139"/>
      <c r="CD73" s="139"/>
      <c r="CE73" s="139"/>
      <c r="CF73" s="139"/>
      <c r="CG73" s="139"/>
    </row>
    <row r="74" spans="2:85" ht="37.5" customHeight="1">
      <c r="B74" s="604"/>
      <c r="C74" s="601"/>
      <c r="D74" s="602"/>
      <c r="E74" s="603"/>
      <c r="F74" s="592"/>
      <c r="G74" s="593"/>
      <c r="H74" s="593"/>
      <c r="I74" s="593"/>
      <c r="J74" s="593"/>
      <c r="K74" s="593"/>
      <c r="L74" s="593"/>
      <c r="M74" s="593"/>
      <c r="N74" s="593"/>
      <c r="O74" s="593"/>
      <c r="P74" s="593"/>
      <c r="Q74" s="593"/>
      <c r="R74" s="593"/>
      <c r="S74" s="593"/>
      <c r="T74" s="594"/>
      <c r="U74" s="598" t="s">
        <v>7297</v>
      </c>
      <c r="V74" s="599"/>
      <c r="W74" s="600"/>
      <c r="X74" s="189" t="s">
        <v>4568</v>
      </c>
      <c r="AW74" s="155"/>
      <c r="AX74" s="155"/>
      <c r="AY74" s="155"/>
      <c r="AZ74" s="155"/>
      <c r="BA74" s="155"/>
      <c r="BB74" s="16"/>
      <c r="BC74" s="16"/>
      <c r="BD74" s="16"/>
      <c r="BE74" s="16"/>
      <c r="BF74" s="16"/>
      <c r="BG74" s="16"/>
      <c r="BH74" s="16"/>
      <c r="BI74" s="16"/>
      <c r="BJ74" s="16"/>
      <c r="BK74" s="16"/>
      <c r="BL74" s="16"/>
      <c r="BM74" s="16"/>
      <c r="BN74" s="16"/>
      <c r="BO74" s="16"/>
      <c r="BP74" s="16"/>
      <c r="BQ74" s="16"/>
      <c r="BR74" s="16"/>
      <c r="BW74" s="139"/>
      <c r="BX74" s="139"/>
      <c r="BY74" s="139">
        <v>2</v>
      </c>
      <c r="BZ74" s="139">
        <f t="shared" si="1"/>
        <v>0</v>
      </c>
      <c r="CA74" s="139" t="str">
        <f t="shared" si="2"/>
        <v/>
      </c>
      <c r="CB74" s="139"/>
      <c r="CC74" s="139"/>
      <c r="CD74" s="139"/>
      <c r="CE74" s="139"/>
      <c r="CF74" s="139"/>
      <c r="CG74" s="139"/>
    </row>
    <row r="75" spans="2:85" ht="37.5" customHeight="1">
      <c r="B75" s="604"/>
      <c r="C75" s="595" t="str">
        <f>IFERROR(VLOOKUP($F74,プルダウンデータ!$B$1259:$C$1270,2,0),"")</f>
        <v/>
      </c>
      <c r="D75" s="596"/>
      <c r="E75" s="596"/>
      <c r="F75" s="596"/>
      <c r="G75" s="596"/>
      <c r="H75" s="596"/>
      <c r="I75" s="596"/>
      <c r="J75" s="596"/>
      <c r="K75" s="596"/>
      <c r="L75" s="596"/>
      <c r="M75" s="596"/>
      <c r="N75" s="596"/>
      <c r="O75" s="596"/>
      <c r="P75" s="596"/>
      <c r="Q75" s="596"/>
      <c r="R75" s="596"/>
      <c r="S75" s="596"/>
      <c r="T75" s="596"/>
      <c r="U75" s="596"/>
      <c r="V75" s="596"/>
      <c r="W75" s="597"/>
      <c r="X75" s="188" t="s">
        <v>4568</v>
      </c>
      <c r="AW75" s="155"/>
      <c r="AX75" s="155"/>
      <c r="AY75" s="155"/>
      <c r="AZ75" s="155"/>
      <c r="BA75" s="155"/>
      <c r="BB75" s="16"/>
      <c r="BC75" s="16"/>
      <c r="BD75" s="16"/>
      <c r="BE75" s="16"/>
      <c r="BF75" s="16"/>
      <c r="BG75" s="16"/>
      <c r="BH75" s="16"/>
      <c r="BI75" s="16"/>
      <c r="BJ75" s="16"/>
      <c r="BK75" s="16"/>
      <c r="BL75" s="16"/>
      <c r="BM75" s="16"/>
      <c r="BN75" s="16"/>
      <c r="BO75" s="16"/>
      <c r="BP75" s="16"/>
      <c r="BQ75" s="16"/>
      <c r="BR75" s="16"/>
      <c r="BW75" s="139"/>
      <c r="BX75" s="139"/>
      <c r="BY75" s="139">
        <v>3</v>
      </c>
      <c r="BZ75" s="139">
        <f t="shared" si="1"/>
        <v>0</v>
      </c>
      <c r="CA75" s="139" t="str">
        <f t="shared" si="2"/>
        <v/>
      </c>
      <c r="CB75" s="139"/>
      <c r="CC75" s="139"/>
      <c r="CD75" s="139"/>
      <c r="CE75" s="139"/>
      <c r="CF75" s="139"/>
      <c r="CG75" s="139"/>
    </row>
    <row r="76" spans="2:85" ht="20.100000000000001" customHeight="1">
      <c r="BW76" s="139"/>
      <c r="BX76" s="139"/>
      <c r="BY76" s="139"/>
      <c r="BZ76" s="139" t="str">
        <f>IF(AND($W76&lt;&gt;"",$BY76&lt;=$CB$88),LARGE($W$16:$X$73,$BY76),"")</f>
        <v/>
      </c>
      <c r="CA76" s="139"/>
      <c r="CB76" s="139"/>
      <c r="CC76" s="139"/>
      <c r="CD76" s="139"/>
      <c r="CE76" s="139"/>
      <c r="CF76" s="139"/>
      <c r="CG76" s="139"/>
    </row>
    <row r="77" spans="2:85" ht="20.100000000000001" customHeight="1">
      <c r="C77" s="157" t="s">
        <v>4568</v>
      </c>
      <c r="D77" s="627" t="s">
        <v>7124</v>
      </c>
      <c r="E77" s="627"/>
      <c r="F77" s="627"/>
      <c r="G77" s="627"/>
      <c r="H77" s="627"/>
      <c r="I77" s="627"/>
      <c r="J77" s="627"/>
      <c r="K77" s="627"/>
      <c r="L77" s="627"/>
      <c r="M77" s="627"/>
      <c r="N77" s="628"/>
      <c r="BW77" s="139"/>
      <c r="BX77" s="139"/>
      <c r="BY77" s="139"/>
      <c r="BZ77" s="139" t="str">
        <f>IF(AND($W77&lt;&gt;"",$BY77&lt;=$CB$88),LARGE($W$16:$X$73,$BY77),"")</f>
        <v/>
      </c>
      <c r="CA77" s="139"/>
      <c r="CB77" s="139"/>
      <c r="CC77" s="139"/>
      <c r="CD77" s="139"/>
      <c r="CE77" s="139"/>
      <c r="CF77" s="139"/>
      <c r="CG77" s="139"/>
    </row>
    <row r="78" spans="2:85" ht="20.100000000000001" customHeight="1">
      <c r="C78" s="158" t="s">
        <v>4568</v>
      </c>
      <c r="D78" s="629" t="s">
        <v>7288</v>
      </c>
      <c r="E78" s="629"/>
      <c r="F78" s="629"/>
      <c r="G78" s="629"/>
      <c r="H78" s="629"/>
      <c r="I78" s="629"/>
      <c r="J78" s="629"/>
      <c r="K78" s="629"/>
      <c r="L78" s="629"/>
      <c r="M78" s="629"/>
      <c r="N78" s="630"/>
      <c r="BW78" s="139"/>
      <c r="BX78" s="139"/>
      <c r="BY78" s="139"/>
      <c r="BZ78" s="139" t="str">
        <f>IF(AND($W78&lt;&gt;"",$BY78&lt;=$CB$88),LARGE($W$16:$X$73,$BY78),"")</f>
        <v/>
      </c>
      <c r="CA78" s="139"/>
      <c r="CB78" s="139"/>
      <c r="CC78" s="139"/>
      <c r="CD78" s="139"/>
      <c r="CE78" s="139"/>
      <c r="CF78" s="139"/>
      <c r="CG78" s="139"/>
    </row>
    <row r="79" spans="2:85" ht="20.100000000000001" customHeight="1">
      <c r="BW79" s="139"/>
      <c r="BX79" s="139"/>
      <c r="BY79" s="139"/>
      <c r="BZ79" s="139" t="str">
        <f>IF(AND($W79&lt;&gt;"",$BY79&lt;=$CB$88),LARGE($W$16:$X$73,$BY79),"")</f>
        <v/>
      </c>
      <c r="CA79" s="139"/>
      <c r="CB79" s="139"/>
      <c r="CC79" s="139"/>
      <c r="CD79" s="139"/>
      <c r="CE79" s="139"/>
      <c r="CF79" s="139"/>
      <c r="CG79" s="139"/>
    </row>
    <row r="80" spans="2:85" ht="20.100000000000001" hidden="1" customHeight="1">
      <c r="BW80" s="139"/>
      <c r="BX80" s="139"/>
      <c r="BY80" s="139">
        <v>25</v>
      </c>
      <c r="BZ80" s="139" t="str">
        <f>IF(AND($W80&lt;&gt;"",$BY80&lt;=$CB$88),LARGE($W$16:$X$73,$BY80),"")</f>
        <v/>
      </c>
      <c r="CA80" s="139"/>
      <c r="CB80" s="139"/>
      <c r="CC80" s="139"/>
      <c r="CD80" s="139"/>
      <c r="CE80" s="139"/>
      <c r="CF80" s="139"/>
      <c r="CG80" s="139"/>
    </row>
    <row r="81" spans="3:85" ht="20.100000000000001" hidden="1" customHeight="1">
      <c r="BW81" s="139"/>
      <c r="BX81" s="139"/>
      <c r="BY81" s="139"/>
      <c r="BZ81" s="139"/>
      <c r="CA81" s="139"/>
      <c r="CB81" s="139"/>
      <c r="CC81" s="139"/>
      <c r="CD81" s="139"/>
      <c r="CE81" s="139"/>
      <c r="CF81" s="139"/>
      <c r="CG81" s="139"/>
    </row>
    <row r="82" spans="3:85" ht="20.100000000000001" customHeight="1">
      <c r="C82" s="138" t="s">
        <v>7073</v>
      </c>
      <c r="X82" s="156" t="s">
        <v>7217</v>
      </c>
      <c r="BW82" s="139"/>
      <c r="BX82" s="139"/>
      <c r="BY82" s="139" t="s">
        <v>7118</v>
      </c>
      <c r="BZ82" s="139"/>
      <c r="CA82" s="139"/>
      <c r="CB82" s="139">
        <f>COUNT(W16:X73)</f>
        <v>0</v>
      </c>
      <c r="CC82" s="139"/>
      <c r="CD82" s="139"/>
      <c r="CE82" s="139"/>
      <c r="CF82" s="139"/>
      <c r="CG82" s="139"/>
    </row>
    <row r="83" spans="3:85" ht="20.100000000000001" hidden="1" customHeight="1">
      <c r="C83" s="138"/>
      <c r="BW83" s="139"/>
      <c r="BX83" s="139"/>
      <c r="BY83" s="139"/>
      <c r="BZ83" s="139"/>
      <c r="CA83" s="139"/>
      <c r="CB83" s="139"/>
      <c r="CC83" s="139"/>
      <c r="CD83" s="139"/>
      <c r="CE83" s="139"/>
      <c r="CF83" s="139"/>
      <c r="CG83" s="139"/>
    </row>
    <row r="84" spans="3:85" ht="20.100000000000001" hidden="1" customHeight="1">
      <c r="C84" s="138"/>
      <c r="BW84" s="139"/>
      <c r="BX84" s="139"/>
      <c r="BY84" s="139"/>
      <c r="BZ84" s="139"/>
      <c r="CA84" s="139"/>
      <c r="CB84" s="139"/>
      <c r="CC84" s="139"/>
      <c r="CD84" s="139"/>
      <c r="CE84" s="139"/>
      <c r="CF84" s="139"/>
      <c r="CG84" s="139"/>
    </row>
    <row r="85" spans="3:85" ht="20.100000000000001" hidden="1" customHeight="1">
      <c r="C85" s="138"/>
      <c r="BW85" s="139"/>
      <c r="BX85" s="139"/>
      <c r="BY85" s="139"/>
      <c r="BZ85" s="139"/>
      <c r="CA85" s="139"/>
      <c r="CB85" s="139"/>
      <c r="CC85" s="139"/>
      <c r="CD85" s="139"/>
      <c r="CE85" s="139"/>
      <c r="CF85" s="139"/>
      <c r="CG85" s="139"/>
    </row>
    <row r="86" spans="3:85" ht="20.100000000000001" hidden="1" customHeight="1">
      <c r="C86" s="138"/>
      <c r="BW86" s="139"/>
      <c r="BX86" s="139"/>
      <c r="BY86" s="139"/>
      <c r="BZ86" s="139"/>
      <c r="CA86" s="139"/>
      <c r="CB86" s="139"/>
      <c r="CC86" s="139"/>
      <c r="CD86" s="139"/>
      <c r="CE86" s="139"/>
      <c r="CF86" s="139"/>
      <c r="CG86" s="139"/>
    </row>
    <row r="87" spans="3:85" ht="20.100000000000001" hidden="1" customHeight="1">
      <c r="C87" s="138"/>
      <c r="BW87" s="139"/>
      <c r="BX87" s="139"/>
      <c r="BY87" s="139"/>
      <c r="BZ87" s="139"/>
      <c r="CA87" s="139"/>
      <c r="CB87" s="139"/>
      <c r="CC87" s="139"/>
      <c r="CD87" s="139"/>
      <c r="CE87" s="139"/>
      <c r="CF87" s="139"/>
      <c r="CG87" s="139"/>
    </row>
    <row r="88" spans="3:85" ht="20.100000000000001" customHeight="1">
      <c r="C88" s="611" t="s">
        <v>7072</v>
      </c>
      <c r="D88" s="612"/>
      <c r="E88" s="612"/>
      <c r="F88" s="612"/>
      <c r="G88" s="612"/>
      <c r="H88" s="613"/>
      <c r="I88" s="611" t="s">
        <v>7071</v>
      </c>
      <c r="J88" s="612"/>
      <c r="K88" s="612"/>
      <c r="L88" s="612"/>
      <c r="M88" s="612"/>
      <c r="N88" s="612"/>
      <c r="O88" s="613"/>
      <c r="P88" s="611" t="s">
        <v>7116</v>
      </c>
      <c r="Q88" s="612"/>
      <c r="R88" s="612"/>
      <c r="S88" s="612"/>
      <c r="T88" s="613"/>
      <c r="U88" s="611" t="s">
        <v>7070</v>
      </c>
      <c r="V88" s="612"/>
      <c r="W88" s="612"/>
      <c r="X88" s="613"/>
      <c r="BW88" s="139"/>
      <c r="BX88" s="139"/>
      <c r="BY88" s="139" t="s">
        <v>7119</v>
      </c>
      <c r="BZ88" s="139"/>
      <c r="CA88" s="139"/>
      <c r="CB88" s="139">
        <f>ROUNDDOWN(CB82/2,0)</f>
        <v>0</v>
      </c>
      <c r="CC88" s="139"/>
      <c r="CD88" s="139"/>
      <c r="CE88" s="139"/>
      <c r="CF88" s="139"/>
      <c r="CG88" s="139"/>
    </row>
    <row r="89" spans="3:85" ht="20.100000000000001" customHeight="1">
      <c r="C89" s="635" t="str">
        <f>$B$2</f>
        <v>通常枠</v>
      </c>
      <c r="D89" s="636"/>
      <c r="E89" s="636"/>
      <c r="F89" s="636"/>
      <c r="G89" s="636"/>
      <c r="H89" s="637"/>
      <c r="I89" s="617">
        <f>IF($C$89&lt;&gt;"",HLOOKUP($C$89,計算用シート!$A$14:$F$18,2,FALSE),"")</f>
        <v>80000000</v>
      </c>
      <c r="J89" s="618"/>
      <c r="K89" s="618"/>
      <c r="L89" s="618"/>
      <c r="M89" s="645" t="s">
        <v>7066</v>
      </c>
      <c r="N89" s="645"/>
      <c r="O89" s="646"/>
      <c r="P89" s="642">
        <f>IF($I89&lt;&gt;"",COUNTIF(計算用シート!$C$42:$C$61,$I89),"")</f>
        <v>0</v>
      </c>
      <c r="Q89" s="643"/>
      <c r="R89" s="643"/>
      <c r="S89" s="647" t="s">
        <v>7068</v>
      </c>
      <c r="T89" s="648"/>
      <c r="U89" s="617">
        <f>IF(AND($I89&lt;&gt;"",$P89&lt;&gt;""),$I89*$P89,0)</f>
        <v>0</v>
      </c>
      <c r="V89" s="618"/>
      <c r="W89" s="618"/>
      <c r="X89" s="141" t="s">
        <v>7066</v>
      </c>
      <c r="BW89" s="139"/>
      <c r="BX89" s="139"/>
      <c r="BY89" s="139"/>
      <c r="BZ89" s="139"/>
      <c r="CA89" s="139"/>
      <c r="CB89" s="139"/>
      <c r="CC89" s="139"/>
      <c r="CD89" s="139"/>
      <c r="CE89" s="139"/>
      <c r="CF89" s="139"/>
      <c r="CG89" s="139"/>
    </row>
    <row r="90" spans="3:85" ht="20.100000000000001" customHeight="1">
      <c r="C90" s="638"/>
      <c r="D90" s="639"/>
      <c r="E90" s="639"/>
      <c r="F90" s="639"/>
      <c r="G90" s="639"/>
      <c r="H90" s="640"/>
      <c r="I90" s="617">
        <f>IF($C$89&lt;&gt;"",HLOOKUP($C$89,計算用シート!$A$14:$F$18,3,FALSE),"")</f>
        <v>60000000</v>
      </c>
      <c r="J90" s="618"/>
      <c r="K90" s="618"/>
      <c r="L90" s="618"/>
      <c r="M90" s="647" t="s">
        <v>7066</v>
      </c>
      <c r="N90" s="647"/>
      <c r="O90" s="648"/>
      <c r="P90" s="642">
        <f>IF($I90&lt;&gt;"",COUNTIF(計算用シート!$C$42:$C$61,$I90),"")</f>
        <v>0</v>
      </c>
      <c r="Q90" s="643"/>
      <c r="R90" s="643"/>
      <c r="S90" s="647" t="s">
        <v>7068</v>
      </c>
      <c r="T90" s="648"/>
      <c r="U90" s="617">
        <f>IF(AND($I90&lt;&gt;"",$P90&lt;&gt;""),$I90*$P90,0)</f>
        <v>0</v>
      </c>
      <c r="V90" s="618"/>
      <c r="W90" s="618"/>
      <c r="X90" s="141" t="s">
        <v>7066</v>
      </c>
      <c r="BW90" s="139"/>
      <c r="BX90" s="139"/>
      <c r="BY90" s="139"/>
      <c r="BZ90" s="139"/>
      <c r="CA90" s="139"/>
      <c r="CB90" s="139"/>
      <c r="CC90" s="139"/>
      <c r="CD90" s="139"/>
      <c r="CE90" s="139"/>
      <c r="CF90" s="139"/>
      <c r="CG90" s="139"/>
    </row>
    <row r="91" spans="3:85" ht="20.100000000000001" customHeight="1">
      <c r="C91" s="619" t="s">
        <v>7069</v>
      </c>
      <c r="D91" s="620"/>
      <c r="E91" s="620"/>
      <c r="F91" s="623"/>
      <c r="G91" s="623"/>
      <c r="H91" s="624"/>
      <c r="I91" s="617">
        <f>IF($C$89&lt;&gt;"",HLOOKUP($C$89,計算用シート!$A$14:$F$18,4,FALSE),"")</f>
        <v>40000000</v>
      </c>
      <c r="J91" s="618"/>
      <c r="K91" s="618"/>
      <c r="L91" s="618"/>
      <c r="M91" s="647" t="s">
        <v>7066</v>
      </c>
      <c r="N91" s="647"/>
      <c r="O91" s="648"/>
      <c r="P91" s="642">
        <f>IF($I91&lt;&gt;"",COUNTIF(計算用シート!$C$42:$C$61,$I91),"")</f>
        <v>0</v>
      </c>
      <c r="Q91" s="643"/>
      <c r="R91" s="643"/>
      <c r="S91" s="647" t="s">
        <v>7068</v>
      </c>
      <c r="T91" s="648"/>
      <c r="U91" s="617">
        <f>IF(AND($I91&lt;&gt;"",$P91&lt;&gt;""),$I91*$P91,0)</f>
        <v>0</v>
      </c>
      <c r="V91" s="618"/>
      <c r="W91" s="618"/>
      <c r="X91" s="141" t="s">
        <v>7066</v>
      </c>
    </row>
    <row r="92" spans="3:85" ht="20.100000000000001" customHeight="1" thickBot="1">
      <c r="C92" s="621"/>
      <c r="D92" s="622"/>
      <c r="E92" s="622"/>
      <c r="F92" s="625"/>
      <c r="G92" s="625"/>
      <c r="H92" s="626"/>
      <c r="I92" s="617">
        <f>IF($C$89&lt;&gt;"",HLOOKUP($C$89,計算用シート!$A$14:$F$18,5,FALSE),"")</f>
        <v>20000000</v>
      </c>
      <c r="J92" s="618"/>
      <c r="K92" s="618"/>
      <c r="L92" s="618"/>
      <c r="M92" s="652" t="s">
        <v>7066</v>
      </c>
      <c r="N92" s="652"/>
      <c r="O92" s="653"/>
      <c r="P92" s="642">
        <f>IF($I92&lt;&gt;"",COUNTIF(計算用シート!$C$42:$C$61,$I92),"")</f>
        <v>0</v>
      </c>
      <c r="Q92" s="643"/>
      <c r="R92" s="643"/>
      <c r="S92" s="650" t="s">
        <v>7068</v>
      </c>
      <c r="T92" s="651"/>
      <c r="U92" s="617">
        <f>IF(AND($I92&lt;&gt;"",$P92&lt;&gt;""),$I92*$P92,0)</f>
        <v>0</v>
      </c>
      <c r="V92" s="618"/>
      <c r="W92" s="618"/>
      <c r="X92" s="141" t="s">
        <v>7066</v>
      </c>
    </row>
    <row r="93" spans="3:85" ht="20.100000000000001" customHeight="1">
      <c r="C93" s="641" t="s">
        <v>7067</v>
      </c>
      <c r="D93" s="641"/>
      <c r="E93" s="641"/>
      <c r="F93" s="641"/>
      <c r="G93" s="641"/>
      <c r="H93" s="641"/>
      <c r="I93" s="641"/>
      <c r="J93" s="641"/>
      <c r="K93" s="641"/>
      <c r="L93" s="641"/>
      <c r="M93" s="641"/>
      <c r="N93" s="641"/>
      <c r="O93" s="641"/>
      <c r="P93" s="641"/>
      <c r="Q93" s="641"/>
      <c r="R93" s="641"/>
      <c r="S93" s="641"/>
      <c r="T93" s="641"/>
      <c r="U93" s="632">
        <f>SUM($U$89:$X$92)</f>
        <v>0</v>
      </c>
      <c r="V93" s="633"/>
      <c r="W93" s="633"/>
      <c r="X93" s="142" t="s">
        <v>7066</v>
      </c>
    </row>
    <row r="94" spans="3:85" ht="19.5" hidden="1" customHeight="1"/>
    <row r="95" spans="3:85" ht="19.5" hidden="1" customHeight="1"/>
    <row r="96" spans="3:85" ht="20.100000000000001" hidden="1" customHeight="1"/>
    <row r="97" spans="3:70" ht="20.100000000000001" hidden="1" customHeight="1"/>
    <row r="98" spans="3:70" ht="20.100000000000001" hidden="1" customHeight="1"/>
    <row r="100" spans="3:70" ht="20.100000000000001" customHeight="1">
      <c r="C100" s="138" t="s">
        <v>7065</v>
      </c>
    </row>
    <row r="101" spans="3:70" ht="20.100000000000001" customHeight="1">
      <c r="C101" s="644" t="s">
        <v>7064</v>
      </c>
      <c r="D101" s="644"/>
      <c r="E101" s="644"/>
      <c r="F101" s="644"/>
      <c r="G101" s="644"/>
      <c r="H101" s="649"/>
      <c r="I101" s="649"/>
      <c r="J101" s="649"/>
      <c r="K101" s="649"/>
      <c r="L101" s="649"/>
      <c r="M101" s="649"/>
      <c r="N101" s="649"/>
      <c r="O101" s="649"/>
      <c r="P101" s="649"/>
      <c r="Q101" s="649"/>
      <c r="R101" s="649"/>
      <c r="S101" s="649"/>
      <c r="T101" s="649"/>
      <c r="U101" s="649"/>
      <c r="V101" s="649"/>
      <c r="W101" s="649"/>
      <c r="X101" s="649"/>
      <c r="Z101" s="634" t="s">
        <v>7063</v>
      </c>
      <c r="AA101" s="634"/>
      <c r="AB101" s="634"/>
      <c r="AC101" s="634"/>
      <c r="AD101" s="634"/>
      <c r="AE101" s="631"/>
      <c r="AF101" s="631"/>
      <c r="AG101" s="631"/>
      <c r="AH101" s="631"/>
      <c r="AI101" s="631"/>
      <c r="AJ101" s="631"/>
      <c r="AK101" s="631"/>
      <c r="AL101" s="631"/>
      <c r="AM101" s="631"/>
      <c r="AN101" s="631"/>
      <c r="AO101" s="631"/>
      <c r="AP101" s="631"/>
      <c r="AQ101" s="631"/>
      <c r="AR101" s="631"/>
      <c r="AS101" s="631"/>
      <c r="AT101" s="631"/>
      <c r="AU101" s="631"/>
      <c r="AW101" s="155" t="s">
        <v>7063</v>
      </c>
      <c r="AX101" s="155"/>
      <c r="AY101" s="155"/>
      <c r="AZ101" s="155"/>
      <c r="BA101" s="155"/>
      <c r="BB101" s="16"/>
      <c r="BC101" s="16"/>
      <c r="BD101" s="16"/>
      <c r="BE101" s="16"/>
      <c r="BF101" s="16"/>
      <c r="BG101" s="16"/>
      <c r="BH101" s="16"/>
      <c r="BI101" s="16"/>
      <c r="BJ101" s="16"/>
      <c r="BK101" s="16"/>
      <c r="BL101" s="16"/>
      <c r="BM101" s="16"/>
      <c r="BN101" s="16"/>
      <c r="BO101" s="16"/>
      <c r="BP101" s="16"/>
      <c r="BQ101" s="16"/>
      <c r="BR101" s="16"/>
    </row>
    <row r="102" spans="3:70" ht="20.100000000000001" customHeight="1">
      <c r="C102" s="644"/>
      <c r="D102" s="644"/>
      <c r="E102" s="644"/>
      <c r="F102" s="644"/>
      <c r="G102" s="644"/>
      <c r="H102" s="649"/>
      <c r="I102" s="649"/>
      <c r="J102" s="649"/>
      <c r="K102" s="649"/>
      <c r="L102" s="649"/>
      <c r="M102" s="649"/>
      <c r="N102" s="649"/>
      <c r="O102" s="649"/>
      <c r="P102" s="649"/>
      <c r="Q102" s="649"/>
      <c r="R102" s="649"/>
      <c r="S102" s="649"/>
      <c r="T102" s="649"/>
      <c r="U102" s="649"/>
      <c r="V102" s="649"/>
      <c r="W102" s="649"/>
      <c r="X102" s="649"/>
      <c r="Z102" s="634"/>
      <c r="AA102" s="634"/>
      <c r="AB102" s="634"/>
      <c r="AC102" s="634"/>
      <c r="AD102" s="634"/>
      <c r="AE102" s="631"/>
      <c r="AF102" s="631"/>
      <c r="AG102" s="631"/>
      <c r="AH102" s="631"/>
      <c r="AI102" s="631"/>
      <c r="AJ102" s="631"/>
      <c r="AK102" s="631"/>
      <c r="AL102" s="631"/>
      <c r="AM102" s="631"/>
      <c r="AN102" s="631"/>
      <c r="AO102" s="631"/>
      <c r="AP102" s="631"/>
      <c r="AQ102" s="631"/>
      <c r="AR102" s="631"/>
      <c r="AS102" s="631"/>
      <c r="AT102" s="631"/>
      <c r="AU102" s="631"/>
      <c r="AW102" s="155"/>
      <c r="AX102" s="155"/>
      <c r="AY102" s="155"/>
      <c r="AZ102" s="155"/>
      <c r="BA102" s="155"/>
      <c r="BB102" s="16"/>
      <c r="BC102" s="16"/>
      <c r="BD102" s="16"/>
      <c r="BE102" s="16"/>
      <c r="BF102" s="16"/>
      <c r="BG102" s="16"/>
      <c r="BH102" s="16"/>
      <c r="BI102" s="16"/>
      <c r="BJ102" s="16"/>
      <c r="BK102" s="16"/>
      <c r="BL102" s="16"/>
      <c r="BM102" s="16"/>
      <c r="BN102" s="16"/>
      <c r="BO102" s="16"/>
      <c r="BP102" s="16"/>
      <c r="BQ102" s="16"/>
      <c r="BR102" s="16"/>
    </row>
    <row r="103" spans="3:70" ht="20.100000000000001" customHeight="1">
      <c r="C103" s="644"/>
      <c r="D103" s="644"/>
      <c r="E103" s="644"/>
      <c r="F103" s="644"/>
      <c r="G103" s="644"/>
      <c r="H103" s="649"/>
      <c r="I103" s="649"/>
      <c r="J103" s="649"/>
      <c r="K103" s="649"/>
      <c r="L103" s="649"/>
      <c r="M103" s="649"/>
      <c r="N103" s="649"/>
      <c r="O103" s="649"/>
      <c r="P103" s="649"/>
      <c r="Q103" s="649"/>
      <c r="R103" s="649"/>
      <c r="S103" s="649"/>
      <c r="T103" s="649"/>
      <c r="U103" s="649"/>
      <c r="V103" s="649"/>
      <c r="W103" s="649"/>
      <c r="X103" s="649"/>
      <c r="Z103" s="634"/>
      <c r="AA103" s="634"/>
      <c r="AB103" s="634"/>
      <c r="AC103" s="634"/>
      <c r="AD103" s="634"/>
      <c r="AE103" s="631"/>
      <c r="AF103" s="631"/>
      <c r="AG103" s="631"/>
      <c r="AH103" s="631"/>
      <c r="AI103" s="631"/>
      <c r="AJ103" s="631"/>
      <c r="AK103" s="631"/>
      <c r="AL103" s="631"/>
      <c r="AM103" s="631"/>
      <c r="AN103" s="631"/>
      <c r="AO103" s="631"/>
      <c r="AP103" s="631"/>
      <c r="AQ103" s="631"/>
      <c r="AR103" s="631"/>
      <c r="AS103" s="631"/>
      <c r="AT103" s="631"/>
      <c r="AU103" s="631"/>
      <c r="AW103" s="155"/>
      <c r="AX103" s="155"/>
      <c r="AY103" s="155"/>
      <c r="AZ103" s="155"/>
      <c r="BA103" s="155"/>
      <c r="BB103" s="16"/>
      <c r="BC103" s="16"/>
      <c r="BD103" s="16"/>
      <c r="BE103" s="16"/>
      <c r="BF103" s="16"/>
      <c r="BG103" s="16"/>
      <c r="BH103" s="16"/>
      <c r="BI103" s="16"/>
      <c r="BJ103" s="16"/>
      <c r="BK103" s="16"/>
      <c r="BL103" s="16"/>
      <c r="BM103" s="16"/>
      <c r="BN103" s="16"/>
      <c r="BO103" s="16"/>
      <c r="BP103" s="16"/>
      <c r="BQ103" s="16"/>
      <c r="BR103" s="16"/>
    </row>
    <row r="104" spans="3:70" ht="20.100000000000001" customHeight="1">
      <c r="C104" s="644"/>
      <c r="D104" s="644"/>
      <c r="E104" s="644"/>
      <c r="F104" s="644"/>
      <c r="G104" s="644"/>
      <c r="H104" s="649"/>
      <c r="I104" s="649"/>
      <c r="J104" s="649"/>
      <c r="K104" s="649"/>
      <c r="L104" s="649"/>
      <c r="M104" s="649"/>
      <c r="N104" s="649"/>
      <c r="O104" s="649"/>
      <c r="P104" s="649"/>
      <c r="Q104" s="649"/>
      <c r="R104" s="649"/>
      <c r="S104" s="649"/>
      <c r="T104" s="649"/>
      <c r="U104" s="649"/>
      <c r="V104" s="649"/>
      <c r="W104" s="649"/>
      <c r="X104" s="649"/>
      <c r="Z104" s="634"/>
      <c r="AA104" s="634"/>
      <c r="AB104" s="634"/>
      <c r="AC104" s="634"/>
      <c r="AD104" s="634"/>
      <c r="AE104" s="631"/>
      <c r="AF104" s="631"/>
      <c r="AG104" s="631"/>
      <c r="AH104" s="631"/>
      <c r="AI104" s="631"/>
      <c r="AJ104" s="631"/>
      <c r="AK104" s="631"/>
      <c r="AL104" s="631"/>
      <c r="AM104" s="631"/>
      <c r="AN104" s="631"/>
      <c r="AO104" s="631"/>
      <c r="AP104" s="631"/>
      <c r="AQ104" s="631"/>
      <c r="AR104" s="631"/>
      <c r="AS104" s="631"/>
      <c r="AT104" s="631"/>
      <c r="AU104" s="631"/>
      <c r="AW104" s="155"/>
      <c r="AX104" s="155"/>
      <c r="AY104" s="155"/>
      <c r="AZ104" s="155"/>
      <c r="BA104" s="155"/>
      <c r="BB104" s="16"/>
      <c r="BC104" s="16"/>
      <c r="BD104" s="16"/>
      <c r="BE104" s="16"/>
      <c r="BF104" s="16"/>
      <c r="BG104" s="16"/>
      <c r="BH104" s="16"/>
      <c r="BI104" s="16"/>
      <c r="BJ104" s="16"/>
      <c r="BK104" s="16"/>
      <c r="BL104" s="16"/>
      <c r="BM104" s="16"/>
      <c r="BN104" s="16"/>
      <c r="BO104" s="16"/>
      <c r="BP104" s="16"/>
      <c r="BQ104" s="16"/>
      <c r="BR104" s="16"/>
    </row>
    <row r="177" spans="45:45" ht="20.100000000000001" customHeight="1">
      <c r="AS177" s="40"/>
    </row>
    <row r="205" spans="41:65" ht="20.100000000000001" customHeight="1">
      <c r="AO205" s="183"/>
      <c r="AP205" s="183"/>
      <c r="AQ205" s="183"/>
      <c r="AR205" s="183"/>
      <c r="AS205" s="183"/>
      <c r="AT205" s="183"/>
      <c r="AU205" s="183"/>
      <c r="AV205" s="183"/>
      <c r="AW205" s="183"/>
      <c r="AX205" s="183"/>
      <c r="AY205" s="183"/>
      <c r="AZ205" s="183"/>
      <c r="BA205" s="183"/>
      <c r="BB205" s="183"/>
      <c r="BC205" s="183"/>
      <c r="BD205" s="183"/>
      <c r="BE205" s="183"/>
      <c r="BF205" s="183"/>
      <c r="BG205" s="183"/>
      <c r="BH205" s="183"/>
      <c r="BI205" s="183"/>
      <c r="BJ205" s="183"/>
      <c r="BK205" s="183"/>
      <c r="BL205" s="183"/>
      <c r="BM205" s="183"/>
    </row>
    <row r="206" spans="41:65" ht="20.100000000000001" customHeight="1">
      <c r="AO206" s="183"/>
      <c r="AP206" s="183"/>
      <c r="AQ206" s="183"/>
      <c r="AR206" s="183"/>
      <c r="AS206" s="183"/>
      <c r="AT206" s="183"/>
      <c r="AU206" s="183"/>
      <c r="AV206" s="183"/>
      <c r="AW206" s="183"/>
      <c r="AX206" s="183"/>
      <c r="AY206" s="183"/>
      <c r="AZ206" s="183"/>
      <c r="BA206" s="183"/>
      <c r="BB206" s="183"/>
      <c r="BC206" s="183"/>
      <c r="BD206" s="183"/>
      <c r="BE206" s="183"/>
      <c r="BF206" s="183"/>
      <c r="BG206" s="183"/>
      <c r="BH206" s="183"/>
      <c r="BI206" s="183"/>
      <c r="BJ206" s="183"/>
      <c r="BK206" s="183"/>
      <c r="BL206" s="183"/>
      <c r="BM206" s="183"/>
    </row>
    <row r="207" spans="41:65" ht="20.100000000000001" customHeight="1">
      <c r="AO207" s="184"/>
      <c r="AP207" s="184"/>
      <c r="AQ207" s="184"/>
      <c r="AR207" s="184"/>
      <c r="AS207" s="184"/>
      <c r="AT207" s="184"/>
      <c r="AU207" s="184"/>
      <c r="AV207" s="184"/>
      <c r="AW207" s="184"/>
      <c r="AX207" s="184"/>
      <c r="AY207" s="184"/>
      <c r="AZ207" s="184"/>
      <c r="BA207" s="184"/>
      <c r="BB207" s="184"/>
      <c r="BC207" s="184"/>
      <c r="BD207" s="184"/>
      <c r="BE207" s="183"/>
      <c r="BF207" s="183"/>
      <c r="BG207" s="183"/>
      <c r="BH207" s="183"/>
      <c r="BI207" s="183"/>
      <c r="BJ207" s="183"/>
      <c r="BK207" s="183"/>
      <c r="BL207" s="183"/>
      <c r="BM207" s="183"/>
    </row>
    <row r="208" spans="41:65" ht="20.100000000000001" customHeight="1">
      <c r="AO208" s="184"/>
      <c r="AP208" s="184"/>
      <c r="AQ208" s="184"/>
      <c r="AR208" s="184"/>
      <c r="AS208" s="184"/>
      <c r="AT208" s="184"/>
      <c r="AU208" s="184"/>
      <c r="AV208" s="184"/>
      <c r="AW208" s="184"/>
      <c r="AX208" s="184"/>
      <c r="AY208" s="184"/>
      <c r="AZ208" s="184"/>
      <c r="BA208" s="184"/>
      <c r="BB208" s="184"/>
      <c r="BC208" s="184"/>
      <c r="BD208" s="184"/>
      <c r="BE208" s="183"/>
      <c r="BF208" s="183"/>
      <c r="BG208" s="183"/>
      <c r="BH208" s="183"/>
      <c r="BI208" s="183"/>
      <c r="BJ208" s="183"/>
      <c r="BK208" s="183"/>
      <c r="BL208" s="183"/>
      <c r="BM208" s="183"/>
    </row>
    <row r="209" spans="41:65" ht="20.100000000000001" customHeight="1">
      <c r="AO209" s="184"/>
      <c r="AP209" s="184"/>
      <c r="AQ209" s="184"/>
      <c r="AR209" s="184"/>
      <c r="AS209" s="184"/>
      <c r="AT209" s="184"/>
      <c r="AU209" s="184"/>
      <c r="AV209" s="184"/>
      <c r="AW209" s="184"/>
      <c r="AX209" s="184"/>
      <c r="AY209" s="184"/>
      <c r="AZ209" s="184"/>
      <c r="BA209" s="184"/>
      <c r="BB209" s="184"/>
      <c r="BC209" s="184"/>
      <c r="BD209" s="184"/>
      <c r="BE209" s="184"/>
      <c r="BF209" s="184"/>
      <c r="BG209" s="184"/>
      <c r="BH209" s="184"/>
      <c r="BI209" s="184"/>
      <c r="BJ209" s="184"/>
      <c r="BK209" s="184"/>
      <c r="BL209" s="183"/>
      <c r="BM209" s="183"/>
    </row>
    <row r="210" spans="41:65" ht="20.100000000000001" customHeight="1">
      <c r="AO210" s="184"/>
      <c r="AP210" s="184"/>
      <c r="AQ210" s="184"/>
      <c r="AR210" s="184"/>
      <c r="AS210" s="184"/>
      <c r="AT210" s="184"/>
      <c r="AU210" s="185"/>
      <c r="AV210" s="185"/>
      <c r="AW210" s="185"/>
      <c r="AX210" s="184"/>
      <c r="AY210" s="184"/>
      <c r="AZ210" s="184"/>
      <c r="BA210" s="184"/>
      <c r="BB210" s="184"/>
      <c r="BC210" s="184"/>
      <c r="BD210" s="184"/>
      <c r="BE210" s="184"/>
      <c r="BF210" s="184"/>
      <c r="BG210" s="184"/>
      <c r="BH210" s="184"/>
      <c r="BI210" s="184"/>
      <c r="BJ210" s="184"/>
      <c r="BK210" s="184"/>
      <c r="BL210" s="183"/>
      <c r="BM210" s="183"/>
    </row>
    <row r="211" spans="41:65" ht="20.100000000000001" customHeight="1">
      <c r="AO211" s="184"/>
      <c r="AP211" s="184"/>
      <c r="AQ211" s="184"/>
      <c r="AR211" s="184"/>
      <c r="AS211" s="184"/>
      <c r="AT211" s="184"/>
      <c r="AU211" s="185"/>
      <c r="AV211" s="185"/>
      <c r="AW211" s="185"/>
      <c r="AX211" s="185"/>
      <c r="AY211" s="184"/>
      <c r="AZ211" s="184"/>
      <c r="BA211" s="185"/>
      <c r="BB211" s="185"/>
      <c r="BC211" s="185"/>
      <c r="BD211" s="185"/>
      <c r="BE211" s="185"/>
      <c r="BF211" s="184"/>
      <c r="BG211" s="184"/>
      <c r="BH211" s="184"/>
      <c r="BI211" s="184"/>
      <c r="BJ211" s="184"/>
      <c r="BK211" s="184"/>
      <c r="BL211" s="183"/>
      <c r="BM211" s="183"/>
    </row>
    <row r="212" spans="41:65" ht="20.100000000000001" customHeight="1">
      <c r="AO212" s="184"/>
      <c r="AP212" s="184"/>
      <c r="AQ212" s="184"/>
      <c r="AR212" s="184"/>
      <c r="AS212" s="184"/>
      <c r="AT212" s="184"/>
      <c r="AU212" s="185"/>
      <c r="AV212" s="185"/>
      <c r="AW212" s="185"/>
      <c r="AX212" s="185"/>
      <c r="AY212" s="184"/>
      <c r="AZ212" s="184"/>
      <c r="BA212" s="186"/>
      <c r="BB212" s="186"/>
      <c r="BC212" s="186"/>
      <c r="BD212" s="186"/>
      <c r="BE212" s="186"/>
      <c r="BF212" s="186"/>
      <c r="BG212" s="186"/>
      <c r="BH212" s="184"/>
      <c r="BI212" s="184"/>
      <c r="BJ212" s="184"/>
      <c r="BK212" s="184"/>
      <c r="BL212" s="183"/>
      <c r="BM212" s="183"/>
    </row>
    <row r="213" spans="41:65" ht="20.100000000000001" customHeight="1">
      <c r="AO213" s="184"/>
      <c r="AP213" s="184"/>
      <c r="AQ213" s="184"/>
      <c r="AR213" s="184"/>
      <c r="AS213" s="184"/>
      <c r="AT213" s="184"/>
      <c r="AU213" s="185"/>
      <c r="AV213" s="185"/>
      <c r="AW213" s="185"/>
      <c r="AX213" s="185"/>
      <c r="AY213" s="184"/>
      <c r="AZ213" s="184"/>
      <c r="BA213" s="186"/>
      <c r="BB213" s="186"/>
      <c r="BC213" s="186"/>
      <c r="BD213" s="186"/>
      <c r="BE213" s="186"/>
      <c r="BF213" s="186"/>
      <c r="BG213" s="186"/>
      <c r="BH213" s="184"/>
      <c r="BI213" s="184"/>
      <c r="BJ213" s="184"/>
      <c r="BK213" s="184"/>
      <c r="BL213" s="183"/>
      <c r="BM213" s="183"/>
    </row>
    <row r="214" spans="41:65" ht="20.100000000000001" customHeight="1">
      <c r="AO214" s="184"/>
      <c r="AP214" s="184"/>
      <c r="AQ214" s="184"/>
      <c r="AR214" s="184"/>
      <c r="AS214" s="184"/>
      <c r="AT214" s="184"/>
      <c r="AU214" s="185"/>
      <c r="AV214" s="185"/>
      <c r="AW214" s="185"/>
      <c r="AX214" s="185"/>
      <c r="AY214" s="184"/>
      <c r="AZ214" s="184"/>
      <c r="BA214" s="186"/>
      <c r="BB214" s="186"/>
      <c r="BC214" s="186"/>
      <c r="BD214" s="186"/>
      <c r="BE214" s="186"/>
      <c r="BF214" s="186"/>
      <c r="BG214" s="186"/>
      <c r="BH214" s="184"/>
      <c r="BI214" s="184"/>
      <c r="BJ214" s="184"/>
      <c r="BK214" s="184"/>
      <c r="BL214" s="183"/>
      <c r="BM214" s="183"/>
    </row>
    <row r="215" spans="41:65" ht="20.100000000000001" customHeight="1">
      <c r="AO215" s="184"/>
      <c r="AP215" s="184"/>
      <c r="AQ215" s="184"/>
      <c r="AR215" s="184"/>
      <c r="AS215" s="184"/>
      <c r="AT215" s="184"/>
      <c r="AU215" s="185"/>
      <c r="AV215" s="185"/>
      <c r="AW215" s="185"/>
      <c r="AX215" s="185"/>
      <c r="AY215" s="184"/>
      <c r="AZ215" s="184"/>
      <c r="BA215" s="186"/>
      <c r="BB215" s="186"/>
      <c r="BC215" s="186"/>
      <c r="BD215" s="186"/>
      <c r="BE215" s="186"/>
      <c r="BF215" s="186"/>
      <c r="BG215" s="186"/>
      <c r="BH215" s="184"/>
      <c r="BI215" s="184"/>
      <c r="BJ215" s="184"/>
      <c r="BK215" s="184"/>
      <c r="BL215" s="183"/>
      <c r="BM215" s="183"/>
    </row>
    <row r="216" spans="41:65" ht="20.100000000000001" customHeight="1">
      <c r="AO216" s="184"/>
      <c r="AP216" s="184"/>
      <c r="AQ216" s="184"/>
      <c r="AR216" s="184"/>
      <c r="AS216" s="184"/>
      <c r="AT216" s="184"/>
      <c r="AU216" s="185"/>
      <c r="AV216" s="185"/>
      <c r="AW216" s="185"/>
      <c r="AX216" s="185"/>
      <c r="AY216" s="184"/>
      <c r="AZ216" s="184"/>
      <c r="BA216" s="185"/>
      <c r="BB216" s="185"/>
      <c r="BC216" s="185"/>
      <c r="BD216" s="185"/>
      <c r="BE216" s="185"/>
      <c r="BF216" s="184"/>
      <c r="BG216" s="184"/>
      <c r="BH216" s="184"/>
      <c r="BI216" s="184"/>
      <c r="BJ216" s="184"/>
      <c r="BK216" s="184"/>
      <c r="BL216" s="183"/>
      <c r="BM216" s="183"/>
    </row>
    <row r="217" spans="41:65" ht="20.100000000000001" customHeight="1">
      <c r="AO217" s="184"/>
      <c r="AP217" s="184"/>
      <c r="AQ217" s="184"/>
      <c r="AR217" s="184"/>
      <c r="AS217" s="184"/>
      <c r="AT217" s="184"/>
      <c r="AU217" s="185"/>
      <c r="AV217" s="185"/>
      <c r="AW217" s="185"/>
      <c r="AX217" s="185"/>
      <c r="AY217" s="184"/>
      <c r="AZ217" s="184"/>
      <c r="BA217" s="184"/>
      <c r="BB217" s="184"/>
      <c r="BC217" s="184"/>
      <c r="BD217" s="184"/>
      <c r="BE217" s="184"/>
      <c r="BF217" s="184"/>
      <c r="BG217" s="184"/>
      <c r="BH217" s="184"/>
      <c r="BI217" s="184"/>
      <c r="BJ217" s="184"/>
      <c r="BK217" s="184"/>
      <c r="BL217" s="183"/>
      <c r="BM217" s="183"/>
    </row>
    <row r="218" spans="41:65" ht="20.100000000000001" customHeight="1">
      <c r="AO218" s="184"/>
      <c r="AP218" s="184"/>
      <c r="AQ218" s="184"/>
      <c r="AR218" s="184"/>
      <c r="AS218" s="184"/>
      <c r="AT218" s="184"/>
      <c r="AU218" s="185"/>
      <c r="AV218" s="185"/>
      <c r="AW218" s="185"/>
      <c r="AX218" s="185"/>
      <c r="AY218" s="184"/>
      <c r="AZ218" s="184"/>
      <c r="BA218" s="184"/>
      <c r="BB218" s="184"/>
      <c r="BC218" s="184"/>
      <c r="BD218" s="184"/>
      <c r="BE218" s="183"/>
      <c r="BF218" s="183"/>
      <c r="BG218" s="183"/>
      <c r="BH218" s="183"/>
      <c r="BI218" s="183"/>
      <c r="BJ218" s="183"/>
      <c r="BK218" s="183"/>
      <c r="BL218" s="183"/>
      <c r="BM218" s="183"/>
    </row>
    <row r="219" spans="41:65" ht="20.100000000000001" customHeight="1">
      <c r="AO219" s="184"/>
      <c r="AP219" s="184"/>
      <c r="AQ219" s="184"/>
      <c r="AR219" s="184"/>
      <c r="AS219" s="184"/>
      <c r="AT219" s="184"/>
      <c r="AU219" s="184"/>
      <c r="AV219" s="184"/>
      <c r="AW219" s="184"/>
      <c r="AX219" s="184"/>
      <c r="AY219" s="184"/>
      <c r="AZ219" s="184"/>
      <c r="BA219" s="184"/>
      <c r="BB219" s="184"/>
      <c r="BC219" s="184"/>
      <c r="BD219" s="184"/>
      <c r="BE219" s="183"/>
      <c r="BF219" s="183"/>
      <c r="BG219" s="183"/>
      <c r="BH219" s="183"/>
      <c r="BI219" s="183"/>
      <c r="BJ219" s="183"/>
      <c r="BK219" s="183"/>
      <c r="BL219" s="183"/>
      <c r="BM219" s="183"/>
    </row>
    <row r="220" spans="41:65" ht="20.100000000000001" customHeight="1">
      <c r="AO220" s="184"/>
      <c r="AP220" s="184"/>
      <c r="AQ220" s="184"/>
      <c r="AR220" s="184"/>
      <c r="AS220" s="184"/>
      <c r="AT220" s="184"/>
      <c r="AU220" s="185"/>
      <c r="AV220" s="184"/>
      <c r="AW220" s="184"/>
      <c r="AX220" s="184"/>
      <c r="AY220" s="184"/>
      <c r="AZ220" s="184"/>
      <c r="BA220" s="184"/>
      <c r="BB220" s="184"/>
      <c r="BC220" s="184"/>
      <c r="BD220" s="184"/>
      <c r="BE220" s="183"/>
      <c r="BF220" s="183"/>
      <c r="BG220" s="183"/>
      <c r="BH220" s="183"/>
      <c r="BI220" s="183"/>
      <c r="BJ220" s="183"/>
      <c r="BK220" s="183"/>
      <c r="BL220" s="183"/>
      <c r="BM220" s="183"/>
    </row>
    <row r="221" spans="41:65" ht="20.100000000000001" customHeight="1">
      <c r="AO221" s="184"/>
      <c r="AP221" s="184"/>
      <c r="AQ221" s="184"/>
      <c r="AR221" s="183" t="s">
        <v>7252</v>
      </c>
      <c r="AS221" s="184"/>
      <c r="AT221" s="184"/>
      <c r="AU221" s="185"/>
      <c r="AV221" s="184"/>
      <c r="AW221" s="184"/>
      <c r="AX221" s="184"/>
      <c r="AY221" s="184"/>
      <c r="AZ221" s="184"/>
      <c r="BA221" s="184"/>
      <c r="BB221" s="184"/>
      <c r="BC221" s="184"/>
      <c r="BD221" s="184"/>
      <c r="BE221" s="183"/>
      <c r="BF221" s="183"/>
      <c r="BG221" s="183"/>
      <c r="BH221" s="183"/>
      <c r="BI221" s="183"/>
      <c r="BJ221" s="183"/>
      <c r="BK221" s="183"/>
      <c r="BL221" s="183"/>
      <c r="BM221" s="183"/>
    </row>
    <row r="222" spans="41:65" ht="20.100000000000001" customHeight="1">
      <c r="AO222" s="184"/>
      <c r="AP222" s="184"/>
      <c r="AQ222" s="184"/>
      <c r="AR222" s="184"/>
      <c r="AS222" s="184"/>
      <c r="AT222" s="184"/>
      <c r="AU222" s="185"/>
      <c r="AV222" s="184"/>
      <c r="AW222" s="184"/>
      <c r="AX222" s="184"/>
      <c r="AY222" s="184"/>
      <c r="AZ222" s="184"/>
      <c r="BA222" s="184"/>
      <c r="BB222" s="184"/>
      <c r="BC222" s="184"/>
      <c r="BD222" s="184"/>
      <c r="BE222" s="183"/>
      <c r="BF222" s="183"/>
      <c r="BG222" s="183"/>
      <c r="BH222" s="183"/>
      <c r="BI222" s="183"/>
      <c r="BJ222" s="183"/>
      <c r="BK222" s="183"/>
      <c r="BL222" s="183"/>
      <c r="BM222" s="183"/>
    </row>
    <row r="223" spans="41:65" ht="20.100000000000001" customHeight="1">
      <c r="AO223" s="184"/>
      <c r="AP223" s="184"/>
      <c r="AQ223" s="184"/>
      <c r="AR223" s="184"/>
      <c r="AS223" s="184"/>
      <c r="AT223" s="184"/>
      <c r="AU223" s="185"/>
      <c r="AV223" s="184"/>
      <c r="AW223" s="184"/>
      <c r="AX223" s="184"/>
      <c r="AY223" s="184"/>
      <c r="AZ223" s="184"/>
      <c r="BA223" s="184"/>
      <c r="BB223" s="184"/>
      <c r="BC223" s="184"/>
      <c r="BD223" s="184"/>
      <c r="BE223" s="183"/>
      <c r="BF223" s="183"/>
      <c r="BG223" s="183"/>
      <c r="BH223" s="183"/>
      <c r="BI223" s="183"/>
      <c r="BJ223" s="183"/>
      <c r="BK223" s="183"/>
      <c r="BL223" s="183"/>
      <c r="BM223" s="183"/>
    </row>
    <row r="224" spans="41:65" ht="20.100000000000001" customHeight="1">
      <c r="AO224" s="184"/>
      <c r="AP224" s="184"/>
      <c r="AQ224" s="184"/>
      <c r="AR224" s="184"/>
      <c r="AS224" s="184"/>
      <c r="AT224" s="184"/>
      <c r="AU224" s="185"/>
      <c r="AV224" s="184"/>
      <c r="AW224" s="184"/>
      <c r="AX224" s="184"/>
      <c r="AY224" s="184"/>
      <c r="AZ224" s="184"/>
      <c r="BA224" s="184"/>
      <c r="BB224" s="184"/>
      <c r="BC224" s="184"/>
      <c r="BD224" s="184"/>
    </row>
    <row r="225" spans="41:56" ht="20.100000000000001" customHeight="1">
      <c r="AO225" s="184"/>
      <c r="AP225" s="184"/>
      <c r="AQ225" s="184"/>
      <c r="AR225" s="184"/>
      <c r="AS225" s="184"/>
      <c r="AT225" s="184"/>
      <c r="AU225" s="185"/>
      <c r="AV225" s="184"/>
      <c r="AW225" s="184"/>
      <c r="AX225" s="184"/>
      <c r="AY225" s="184"/>
      <c r="AZ225" s="184"/>
      <c r="BA225" s="184"/>
      <c r="BB225" s="184"/>
      <c r="BC225" s="184"/>
      <c r="BD225" s="184"/>
    </row>
    <row r="226" spans="41:56" ht="20.100000000000001" customHeight="1">
      <c r="AU226" s="140"/>
    </row>
    <row r="227" spans="41:56" ht="20.100000000000001" customHeight="1">
      <c r="AU227" s="140"/>
    </row>
    <row r="228" spans="41:56" ht="20.100000000000001" customHeight="1">
      <c r="AU228" s="140"/>
    </row>
    <row r="229" spans="41:56" ht="20.100000000000001" customHeight="1">
      <c r="AU229" s="140"/>
    </row>
    <row r="230" spans="41:56" ht="20.100000000000001" customHeight="1">
      <c r="AU230" s="140"/>
    </row>
    <row r="231" spans="41:56" ht="20.100000000000001" customHeight="1">
      <c r="AU231" s="140"/>
    </row>
    <row r="232" spans="41:56" ht="20.100000000000001" customHeight="1">
      <c r="AU232" s="140"/>
    </row>
    <row r="233" spans="41:56" ht="20.100000000000001" customHeight="1">
      <c r="AU233" s="140"/>
    </row>
    <row r="234" spans="41:56" ht="20.100000000000001" customHeight="1">
      <c r="AU234" s="140"/>
    </row>
    <row r="235" spans="41:56" ht="20.100000000000001" customHeight="1">
      <c r="AU235" s="140"/>
    </row>
    <row r="236" spans="41:56" ht="20.100000000000001" customHeight="1">
      <c r="AU236" s="140"/>
    </row>
    <row r="237" spans="41:56" ht="20.100000000000001" customHeight="1">
      <c r="AU237" s="140"/>
    </row>
    <row r="238" spans="41:56" ht="20.100000000000001" customHeight="1">
      <c r="AU238" s="140"/>
    </row>
    <row r="239" spans="41:56" ht="20.100000000000001" customHeight="1">
      <c r="AU239" s="140"/>
    </row>
    <row r="240" spans="41:56" ht="20.100000000000001" customHeight="1">
      <c r="AU240" s="140"/>
    </row>
    <row r="241" spans="47:47" ht="20.100000000000001" customHeight="1">
      <c r="AU241" s="140"/>
    </row>
    <row r="242" spans="47:47" ht="20.100000000000001" customHeight="1">
      <c r="AU242" s="140"/>
    </row>
    <row r="243" spans="47:47" ht="20.100000000000001" customHeight="1">
      <c r="AU243" s="140"/>
    </row>
    <row r="244" spans="47:47" ht="20.100000000000001" customHeight="1">
      <c r="AU244" s="140"/>
    </row>
    <row r="245" spans="47:47" ht="20.100000000000001" customHeight="1">
      <c r="AU245" s="140"/>
    </row>
    <row r="246" spans="47:47" ht="20.100000000000001" customHeight="1">
      <c r="AU246" s="140"/>
    </row>
    <row r="247" spans="47:47" ht="20.100000000000001" customHeight="1">
      <c r="AU247" s="140"/>
    </row>
    <row r="248" spans="47:47" ht="20.100000000000001" customHeight="1">
      <c r="AU248" s="140"/>
    </row>
    <row r="249" spans="47:47" ht="20.100000000000001" customHeight="1">
      <c r="AU249" s="140"/>
    </row>
    <row r="250" spans="47:47" ht="20.100000000000001" customHeight="1">
      <c r="AU250" s="140"/>
    </row>
    <row r="251" spans="47:47" ht="20.100000000000001" customHeight="1">
      <c r="AU251" s="140"/>
    </row>
    <row r="252" spans="47:47" ht="20.100000000000001" customHeight="1">
      <c r="AU252" s="140"/>
    </row>
    <row r="253" spans="47:47" ht="20.100000000000001" customHeight="1">
      <c r="AU253" s="140"/>
    </row>
    <row r="254" spans="47:47" ht="20.100000000000001" customHeight="1">
      <c r="AU254" s="140"/>
    </row>
    <row r="255" spans="47:47" ht="20.100000000000001" customHeight="1">
      <c r="AU255" s="140"/>
    </row>
    <row r="256" spans="47:47" ht="20.100000000000001" customHeight="1">
      <c r="AU256" s="140"/>
    </row>
    <row r="257" spans="47:47" ht="20.100000000000001" customHeight="1">
      <c r="AU257" s="140"/>
    </row>
    <row r="258" spans="47:47" ht="20.100000000000001" customHeight="1">
      <c r="AU258" s="140"/>
    </row>
    <row r="259" spans="47:47" ht="20.100000000000001" customHeight="1">
      <c r="AU259" s="140"/>
    </row>
    <row r="260" spans="47:47" ht="20.100000000000001" customHeight="1">
      <c r="AU260" s="140"/>
    </row>
    <row r="261" spans="47:47" ht="20.100000000000001" customHeight="1">
      <c r="AU261" s="140"/>
    </row>
    <row r="262" spans="47:47" ht="20.100000000000001" customHeight="1">
      <c r="AU262" s="140"/>
    </row>
    <row r="263" spans="47:47" ht="20.100000000000001" customHeight="1">
      <c r="AU263" s="140"/>
    </row>
    <row r="264" spans="47:47" ht="20.100000000000001" customHeight="1">
      <c r="AU264" s="140"/>
    </row>
    <row r="265" spans="47:47" ht="20.100000000000001" customHeight="1">
      <c r="AU265" s="140"/>
    </row>
    <row r="266" spans="47:47" ht="20.100000000000001" customHeight="1">
      <c r="AU266" s="140"/>
    </row>
    <row r="267" spans="47:47" ht="20.100000000000001" customHeight="1">
      <c r="AU267" s="140"/>
    </row>
    <row r="268" spans="47:47" ht="20.100000000000001" customHeight="1">
      <c r="AU268" s="140"/>
    </row>
    <row r="269" spans="47:47" ht="20.100000000000001" customHeight="1">
      <c r="AU269" s="140"/>
    </row>
    <row r="270" spans="47:47" ht="20.100000000000001" customHeight="1">
      <c r="AU270" s="140"/>
    </row>
    <row r="271" spans="47:47" ht="20.100000000000001" customHeight="1">
      <c r="AU271" s="140"/>
    </row>
    <row r="272" spans="47:47" ht="20.100000000000001" customHeight="1">
      <c r="AU272" s="140"/>
    </row>
    <row r="273" spans="47:47" ht="20.100000000000001" customHeight="1">
      <c r="AU273" s="140"/>
    </row>
    <row r="274" spans="47:47" ht="20.100000000000001" customHeight="1">
      <c r="AU274" s="140"/>
    </row>
    <row r="275" spans="47:47" ht="20.100000000000001" customHeight="1">
      <c r="AU275" s="140"/>
    </row>
    <row r="276" spans="47:47" ht="20.100000000000001" customHeight="1">
      <c r="AU276" s="140"/>
    </row>
    <row r="277" spans="47:47" ht="20.100000000000001" customHeight="1">
      <c r="AU277" s="140"/>
    </row>
    <row r="278" spans="47:47" ht="20.100000000000001" customHeight="1">
      <c r="AU278" s="140"/>
    </row>
    <row r="279" spans="47:47" ht="20.100000000000001" customHeight="1">
      <c r="AU279" s="140"/>
    </row>
    <row r="280" spans="47:47" ht="20.100000000000001" customHeight="1">
      <c r="AU280" s="140"/>
    </row>
    <row r="281" spans="47:47" ht="20.100000000000001" customHeight="1">
      <c r="AU281" s="140"/>
    </row>
    <row r="282" spans="47:47" ht="20.100000000000001" customHeight="1">
      <c r="AU282" s="140"/>
    </row>
    <row r="283" spans="47:47" ht="20.100000000000001" customHeight="1">
      <c r="AU283" s="140"/>
    </row>
    <row r="284" spans="47:47" ht="20.100000000000001" customHeight="1">
      <c r="AU284" s="140"/>
    </row>
    <row r="285" spans="47:47" ht="20.100000000000001" customHeight="1">
      <c r="AU285" s="140"/>
    </row>
    <row r="286" spans="47:47" ht="20.100000000000001" customHeight="1">
      <c r="AU286" s="140"/>
    </row>
    <row r="287" spans="47:47" ht="20.100000000000001" customHeight="1">
      <c r="AU287" s="140"/>
    </row>
    <row r="288" spans="47:47" ht="20.100000000000001" customHeight="1">
      <c r="AU288" s="140"/>
    </row>
    <row r="289" spans="47:47" ht="20.100000000000001" customHeight="1">
      <c r="AU289" s="140"/>
    </row>
    <row r="290" spans="47:47" ht="20.100000000000001" customHeight="1">
      <c r="AU290" s="140"/>
    </row>
    <row r="291" spans="47:47" ht="20.100000000000001" customHeight="1">
      <c r="AU291" s="140"/>
    </row>
    <row r="292" spans="47:47" ht="20.100000000000001" customHeight="1">
      <c r="AU292" s="140"/>
    </row>
    <row r="293" spans="47:47" ht="20.100000000000001" customHeight="1">
      <c r="AU293" s="140"/>
    </row>
    <row r="294" spans="47:47" ht="20.100000000000001" customHeight="1">
      <c r="AU294" s="140"/>
    </row>
    <row r="295" spans="47:47" ht="20.100000000000001" customHeight="1">
      <c r="AU295" s="140"/>
    </row>
    <row r="296" spans="47:47" ht="20.100000000000001" customHeight="1">
      <c r="AU296" s="140"/>
    </row>
    <row r="297" spans="47:47" ht="20.100000000000001" customHeight="1">
      <c r="AU297" s="140"/>
    </row>
    <row r="298" spans="47:47" ht="20.100000000000001" customHeight="1">
      <c r="AU298" s="140"/>
    </row>
    <row r="299" spans="47:47" ht="20.100000000000001" customHeight="1">
      <c r="AU299" s="140"/>
    </row>
    <row r="300" spans="47:47" ht="20.100000000000001" customHeight="1">
      <c r="AU300" s="140"/>
    </row>
    <row r="301" spans="47:47" ht="20.100000000000001" customHeight="1">
      <c r="AU301" s="140"/>
    </row>
    <row r="302" spans="47:47" ht="20.100000000000001" customHeight="1">
      <c r="AU302" s="140"/>
    </row>
    <row r="303" spans="47:47" ht="20.100000000000001" customHeight="1">
      <c r="AU303" s="140"/>
    </row>
    <row r="304" spans="47:47" ht="20.100000000000001" customHeight="1">
      <c r="AU304" s="140"/>
    </row>
    <row r="305" spans="47:47" ht="20.100000000000001" customHeight="1">
      <c r="AU305" s="140"/>
    </row>
    <row r="306" spans="47:47" ht="20.100000000000001" customHeight="1">
      <c r="AU306" s="140"/>
    </row>
    <row r="307" spans="47:47" ht="20.100000000000001" customHeight="1">
      <c r="AU307" s="140"/>
    </row>
    <row r="308" spans="47:47" ht="20.100000000000001" customHeight="1">
      <c r="AU308" s="140"/>
    </row>
    <row r="309" spans="47:47" ht="20.100000000000001" customHeight="1">
      <c r="AU309" s="140"/>
    </row>
  </sheetData>
  <sheetProtection algorithmName="SHA-512" hashValue="q4RVet9Qgtk5//7jJuJsQ/6YkDyaYiZUlkuBdEs4KbzeAXqOzn6wlik9iEQZpvuUCjoq2LVtTO6lVMPve1VV/w==" saltValue="sxDKz6vl0s0CfrOuQ2WO6w==" spinCount="100000" sheet="1" objects="1" scenarios="1"/>
  <mergeCells count="272">
    <mergeCell ref="AE101:AU104"/>
    <mergeCell ref="U93:W93"/>
    <mergeCell ref="U92:W92"/>
    <mergeCell ref="U91:W91"/>
    <mergeCell ref="U90:W90"/>
    <mergeCell ref="U89:W89"/>
    <mergeCell ref="Z101:AD104"/>
    <mergeCell ref="C89:H90"/>
    <mergeCell ref="C93:T93"/>
    <mergeCell ref="P92:R92"/>
    <mergeCell ref="C101:G104"/>
    <mergeCell ref="M89:O89"/>
    <mergeCell ref="M90:O90"/>
    <mergeCell ref="M91:O91"/>
    <mergeCell ref="H101:X104"/>
    <mergeCell ref="S89:T89"/>
    <mergeCell ref="S90:T90"/>
    <mergeCell ref="S91:T91"/>
    <mergeCell ref="S92:T92"/>
    <mergeCell ref="P89:R89"/>
    <mergeCell ref="P90:R90"/>
    <mergeCell ref="P91:R91"/>
    <mergeCell ref="M92:O92"/>
    <mergeCell ref="C64:H64"/>
    <mergeCell ref="I64:K64"/>
    <mergeCell ref="L64:M64"/>
    <mergeCell ref="N64:S64"/>
    <mergeCell ref="T64:V64"/>
    <mergeCell ref="I92:L92"/>
    <mergeCell ref="C91:E92"/>
    <mergeCell ref="F91:H92"/>
    <mergeCell ref="I90:L90"/>
    <mergeCell ref="I91:L91"/>
    <mergeCell ref="I89:L89"/>
    <mergeCell ref="C88:H88"/>
    <mergeCell ref="U88:X88"/>
    <mergeCell ref="P88:T88"/>
    <mergeCell ref="D77:N77"/>
    <mergeCell ref="D78:N78"/>
    <mergeCell ref="C75:W75"/>
    <mergeCell ref="C70:H70"/>
    <mergeCell ref="I70:K70"/>
    <mergeCell ref="L70:M70"/>
    <mergeCell ref="N70:S70"/>
    <mergeCell ref="T70:V70"/>
    <mergeCell ref="W70:X70"/>
    <mergeCell ref="C71:E71"/>
    <mergeCell ref="I61:K61"/>
    <mergeCell ref="L61:M61"/>
    <mergeCell ref="N61:S61"/>
    <mergeCell ref="T61:V61"/>
    <mergeCell ref="W61:X61"/>
    <mergeCell ref="C58:H58"/>
    <mergeCell ref="I58:K58"/>
    <mergeCell ref="L58:M58"/>
    <mergeCell ref="N58:S58"/>
    <mergeCell ref="T58:V58"/>
    <mergeCell ref="W58:X58"/>
    <mergeCell ref="C59:E59"/>
    <mergeCell ref="F59:T59"/>
    <mergeCell ref="C60:W60"/>
    <mergeCell ref="C24:W24"/>
    <mergeCell ref="I34:K34"/>
    <mergeCell ref="L34:M34"/>
    <mergeCell ref="N34:S34"/>
    <mergeCell ref="T34:V34"/>
    <mergeCell ref="W34:X34"/>
    <mergeCell ref="C43:H43"/>
    <mergeCell ref="I43:K43"/>
    <mergeCell ref="L43:M43"/>
    <mergeCell ref="N43:S43"/>
    <mergeCell ref="T43:V43"/>
    <mergeCell ref="W43:X43"/>
    <mergeCell ref="C40:H40"/>
    <mergeCell ref="I40:K40"/>
    <mergeCell ref="L40:M40"/>
    <mergeCell ref="N40:S40"/>
    <mergeCell ref="T40:V40"/>
    <mergeCell ref="W40:X40"/>
    <mergeCell ref="T37:V37"/>
    <mergeCell ref="W37:X37"/>
    <mergeCell ref="C34:H34"/>
    <mergeCell ref="C41:E41"/>
    <mergeCell ref="F41:T41"/>
    <mergeCell ref="C42:W42"/>
    <mergeCell ref="B2:F2"/>
    <mergeCell ref="T2:U2"/>
    <mergeCell ref="V2:X2"/>
    <mergeCell ref="T3:U3"/>
    <mergeCell ref="V3:X3"/>
    <mergeCell ref="I88:O88"/>
    <mergeCell ref="C16:H16"/>
    <mergeCell ref="I16:K16"/>
    <mergeCell ref="L16:M16"/>
    <mergeCell ref="N16:S16"/>
    <mergeCell ref="T16:V16"/>
    <mergeCell ref="W19:X19"/>
    <mergeCell ref="C22:H22"/>
    <mergeCell ref="I22:K22"/>
    <mergeCell ref="L22:M22"/>
    <mergeCell ref="N22:S22"/>
    <mergeCell ref="T22:V22"/>
    <mergeCell ref="C31:H31"/>
    <mergeCell ref="C19:H19"/>
    <mergeCell ref="W22:X22"/>
    <mergeCell ref="C25:H25"/>
    <mergeCell ref="I25:K25"/>
    <mergeCell ref="L25:M25"/>
    <mergeCell ref="N25:S25"/>
    <mergeCell ref="W13:X13"/>
    <mergeCell ref="C13:H13"/>
    <mergeCell ref="I13:K13"/>
    <mergeCell ref="L13:M13"/>
    <mergeCell ref="N13:S13"/>
    <mergeCell ref="T13:V13"/>
    <mergeCell ref="I31:K31"/>
    <mergeCell ref="L31:M31"/>
    <mergeCell ref="N31:S31"/>
    <mergeCell ref="T31:V31"/>
    <mergeCell ref="W31:X31"/>
    <mergeCell ref="C28:H28"/>
    <mergeCell ref="I28:K28"/>
    <mergeCell ref="L28:M28"/>
    <mergeCell ref="N28:S28"/>
    <mergeCell ref="T28:V28"/>
    <mergeCell ref="W28:X28"/>
    <mergeCell ref="T25:V25"/>
    <mergeCell ref="W25:X25"/>
    <mergeCell ref="I19:K19"/>
    <mergeCell ref="L19:M19"/>
    <mergeCell ref="N19:S19"/>
    <mergeCell ref="T19:V19"/>
    <mergeCell ref="C18:W18"/>
    <mergeCell ref="F14:T14"/>
    <mergeCell ref="C20:E20"/>
    <mergeCell ref="F20:T20"/>
    <mergeCell ref="C21:W21"/>
    <mergeCell ref="C23:E23"/>
    <mergeCell ref="F23:T23"/>
    <mergeCell ref="U17:W17"/>
    <mergeCell ref="U20:W20"/>
    <mergeCell ref="U23:W23"/>
    <mergeCell ref="C14:E14"/>
    <mergeCell ref="C17:E17"/>
    <mergeCell ref="U14:X14"/>
    <mergeCell ref="C15:X15"/>
    <mergeCell ref="F17:T17"/>
    <mergeCell ref="W16:X16"/>
    <mergeCell ref="C26:E26"/>
    <mergeCell ref="F26:T26"/>
    <mergeCell ref="C27:W27"/>
    <mergeCell ref="C29:E29"/>
    <mergeCell ref="F29:T29"/>
    <mergeCell ref="C30:W30"/>
    <mergeCell ref="C32:E32"/>
    <mergeCell ref="F32:T32"/>
    <mergeCell ref="U26:W26"/>
    <mergeCell ref="U29:W29"/>
    <mergeCell ref="U32:W32"/>
    <mergeCell ref="C49:H49"/>
    <mergeCell ref="I49:K49"/>
    <mergeCell ref="L49:M49"/>
    <mergeCell ref="N49:S49"/>
    <mergeCell ref="T49:V49"/>
    <mergeCell ref="W49:X49"/>
    <mergeCell ref="C46:H46"/>
    <mergeCell ref="I46:K46"/>
    <mergeCell ref="L46:M46"/>
    <mergeCell ref="N46:S46"/>
    <mergeCell ref="T46:V46"/>
    <mergeCell ref="W46:X46"/>
    <mergeCell ref="C48:W48"/>
    <mergeCell ref="C47:E47"/>
    <mergeCell ref="F47:T47"/>
    <mergeCell ref="C33:W33"/>
    <mergeCell ref="C35:E35"/>
    <mergeCell ref="F35:T35"/>
    <mergeCell ref="C36:W36"/>
    <mergeCell ref="C38:E38"/>
    <mergeCell ref="F38:T38"/>
    <mergeCell ref="C39:W39"/>
    <mergeCell ref="U35:W35"/>
    <mergeCell ref="U38:W38"/>
    <mergeCell ref="C37:H37"/>
    <mergeCell ref="I37:K37"/>
    <mergeCell ref="L37:M37"/>
    <mergeCell ref="N37:S37"/>
    <mergeCell ref="C74:E74"/>
    <mergeCell ref="F74:T74"/>
    <mergeCell ref="L67:M67"/>
    <mergeCell ref="N67:S67"/>
    <mergeCell ref="T67:V67"/>
    <mergeCell ref="W67:X67"/>
    <mergeCell ref="C68:E68"/>
    <mergeCell ref="F68:T68"/>
    <mergeCell ref="C69:W69"/>
    <mergeCell ref="U68:W68"/>
    <mergeCell ref="U74:W74"/>
    <mergeCell ref="C73:H73"/>
    <mergeCell ref="I73:K73"/>
    <mergeCell ref="L73:M73"/>
    <mergeCell ref="N73:S73"/>
    <mergeCell ref="T73:V73"/>
    <mergeCell ref="W73:X73"/>
    <mergeCell ref="C67:H67"/>
    <mergeCell ref="C50:E50"/>
    <mergeCell ref="F50:T50"/>
    <mergeCell ref="I67:K67"/>
    <mergeCell ref="B70:B72"/>
    <mergeCell ref="C62:E62"/>
    <mergeCell ref="F62:T62"/>
    <mergeCell ref="C63:W63"/>
    <mergeCell ref="C65:E65"/>
    <mergeCell ref="F65:T65"/>
    <mergeCell ref="C66:W66"/>
    <mergeCell ref="W64:X64"/>
    <mergeCell ref="C55:H55"/>
    <mergeCell ref="I55:K55"/>
    <mergeCell ref="L55:M55"/>
    <mergeCell ref="N55:S55"/>
    <mergeCell ref="T55:V55"/>
    <mergeCell ref="W55:X55"/>
    <mergeCell ref="C52:H52"/>
    <mergeCell ref="I52:K52"/>
    <mergeCell ref="L52:M52"/>
    <mergeCell ref="N52:S52"/>
    <mergeCell ref="T52:V52"/>
    <mergeCell ref="W52:X52"/>
    <mergeCell ref="C61:H61"/>
    <mergeCell ref="B43:B45"/>
    <mergeCell ref="B46:B48"/>
    <mergeCell ref="B49:B51"/>
    <mergeCell ref="B52:B54"/>
    <mergeCell ref="B55:B57"/>
    <mergeCell ref="B58:B60"/>
    <mergeCell ref="B61:B63"/>
    <mergeCell ref="B64:B66"/>
    <mergeCell ref="B73:B75"/>
    <mergeCell ref="B67:B69"/>
    <mergeCell ref="B16:B18"/>
    <mergeCell ref="B19:B21"/>
    <mergeCell ref="B22:B24"/>
    <mergeCell ref="B25:B27"/>
    <mergeCell ref="B28:B30"/>
    <mergeCell ref="B31:B33"/>
    <mergeCell ref="B34:B36"/>
    <mergeCell ref="B37:B39"/>
    <mergeCell ref="B40:B42"/>
    <mergeCell ref="Z16:AD45"/>
    <mergeCell ref="AE16:AU45"/>
    <mergeCell ref="F71:T71"/>
    <mergeCell ref="C72:W72"/>
    <mergeCell ref="U71:W71"/>
    <mergeCell ref="U41:W41"/>
    <mergeCell ref="U44:W44"/>
    <mergeCell ref="U47:W47"/>
    <mergeCell ref="U50:W50"/>
    <mergeCell ref="U53:W53"/>
    <mergeCell ref="U56:W56"/>
    <mergeCell ref="U59:W59"/>
    <mergeCell ref="U62:W62"/>
    <mergeCell ref="U65:W65"/>
    <mergeCell ref="C51:W51"/>
    <mergeCell ref="C53:E53"/>
    <mergeCell ref="F53:T53"/>
    <mergeCell ref="C54:W54"/>
    <mergeCell ref="C56:E56"/>
    <mergeCell ref="F56:T56"/>
    <mergeCell ref="C57:W57"/>
    <mergeCell ref="C44:E44"/>
    <mergeCell ref="F44:T44"/>
    <mergeCell ref="C45:W45"/>
  </mergeCells>
  <phoneticPr fontId="1"/>
  <conditionalFormatting sqref="C77">
    <cfRule type="expression" dxfId="292" priority="47">
      <formula>$C$77&lt;&gt;"☑"</formula>
    </cfRule>
  </conditionalFormatting>
  <conditionalFormatting sqref="C78">
    <cfRule type="expression" dxfId="291" priority="46">
      <formula>$C$78&lt;&gt;"☑"</formula>
    </cfRule>
  </conditionalFormatting>
  <conditionalFormatting sqref="C18:X18 C21:X21 C24:X24 C27:X27 C30:X30 C33:X33 C36:X36 C39:X39 C42:X42 C45:X45 C48:X48 C51:X51 C54:X54 C57:X57 C60:X60 C63:X63 C66:X66 C69:X69 C72:X72 C75:X75">
    <cfRule type="expression" dxfId="290" priority="42">
      <formula>$C18=""</formula>
    </cfRule>
  </conditionalFormatting>
  <conditionalFormatting sqref="F17 F20 F23 F26 F29 F32 F35 F38 F41 F44 F47 F50 F53 F56 F59 F62 F65 F68 F71 F74">
    <cfRule type="expression" dxfId="289" priority="3">
      <formula>AND($C17&lt;&gt;"企業",$F17&lt;&gt;"")</formula>
    </cfRule>
    <cfRule type="expression" dxfId="288" priority="6">
      <formula>$C17&lt;&gt;"企業"</formula>
    </cfRule>
  </conditionalFormatting>
  <conditionalFormatting sqref="H101">
    <cfRule type="expression" dxfId="287" priority="48">
      <formula>IF($H$13="法人",IF($H$16="",TRUE,FALSE),FALSE)</formula>
    </cfRule>
    <cfRule type="expression" dxfId="286" priority="49">
      <formula>IF($H$13="個人事業主",IF($H$16&lt;&gt;"",TRUE,FALSE),FALSE)</formula>
    </cfRule>
    <cfRule type="expression" dxfId="285" priority="50">
      <formula>$H$13="個人事業主"</formula>
    </cfRule>
  </conditionalFormatting>
  <conditionalFormatting sqref="I16 I19 I22 I25 I28 I31 I34 I37 I40 I43 I46 I49 I52 I55 I58 I61 I64 I67 I70 I73">
    <cfRule type="expression" dxfId="284" priority="5">
      <formula>$X17="☑"</formula>
    </cfRule>
  </conditionalFormatting>
  <conditionalFormatting sqref="I16 N16 I19 N19 I22 N22 I25 N25 I28 N28 I31 N31 I34 N34 I37 N37 I40 N40 I43 N43 I46 N46 I49 N49 I52 N52 I55 N55 I58 N58 I61 N61 I64 N64 I67 N67 I70 N70 I73 N73">
    <cfRule type="expression" dxfId="283" priority="1">
      <formula>$C17&lt;&gt;"企業"</formula>
    </cfRule>
  </conditionalFormatting>
  <conditionalFormatting sqref="L16 L19 L22 L25 L28 L31 L34 L37 L40 L43 L46 L49 L52 L55 L58 L61 L64 L67 L70 L73">
    <cfRule type="expression" dxfId="282" priority="4">
      <formula>OR($C17="自治体等の公的機関",$C17="")</formula>
    </cfRule>
  </conditionalFormatting>
  <conditionalFormatting sqref="U93:W93">
    <cfRule type="expression" dxfId="281" priority="43">
      <formula>AND($U93&gt;$AS177)</formula>
    </cfRule>
  </conditionalFormatting>
  <conditionalFormatting sqref="X18">
    <cfRule type="expression" dxfId="279" priority="41">
      <formula>AND($C18="",$X18="☑")</formula>
    </cfRule>
  </conditionalFormatting>
  <conditionalFormatting sqref="X21">
    <cfRule type="expression" dxfId="278" priority="39">
      <formula>AND($C21="",$X21="☑")</formula>
    </cfRule>
  </conditionalFormatting>
  <conditionalFormatting sqref="X24">
    <cfRule type="expression" dxfId="277" priority="37">
      <formula>AND($C24="",$X24="☑")</formula>
    </cfRule>
  </conditionalFormatting>
  <conditionalFormatting sqref="X27">
    <cfRule type="expression" dxfId="276" priority="35">
      <formula>AND($C27="",$X27="☑")</formula>
    </cfRule>
  </conditionalFormatting>
  <conditionalFormatting sqref="X30">
    <cfRule type="expression" dxfId="275" priority="33">
      <formula>AND($C30="",$X30="☑")</formula>
    </cfRule>
  </conditionalFormatting>
  <conditionalFormatting sqref="X33">
    <cfRule type="expression" dxfId="274" priority="31">
      <formula>AND($C33="",$X33="☑")</formula>
    </cfRule>
  </conditionalFormatting>
  <conditionalFormatting sqref="X36">
    <cfRule type="expression" dxfId="273" priority="29">
      <formula>AND($C36="",$X36="☑")</formula>
    </cfRule>
  </conditionalFormatting>
  <conditionalFormatting sqref="X39">
    <cfRule type="expression" dxfId="272" priority="27">
      <formula>AND($C39="",$X39="☑")</formula>
    </cfRule>
  </conditionalFormatting>
  <conditionalFormatting sqref="X42">
    <cfRule type="expression" dxfId="271" priority="25">
      <formula>AND($C42="",$X42="☑")</formula>
    </cfRule>
  </conditionalFormatting>
  <conditionalFormatting sqref="X45">
    <cfRule type="expression" dxfId="270" priority="23">
      <formula>AND($C45="",$X45="☑")</formula>
    </cfRule>
  </conditionalFormatting>
  <conditionalFormatting sqref="X48">
    <cfRule type="expression" dxfId="269" priority="21">
      <formula>AND($C48="",$X48="☑")</formula>
    </cfRule>
  </conditionalFormatting>
  <conditionalFormatting sqref="X51">
    <cfRule type="expression" dxfId="268" priority="19">
      <formula>AND($C51="",$X51="☑")</formula>
    </cfRule>
  </conditionalFormatting>
  <conditionalFormatting sqref="X54">
    <cfRule type="expression" dxfId="267" priority="17">
      <formula>AND($C54="",$X54="☑")</formula>
    </cfRule>
  </conditionalFormatting>
  <conditionalFormatting sqref="X57">
    <cfRule type="expression" dxfId="266" priority="15">
      <formula>AND($C57="",$X57="☑")</formula>
    </cfRule>
  </conditionalFormatting>
  <conditionalFormatting sqref="X60">
    <cfRule type="expression" dxfId="265" priority="13">
      <formula>AND($C60="",$X60="☑")</formula>
    </cfRule>
  </conditionalFormatting>
  <conditionalFormatting sqref="X63">
    <cfRule type="expression" dxfId="264" priority="11">
      <formula>AND($C63="",$X63="☑")</formula>
    </cfRule>
  </conditionalFormatting>
  <conditionalFormatting sqref="X66 X69 X72">
    <cfRule type="expression" dxfId="263" priority="9">
      <formula>AND($C66="",$X66="☑")</formula>
    </cfRule>
  </conditionalFormatting>
  <conditionalFormatting sqref="X75">
    <cfRule type="expression" dxfId="262" priority="7">
      <formula>AND($C75="",$X75="☑")</formula>
    </cfRule>
  </conditionalFormatting>
  <dataValidations count="4">
    <dataValidation type="list" allowBlank="1" showInputMessage="1" showErrorMessage="1" sqref="F91:H92" xr:uid="{00000000-0002-0000-0500-000000000000}">
      <formula1>"'２／３,'１／２,'３／４,'１／３"</formula1>
    </dataValidation>
    <dataValidation type="whole" allowBlank="1" showInputMessage="1" showErrorMessage="1" sqref="I16:K16 I67:K67 I19:K19 I22:K22 I25:K25 I28:K28 I31:K31 I34:K34 I37:K37 I40:K40 I43:K43 I46:K46 I49:K49 I52:K52 I55:K55 I58:K58 I61:K61 I70:K70 I64:K64 I73:K73" xr:uid="{00000000-0002-0000-0500-000001000000}">
      <formula1>0</formula1>
      <formula2>9999999999999</formula2>
    </dataValidation>
    <dataValidation type="whole" allowBlank="1" showInputMessage="1" showErrorMessage="1" sqref="L16:M16 L67:M67 L19:M19 L22:M22 L25:M25 L28:M28 L31:M31 L34:M34 L37:M37 L40:M40 L43:M43 L46:M46 L49:M49 L52:M52 L55:M55 L58:M58 L61:M61 L70:M70 L64:M64 L73:M73" xr:uid="{00000000-0002-0000-0500-000002000000}">
      <formula1>0</formula1>
      <formula2>99999</formula2>
    </dataValidation>
    <dataValidation type="list" allowBlank="1" showInputMessage="1" showErrorMessage="1" sqref="F17:T17 F20:T20 F23:T23 F26:T26 F29:T29 F32:T32 F35:T35 F38:T38 F41:T41 F44:T44 F47:T47 F50:T50 F53:T53 F56:T56 F59:T59 F62:T62 F65:T65 F74:T74 F68:T68 F71:T71" xr:uid="{00000000-0002-0000-0500-000003000000}">
      <formula1>INDIRECT(SUBSTITUTE(SUBSTITUTE($C17,"）",""),"（",""))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BF6DC7AD-6EF8-4A1A-A89A-229F7861BD79}">
            <xm:f>OR($C17&lt;&gt;"企業",IFERROR(VLOOKUP($F17,プルダウンデータ!$C$11:$C$139,1,FALSE),TRUE))</xm:f>
            <x14:dxf>
              <fill>
                <patternFill>
                  <bgColor rgb="FFA6A6A6"/>
                </patternFill>
              </fill>
            </x14:dxf>
          </x14:cfRule>
          <xm:sqref>X17 X20 X23 X26 X29 X32 X35 X38 X41 X44 X47 X50 X53 X56 X59 X62 X65 X68 X71 X74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C10BCF15-C683-4FE5-A81D-34D3DE554349}">
          <x14:formula1>
            <xm:f>プルダウンデータ!$C$357:$C$358</xm:f>
          </x14:formula1>
          <xm:sqref>C77:C78 X47:X48 X59:X60 X44:X45 X62:X63 X41:X42 X53:X54 X38:X39 X74:X75 X35:X36 X65:X66 X32:X33 X56:X57 X29:X30 X68:X69 X26:X27 X50:X51 X23:X24 X71:X72 X20:X21 X17:X18</xm:sqref>
        </x14:dataValidation>
        <x14:dataValidation type="list" allowBlank="1" showInputMessage="1" showErrorMessage="1" xr:uid="{8899758A-615C-4A21-A423-843EFD9C1EB1}">
          <x14:formula1>
            <xm:f>プルダウンデータ!$C$1274:$C$1276</xm:f>
          </x14:formula1>
          <xm:sqref>C71 C17:E17 C68 C74 C65 C62 C59 C56 C53 C50 C47 C44 C41 C38 C35 C32 C29 C26 C23 C20</xm:sqref>
        </x14:dataValidation>
        <x14:dataValidation type="list" allowBlank="1" showInputMessage="1" showErrorMessage="1" xr:uid="{92CBC912-A23A-4210-9A44-74DEB210F77C}">
          <x14:formula1>
            <xm:f>計算用シート!$B$3:$B$10</xm:f>
          </x14:formula1>
          <xm:sqref>N16:S16 N70:S70 N19:S19 N22:S22 N25:S25 N28:S28 N31:S31 N34:S34 N37:S37 N40:S40 N43:S43 N46:S46 N49:S49 N52:S52 N55:S55 N58:S58 N61:S61 N64:S64 N67:S67 N73:S73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U289"/>
  <sheetViews>
    <sheetView zoomScaleNormal="100" workbookViewId="0"/>
  </sheetViews>
  <sheetFormatPr defaultColWidth="9" defaultRowHeight="20.100000000000001" customHeight="1"/>
  <cols>
    <col min="1" max="24" width="5.625" style="16" customWidth="1"/>
    <col min="25" max="25" width="9" style="29"/>
    <col min="26" max="47" width="5.625" style="16" customWidth="1"/>
    <col min="48" max="16384" width="9" style="16"/>
  </cols>
  <sheetData>
    <row r="1" spans="1:24" ht="20.100000000000001" customHeight="1">
      <c r="A1" s="111" t="s">
        <v>7443</v>
      </c>
    </row>
    <row r="2" spans="1:24"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3" spans="1:24" ht="20.100000000000001" customHeight="1">
      <c r="T3" s="563" t="s">
        <v>6971</v>
      </c>
      <c r="U3" s="563"/>
      <c r="V3" s="564" t="str">
        <f>IF('１．申請者の概要'!$V$3="","",'１．申請者の概要'!$V$3)</f>
        <v>000</v>
      </c>
      <c r="W3" s="564"/>
      <c r="X3" s="564"/>
    </row>
    <row r="4" spans="1:24" ht="20.100000000000001" customHeight="1">
      <c r="B4" s="16" t="s">
        <v>53</v>
      </c>
    </row>
    <row r="5" spans="1:24" ht="20.100000000000001" hidden="1" customHeight="1">
      <c r="B5" s="16" t="s">
        <v>57</v>
      </c>
      <c r="O5" s="19" t="s">
        <v>4548</v>
      </c>
      <c r="R5" s="206"/>
      <c r="S5" s="16" t="s">
        <v>74</v>
      </c>
      <c r="T5" s="206"/>
      <c r="U5" s="16" t="s">
        <v>75</v>
      </c>
      <c r="V5" s="206"/>
      <c r="W5" s="16" t="s">
        <v>77</v>
      </c>
      <c r="X5" s="16" t="s">
        <v>54</v>
      </c>
    </row>
    <row r="6" spans="1:24" ht="20.100000000000001" hidden="1" customHeight="1">
      <c r="C6" s="17" t="s">
        <v>64</v>
      </c>
      <c r="D6" s="16" t="s">
        <v>60</v>
      </c>
      <c r="V6" s="207"/>
      <c r="W6" s="207"/>
    </row>
    <row r="7" spans="1:24" ht="20.100000000000001" hidden="1" customHeight="1">
      <c r="C7" s="16" t="s">
        <v>61</v>
      </c>
      <c r="J7" s="208" t="s">
        <v>4558</v>
      </c>
      <c r="V7" s="207"/>
      <c r="W7" s="207"/>
    </row>
    <row r="8" spans="1:24" ht="20.100000000000001" hidden="1" customHeight="1">
      <c r="C8" s="198"/>
      <c r="D8" s="715" t="s">
        <v>26</v>
      </c>
      <c r="E8" s="716"/>
      <c r="F8" s="716"/>
      <c r="G8" s="716"/>
      <c r="H8" s="716"/>
      <c r="I8" s="717"/>
      <c r="J8" s="715" t="s">
        <v>13</v>
      </c>
      <c r="K8" s="716"/>
      <c r="L8" s="716"/>
      <c r="M8" s="716"/>
      <c r="N8" s="716"/>
      <c r="O8" s="716"/>
      <c r="P8" s="716"/>
      <c r="Q8" s="716"/>
      <c r="R8" s="717"/>
      <c r="S8" s="715" t="s">
        <v>28</v>
      </c>
      <c r="T8" s="716"/>
      <c r="U8" s="716"/>
      <c r="V8" s="717"/>
      <c r="W8" s="715" t="s">
        <v>27</v>
      </c>
      <c r="X8" s="717"/>
    </row>
    <row r="9" spans="1:24" ht="20.100000000000001" hidden="1" customHeight="1">
      <c r="C9" s="199" t="s">
        <v>20</v>
      </c>
      <c r="D9" s="509"/>
      <c r="E9" s="509"/>
      <c r="F9" s="509"/>
      <c r="G9" s="509"/>
      <c r="H9" s="509"/>
      <c r="I9" s="509"/>
      <c r="J9" s="509"/>
      <c r="K9" s="509"/>
      <c r="L9" s="509"/>
      <c r="M9" s="509"/>
      <c r="N9" s="509"/>
      <c r="O9" s="509"/>
      <c r="P9" s="509"/>
      <c r="Q9" s="509"/>
      <c r="R9" s="509"/>
      <c r="S9" s="713"/>
      <c r="T9" s="713"/>
      <c r="U9" s="713"/>
      <c r="V9" s="713"/>
      <c r="W9" s="714"/>
      <c r="X9" s="714"/>
    </row>
    <row r="10" spans="1:24" ht="20.100000000000001" hidden="1" customHeight="1">
      <c r="C10" s="199" t="s">
        <v>21</v>
      </c>
      <c r="D10" s="509"/>
      <c r="E10" s="509"/>
      <c r="F10" s="509"/>
      <c r="G10" s="509"/>
      <c r="H10" s="509"/>
      <c r="I10" s="509"/>
      <c r="J10" s="509"/>
      <c r="K10" s="509"/>
      <c r="L10" s="509"/>
      <c r="M10" s="509"/>
      <c r="N10" s="509"/>
      <c r="O10" s="509"/>
      <c r="P10" s="509"/>
      <c r="Q10" s="509"/>
      <c r="R10" s="509"/>
      <c r="S10" s="713"/>
      <c r="T10" s="713"/>
      <c r="U10" s="713"/>
      <c r="V10" s="713"/>
      <c r="W10" s="714"/>
      <c r="X10" s="714"/>
    </row>
    <row r="11" spans="1:24" ht="20.100000000000001" hidden="1" customHeight="1">
      <c r="C11" s="199" t="s">
        <v>22</v>
      </c>
      <c r="D11" s="509"/>
      <c r="E11" s="509"/>
      <c r="F11" s="509"/>
      <c r="G11" s="509"/>
      <c r="H11" s="509"/>
      <c r="I11" s="509"/>
      <c r="J11" s="509"/>
      <c r="K11" s="509"/>
      <c r="L11" s="509"/>
      <c r="M11" s="509"/>
      <c r="N11" s="509"/>
      <c r="O11" s="509"/>
      <c r="P11" s="509"/>
      <c r="Q11" s="509"/>
      <c r="R11" s="509"/>
      <c r="S11" s="713"/>
      <c r="T11" s="713"/>
      <c r="U11" s="713"/>
      <c r="V11" s="713"/>
      <c r="W11" s="714"/>
      <c r="X11" s="714"/>
    </row>
    <row r="12" spans="1:24" ht="20.100000000000001" hidden="1" customHeight="1">
      <c r="C12" s="199" t="s">
        <v>23</v>
      </c>
      <c r="D12" s="509"/>
      <c r="E12" s="509"/>
      <c r="F12" s="509"/>
      <c r="G12" s="509"/>
      <c r="H12" s="509"/>
      <c r="I12" s="509"/>
      <c r="J12" s="509"/>
      <c r="K12" s="509"/>
      <c r="L12" s="509"/>
      <c r="M12" s="509"/>
      <c r="N12" s="509"/>
      <c r="O12" s="509"/>
      <c r="P12" s="509"/>
      <c r="Q12" s="509"/>
      <c r="R12" s="509"/>
      <c r="S12" s="713"/>
      <c r="T12" s="713"/>
      <c r="U12" s="713"/>
      <c r="V12" s="713"/>
      <c r="W12" s="714"/>
      <c r="X12" s="714"/>
    </row>
    <row r="13" spans="1:24" ht="20.100000000000001" hidden="1" customHeight="1">
      <c r="C13" s="199" t="s">
        <v>24</v>
      </c>
      <c r="D13" s="509"/>
      <c r="E13" s="509"/>
      <c r="F13" s="509"/>
      <c r="G13" s="509"/>
      <c r="H13" s="509"/>
      <c r="I13" s="509"/>
      <c r="J13" s="509"/>
      <c r="K13" s="509"/>
      <c r="L13" s="509"/>
      <c r="M13" s="509"/>
      <c r="N13" s="509"/>
      <c r="O13" s="509"/>
      <c r="P13" s="509"/>
      <c r="Q13" s="509"/>
      <c r="R13" s="509"/>
      <c r="S13" s="713"/>
      <c r="T13" s="713"/>
      <c r="U13" s="713"/>
      <c r="V13" s="713"/>
      <c r="W13" s="714"/>
      <c r="X13" s="714"/>
    </row>
    <row r="14" spans="1:24" ht="20.100000000000001" hidden="1" customHeight="1">
      <c r="C14" s="210" t="s">
        <v>25</v>
      </c>
      <c r="D14" s="211" t="s">
        <v>56</v>
      </c>
      <c r="E14" s="212"/>
      <c r="F14" s="710" t="s">
        <v>55</v>
      </c>
      <c r="G14" s="711"/>
      <c r="H14" s="711"/>
      <c r="I14" s="711"/>
      <c r="J14" s="711"/>
      <c r="K14" s="711"/>
      <c r="L14" s="711"/>
      <c r="M14" s="711"/>
      <c r="N14" s="711"/>
      <c r="O14" s="711"/>
      <c r="P14" s="711"/>
      <c r="Q14" s="711"/>
      <c r="R14" s="711"/>
      <c r="S14" s="711"/>
      <c r="T14" s="711"/>
      <c r="U14" s="711"/>
      <c r="V14" s="712"/>
      <c r="W14" s="714"/>
      <c r="X14" s="714"/>
    </row>
    <row r="15" spans="1:24" ht="20.100000000000001" hidden="1" customHeight="1">
      <c r="C15" s="742" t="s">
        <v>30</v>
      </c>
      <c r="D15" s="742"/>
      <c r="E15" s="742"/>
      <c r="F15" s="742"/>
      <c r="G15" s="742"/>
      <c r="H15" s="742"/>
      <c r="I15" s="742"/>
      <c r="J15" s="742"/>
      <c r="K15" s="742"/>
      <c r="L15" s="742"/>
      <c r="M15" s="742"/>
      <c r="N15" s="742"/>
      <c r="O15" s="742"/>
      <c r="P15" s="742"/>
      <c r="Q15" s="742"/>
      <c r="R15" s="742"/>
      <c r="S15" s="742"/>
      <c r="T15" s="742"/>
      <c r="U15" s="742"/>
      <c r="V15" s="742"/>
      <c r="W15" s="739">
        <f>SUM(W9:X14)</f>
        <v>0</v>
      </c>
      <c r="X15" s="739"/>
    </row>
    <row r="16" spans="1:24" ht="20.100000000000001" hidden="1" customHeight="1"/>
    <row r="17" spans="2:24" ht="20.100000000000001" hidden="1" customHeight="1">
      <c r="B17" s="16" t="s">
        <v>58</v>
      </c>
      <c r="F17" s="16" t="s">
        <v>29</v>
      </c>
      <c r="O17" s="19" t="s">
        <v>4548</v>
      </c>
      <c r="R17" s="206"/>
      <c r="S17" s="16" t="s">
        <v>74</v>
      </c>
      <c r="T17" s="206"/>
      <c r="U17" s="16" t="s">
        <v>75</v>
      </c>
      <c r="V17" s="206"/>
      <c r="W17" s="16" t="s">
        <v>77</v>
      </c>
      <c r="X17" s="16" t="s">
        <v>54</v>
      </c>
    </row>
    <row r="18" spans="2:24" ht="20.100000000000001" hidden="1" customHeight="1">
      <c r="C18" s="16" t="s">
        <v>59</v>
      </c>
      <c r="V18" s="207"/>
      <c r="W18" s="207"/>
    </row>
    <row r="19" spans="2:24" ht="20.100000000000001" hidden="1" customHeight="1">
      <c r="C19" s="198"/>
      <c r="D19" s="715" t="s">
        <v>26</v>
      </c>
      <c r="E19" s="716"/>
      <c r="F19" s="716"/>
      <c r="G19" s="716"/>
      <c r="H19" s="716"/>
      <c r="I19" s="717"/>
      <c r="J19" s="715" t="s">
        <v>13</v>
      </c>
      <c r="K19" s="716"/>
      <c r="L19" s="716"/>
      <c r="M19" s="716"/>
      <c r="N19" s="716"/>
      <c r="O19" s="716"/>
      <c r="P19" s="716"/>
      <c r="Q19" s="716"/>
      <c r="R19" s="717"/>
      <c r="S19" s="715" t="s">
        <v>28</v>
      </c>
      <c r="T19" s="716"/>
      <c r="U19" s="716"/>
      <c r="V19" s="717"/>
      <c r="W19" s="715" t="s">
        <v>27</v>
      </c>
      <c r="X19" s="717"/>
    </row>
    <row r="20" spans="2:24" ht="20.100000000000001" hidden="1" customHeight="1">
      <c r="C20" s="199" t="s">
        <v>20</v>
      </c>
      <c r="D20" s="509"/>
      <c r="E20" s="509"/>
      <c r="F20" s="509"/>
      <c r="G20" s="509"/>
      <c r="H20" s="509"/>
      <c r="I20" s="509"/>
      <c r="J20" s="509"/>
      <c r="K20" s="509"/>
      <c r="L20" s="509"/>
      <c r="M20" s="509"/>
      <c r="N20" s="509"/>
      <c r="O20" s="509"/>
      <c r="P20" s="509"/>
      <c r="Q20" s="509"/>
      <c r="R20" s="509"/>
      <c r="S20" s="713"/>
      <c r="T20" s="713"/>
      <c r="U20" s="713"/>
      <c r="V20" s="713"/>
      <c r="W20" s="714"/>
      <c r="X20" s="714"/>
    </row>
    <row r="21" spans="2:24" ht="20.100000000000001" hidden="1" customHeight="1">
      <c r="C21" s="199" t="s">
        <v>21</v>
      </c>
      <c r="D21" s="509"/>
      <c r="E21" s="509"/>
      <c r="F21" s="509"/>
      <c r="G21" s="509"/>
      <c r="H21" s="509"/>
      <c r="I21" s="509"/>
      <c r="J21" s="509"/>
      <c r="K21" s="509"/>
      <c r="L21" s="509"/>
      <c r="M21" s="509"/>
      <c r="N21" s="509"/>
      <c r="O21" s="509"/>
      <c r="P21" s="509"/>
      <c r="Q21" s="509"/>
      <c r="R21" s="509"/>
      <c r="S21" s="713"/>
      <c r="T21" s="713"/>
      <c r="U21" s="713"/>
      <c r="V21" s="713"/>
      <c r="W21" s="714"/>
      <c r="X21" s="714"/>
    </row>
    <row r="22" spans="2:24" ht="20.100000000000001" hidden="1" customHeight="1">
      <c r="C22" s="199" t="s">
        <v>22</v>
      </c>
      <c r="D22" s="509"/>
      <c r="E22" s="509"/>
      <c r="F22" s="509"/>
      <c r="G22" s="509"/>
      <c r="H22" s="509"/>
      <c r="I22" s="509"/>
      <c r="J22" s="509"/>
      <c r="K22" s="509"/>
      <c r="L22" s="509"/>
      <c r="M22" s="509"/>
      <c r="N22" s="509"/>
      <c r="O22" s="509"/>
      <c r="P22" s="509"/>
      <c r="Q22" s="509"/>
      <c r="R22" s="509"/>
      <c r="S22" s="713"/>
      <c r="T22" s="713"/>
      <c r="U22" s="713"/>
      <c r="V22" s="713"/>
      <c r="W22" s="714"/>
      <c r="X22" s="714"/>
    </row>
    <row r="23" spans="2:24" ht="20.100000000000001" hidden="1" customHeight="1">
      <c r="C23" s="199" t="s">
        <v>23</v>
      </c>
      <c r="D23" s="509"/>
      <c r="E23" s="509"/>
      <c r="F23" s="509"/>
      <c r="G23" s="509"/>
      <c r="H23" s="509"/>
      <c r="I23" s="509"/>
      <c r="J23" s="509"/>
      <c r="K23" s="509"/>
      <c r="L23" s="509"/>
      <c r="M23" s="509"/>
      <c r="N23" s="509"/>
      <c r="O23" s="509"/>
      <c r="P23" s="509"/>
      <c r="Q23" s="509"/>
      <c r="R23" s="509"/>
      <c r="S23" s="713"/>
      <c r="T23" s="713"/>
      <c r="U23" s="713"/>
      <c r="V23" s="713"/>
      <c r="W23" s="714"/>
      <c r="X23" s="714"/>
    </row>
    <row r="24" spans="2:24" ht="20.100000000000001" hidden="1" customHeight="1">
      <c r="C24" s="199" t="s">
        <v>24</v>
      </c>
      <c r="D24" s="509"/>
      <c r="E24" s="509"/>
      <c r="F24" s="509"/>
      <c r="G24" s="509"/>
      <c r="H24" s="509"/>
      <c r="I24" s="509"/>
      <c r="J24" s="509"/>
      <c r="K24" s="509"/>
      <c r="L24" s="509"/>
      <c r="M24" s="509"/>
      <c r="N24" s="509"/>
      <c r="O24" s="509"/>
      <c r="P24" s="509"/>
      <c r="Q24" s="509"/>
      <c r="R24" s="509"/>
      <c r="S24" s="713"/>
      <c r="T24" s="713"/>
      <c r="U24" s="713"/>
      <c r="V24" s="713"/>
      <c r="W24" s="714"/>
      <c r="X24" s="714"/>
    </row>
    <row r="25" spans="2:24" ht="20.100000000000001" hidden="1" customHeight="1">
      <c r="C25" s="210" t="s">
        <v>25</v>
      </c>
      <c r="D25" s="211" t="s">
        <v>56</v>
      </c>
      <c r="E25" s="212"/>
      <c r="F25" s="710" t="s">
        <v>55</v>
      </c>
      <c r="G25" s="711"/>
      <c r="H25" s="711"/>
      <c r="I25" s="711"/>
      <c r="J25" s="711"/>
      <c r="K25" s="711"/>
      <c r="L25" s="711"/>
      <c r="M25" s="711"/>
      <c r="N25" s="711"/>
      <c r="O25" s="711"/>
      <c r="P25" s="711"/>
      <c r="Q25" s="711"/>
      <c r="R25" s="711"/>
      <c r="S25" s="711"/>
      <c r="T25" s="711"/>
      <c r="U25" s="711"/>
      <c r="V25" s="712"/>
      <c r="W25" s="714"/>
      <c r="X25" s="714"/>
    </row>
    <row r="26" spans="2:24" ht="20.100000000000001" hidden="1" customHeight="1">
      <c r="C26" s="742" t="s">
        <v>30</v>
      </c>
      <c r="D26" s="742"/>
      <c r="E26" s="742"/>
      <c r="F26" s="742"/>
      <c r="G26" s="742"/>
      <c r="H26" s="742"/>
      <c r="I26" s="742"/>
      <c r="J26" s="742"/>
      <c r="K26" s="742"/>
      <c r="L26" s="742"/>
      <c r="M26" s="742"/>
      <c r="N26" s="742"/>
      <c r="O26" s="742"/>
      <c r="P26" s="742"/>
      <c r="Q26" s="742"/>
      <c r="R26" s="742"/>
      <c r="S26" s="742"/>
      <c r="T26" s="742"/>
      <c r="U26" s="742"/>
      <c r="V26" s="742"/>
      <c r="W26" s="739">
        <f>SUM(W20:X25)</f>
        <v>0</v>
      </c>
      <c r="X26" s="739"/>
    </row>
    <row r="27" spans="2:24" ht="20.100000000000001" hidden="1" customHeight="1"/>
    <row r="28" spans="2:24" ht="20.100000000000001" hidden="1" customHeight="1">
      <c r="B28" s="16" t="s">
        <v>4302</v>
      </c>
    </row>
    <row r="29" spans="2:24" ht="20.100000000000001" hidden="1" customHeight="1">
      <c r="C29" s="16" t="s">
        <v>4301</v>
      </c>
    </row>
    <row r="30" spans="2:24" ht="20.100000000000001" hidden="1" customHeight="1"/>
    <row r="31" spans="2:24" ht="20.100000000000001" hidden="1" customHeight="1">
      <c r="B31" s="16" t="s">
        <v>4303</v>
      </c>
    </row>
    <row r="32" spans="2:24" ht="20.100000000000001" hidden="1" customHeight="1">
      <c r="C32" s="16" t="s">
        <v>4304</v>
      </c>
    </row>
    <row r="34" spans="2:47" ht="20.100000000000001" customHeight="1">
      <c r="B34" s="16" t="s">
        <v>7218</v>
      </c>
    </row>
    <row r="35" spans="2:47" ht="20.100000000000001" customHeight="1">
      <c r="C35" s="16" t="s">
        <v>65</v>
      </c>
    </row>
    <row r="36" spans="2:47" ht="20.100000000000001" customHeight="1">
      <c r="C36" s="16" t="s">
        <v>66</v>
      </c>
    </row>
    <row r="38" spans="2:47" ht="20.100000000000001" customHeight="1">
      <c r="C38" s="214" t="s">
        <v>67</v>
      </c>
      <c r="D38" s="200" t="s">
        <v>4570</v>
      </c>
      <c r="E38" s="200"/>
      <c r="F38" s="200"/>
      <c r="G38" s="200"/>
      <c r="H38" s="200"/>
      <c r="I38" s="200"/>
      <c r="J38" s="200"/>
      <c r="K38" s="200"/>
      <c r="L38" s="200"/>
      <c r="M38" s="200"/>
      <c r="N38" s="200"/>
      <c r="O38" s="200"/>
      <c r="P38" s="200"/>
      <c r="Q38" s="200"/>
      <c r="R38" s="200"/>
      <c r="S38" s="200"/>
      <c r="T38" s="200"/>
      <c r="U38" s="200"/>
      <c r="V38" s="200"/>
      <c r="W38" s="200"/>
      <c r="X38" s="201"/>
      <c r="Z38" s="549" t="s">
        <v>4559</v>
      </c>
      <c r="AA38" s="550"/>
      <c r="AB38" s="550"/>
      <c r="AC38" s="550"/>
      <c r="AD38" s="551"/>
      <c r="AE38" s="701"/>
      <c r="AF38" s="702"/>
      <c r="AG38" s="702"/>
      <c r="AH38" s="702"/>
      <c r="AI38" s="702"/>
      <c r="AJ38" s="702"/>
      <c r="AK38" s="702"/>
      <c r="AL38" s="702"/>
      <c r="AM38" s="702"/>
      <c r="AN38" s="702"/>
      <c r="AO38" s="702"/>
      <c r="AP38" s="702"/>
      <c r="AQ38" s="702"/>
      <c r="AR38" s="702"/>
      <c r="AS38" s="702"/>
      <c r="AT38" s="702"/>
      <c r="AU38" s="703"/>
    </row>
    <row r="39" spans="2:47" ht="20.100000000000001" customHeight="1">
      <c r="C39" s="215" t="s">
        <v>68</v>
      </c>
      <c r="D39" s="204" t="s">
        <v>69</v>
      </c>
      <c r="E39" s="204"/>
      <c r="F39" s="204"/>
      <c r="G39" s="204"/>
      <c r="H39" s="204"/>
      <c r="I39" s="204"/>
      <c r="J39" s="204"/>
      <c r="K39" s="204"/>
      <c r="L39" s="204"/>
      <c r="M39" s="204"/>
      <c r="N39" s="204"/>
      <c r="O39" s="204"/>
      <c r="P39" s="204"/>
      <c r="Q39" s="204"/>
      <c r="R39" s="204"/>
      <c r="S39" s="204"/>
      <c r="T39" s="204"/>
      <c r="U39" s="204"/>
      <c r="V39" s="204"/>
      <c r="W39" s="204"/>
      <c r="X39" s="205"/>
      <c r="Z39" s="569"/>
      <c r="AA39" s="570"/>
      <c r="AB39" s="570"/>
      <c r="AC39" s="570"/>
      <c r="AD39" s="571"/>
      <c r="AE39" s="704"/>
      <c r="AF39" s="705"/>
      <c r="AG39" s="705"/>
      <c r="AH39" s="705"/>
      <c r="AI39" s="705"/>
      <c r="AJ39" s="705"/>
      <c r="AK39" s="705"/>
      <c r="AL39" s="705"/>
      <c r="AM39" s="705"/>
      <c r="AN39" s="705"/>
      <c r="AO39" s="705"/>
      <c r="AP39" s="705"/>
      <c r="AQ39" s="705"/>
      <c r="AR39" s="705"/>
      <c r="AS39" s="705"/>
      <c r="AT39" s="705"/>
      <c r="AU39" s="706"/>
    </row>
    <row r="40" spans="2:47" ht="20.100000000000001" customHeight="1">
      <c r="X40" s="26" t="s">
        <v>4571</v>
      </c>
      <c r="Z40" s="569"/>
      <c r="AA40" s="570"/>
      <c r="AB40" s="570"/>
      <c r="AC40" s="570"/>
      <c r="AD40" s="571"/>
      <c r="AE40" s="704"/>
      <c r="AF40" s="705"/>
      <c r="AG40" s="705"/>
      <c r="AH40" s="705"/>
      <c r="AI40" s="705"/>
      <c r="AJ40" s="705"/>
      <c r="AK40" s="705"/>
      <c r="AL40" s="705"/>
      <c r="AM40" s="705"/>
      <c r="AN40" s="705"/>
      <c r="AO40" s="705"/>
      <c r="AP40" s="705"/>
      <c r="AQ40" s="705"/>
      <c r="AR40" s="705"/>
      <c r="AS40" s="705"/>
      <c r="AT40" s="705"/>
      <c r="AU40" s="706"/>
    </row>
    <row r="41" spans="2:47" ht="20.100000000000001" customHeight="1">
      <c r="C41" s="16" t="s">
        <v>70</v>
      </c>
      <c r="E41" s="16" t="s">
        <v>6825</v>
      </c>
      <c r="Z41" s="569"/>
      <c r="AA41" s="570"/>
      <c r="AB41" s="570"/>
      <c r="AC41" s="570"/>
      <c r="AD41" s="571"/>
      <c r="AE41" s="704"/>
      <c r="AF41" s="705"/>
      <c r="AG41" s="705"/>
      <c r="AH41" s="705"/>
      <c r="AI41" s="705"/>
      <c r="AJ41" s="705"/>
      <c r="AK41" s="705"/>
      <c r="AL41" s="705"/>
      <c r="AM41" s="705"/>
      <c r="AN41" s="705"/>
      <c r="AO41" s="705"/>
      <c r="AP41" s="705"/>
      <c r="AQ41" s="705"/>
      <c r="AR41" s="705"/>
      <c r="AS41" s="705"/>
      <c r="AT41" s="705"/>
      <c r="AU41" s="706"/>
    </row>
    <row r="42" spans="2:47" ht="20.100000000000001" customHeight="1">
      <c r="C42" s="507" t="s">
        <v>72</v>
      </c>
      <c r="D42" s="507"/>
      <c r="E42" s="740">
        <v>0</v>
      </c>
      <c r="F42" s="741"/>
      <c r="G42" s="16" t="s">
        <v>71</v>
      </c>
      <c r="I42" s="196" t="s">
        <v>79</v>
      </c>
      <c r="J42" s="216"/>
      <c r="K42" s="740">
        <v>0</v>
      </c>
      <c r="L42" s="741"/>
      <c r="M42" s="16" t="s">
        <v>71</v>
      </c>
      <c r="O42" s="196" t="s">
        <v>78</v>
      </c>
      <c r="P42" s="216"/>
      <c r="Q42" s="740">
        <v>0</v>
      </c>
      <c r="R42" s="741"/>
      <c r="S42" s="16" t="s">
        <v>71</v>
      </c>
      <c r="Z42" s="569"/>
      <c r="AA42" s="570"/>
      <c r="AB42" s="570"/>
      <c r="AC42" s="570"/>
      <c r="AD42" s="571"/>
      <c r="AE42" s="704"/>
      <c r="AF42" s="705"/>
      <c r="AG42" s="705"/>
      <c r="AH42" s="705"/>
      <c r="AI42" s="705"/>
      <c r="AJ42" s="705"/>
      <c r="AK42" s="705"/>
      <c r="AL42" s="705"/>
      <c r="AM42" s="705"/>
      <c r="AN42" s="705"/>
      <c r="AO42" s="705"/>
      <c r="AP42" s="705"/>
      <c r="AQ42" s="705"/>
      <c r="AR42" s="705"/>
      <c r="AS42" s="705"/>
      <c r="AT42" s="705"/>
      <c r="AU42" s="706"/>
    </row>
    <row r="43" spans="2:47" ht="20.100000000000001" customHeight="1">
      <c r="S43" s="16" t="s">
        <v>4300</v>
      </c>
      <c r="V43" s="737">
        <f>IFERROR(ROUNDDOWN(AVERAGEIF(E42:R42,"&lt;&gt;0"),1),0)</f>
        <v>0</v>
      </c>
      <c r="W43" s="738"/>
      <c r="X43" s="16" t="s">
        <v>71</v>
      </c>
      <c r="Z43" s="552"/>
      <c r="AA43" s="553"/>
      <c r="AB43" s="553"/>
      <c r="AC43" s="553"/>
      <c r="AD43" s="554"/>
      <c r="AE43" s="707"/>
      <c r="AF43" s="708"/>
      <c r="AG43" s="708"/>
      <c r="AH43" s="708"/>
      <c r="AI43" s="708"/>
      <c r="AJ43" s="708"/>
      <c r="AK43" s="708"/>
      <c r="AL43" s="708"/>
      <c r="AM43" s="708"/>
      <c r="AN43" s="708"/>
      <c r="AO43" s="708"/>
      <c r="AP43" s="708"/>
      <c r="AQ43" s="708"/>
      <c r="AR43" s="708"/>
      <c r="AS43" s="708"/>
      <c r="AT43" s="708"/>
      <c r="AU43" s="709"/>
    </row>
    <row r="44" spans="2:47" ht="20.100000000000001" hidden="1" customHeight="1">
      <c r="B44" s="16" t="s">
        <v>7162</v>
      </c>
    </row>
    <row r="45" spans="2:47" ht="20.100000000000001" hidden="1" customHeight="1">
      <c r="C45" s="16" t="s">
        <v>6896</v>
      </c>
    </row>
    <row r="46" spans="2:47" ht="20.100000000000001" hidden="1" customHeight="1">
      <c r="C46" s="217" t="s">
        <v>4568</v>
      </c>
      <c r="D46" s="16" t="s">
        <v>6894</v>
      </c>
    </row>
    <row r="47" spans="2:47" ht="20.100000000000001" hidden="1" customHeight="1">
      <c r="C47" s="217" t="s">
        <v>4568</v>
      </c>
      <c r="D47" s="16" t="s">
        <v>6895</v>
      </c>
    </row>
    <row r="48" spans="2:47" ht="20.100000000000001" hidden="1" customHeight="1">
      <c r="Y48" s="29">
        <v>1</v>
      </c>
    </row>
    <row r="49" spans="2:47" ht="20.100000000000001" customHeight="1">
      <c r="B49" s="16" t="s">
        <v>7219</v>
      </c>
    </row>
    <row r="50" spans="2:47" ht="20.100000000000001" hidden="1" customHeight="1">
      <c r="C50" s="16" t="s">
        <v>7081</v>
      </c>
    </row>
    <row r="51" spans="2:47" ht="20.100000000000001" hidden="1" customHeight="1">
      <c r="C51" s="217" t="s">
        <v>4568</v>
      </c>
      <c r="D51" s="16" t="s">
        <v>7411</v>
      </c>
    </row>
    <row r="52" spans="2:47" ht="20.100000000000001" hidden="1" customHeight="1">
      <c r="C52" s="217" t="s">
        <v>4568</v>
      </c>
      <c r="D52" s="16" t="s">
        <v>7082</v>
      </c>
      <c r="Y52" s="29">
        <v>1</v>
      </c>
    </row>
    <row r="53" spans="2:47" ht="20.100000000000001" hidden="1" customHeight="1">
      <c r="Y53" s="29">
        <v>1</v>
      </c>
    </row>
    <row r="54" spans="2:47" ht="20.100000000000001" customHeight="1">
      <c r="C54" s="16" t="s">
        <v>7096</v>
      </c>
      <c r="T54" s="611" t="s">
        <v>6724</v>
      </c>
      <c r="U54" s="612"/>
      <c r="V54" s="612"/>
      <c r="W54" s="612"/>
      <c r="X54" s="613"/>
    </row>
    <row r="55" spans="2:47" ht="20.100000000000001" customHeight="1">
      <c r="C55" s="214" t="s">
        <v>67</v>
      </c>
      <c r="D55" s="687" t="s">
        <v>6893</v>
      </c>
      <c r="E55" s="687"/>
      <c r="F55" s="687"/>
      <c r="G55" s="687"/>
      <c r="H55" s="687"/>
      <c r="I55" s="687"/>
      <c r="J55" s="687"/>
      <c r="K55" s="687"/>
      <c r="L55" s="687"/>
      <c r="M55" s="687"/>
      <c r="N55" s="687"/>
      <c r="O55" s="687"/>
      <c r="P55" s="687"/>
      <c r="Q55" s="687"/>
      <c r="R55" s="687"/>
      <c r="S55" s="688"/>
      <c r="T55" s="691" t="s">
        <v>6892</v>
      </c>
      <c r="U55" s="692"/>
      <c r="V55" s="692"/>
      <c r="W55" s="692"/>
      <c r="X55" s="693"/>
      <c r="Z55" s="549" t="s">
        <v>6707</v>
      </c>
      <c r="AA55" s="550"/>
      <c r="AB55" s="550"/>
      <c r="AC55" s="550"/>
      <c r="AD55" s="551"/>
      <c r="AE55" s="701"/>
      <c r="AF55" s="702"/>
      <c r="AG55" s="702"/>
      <c r="AH55" s="702"/>
      <c r="AI55" s="702"/>
      <c r="AJ55" s="702"/>
      <c r="AK55" s="702"/>
      <c r="AL55" s="702"/>
      <c r="AM55" s="702"/>
      <c r="AN55" s="702"/>
      <c r="AO55" s="702"/>
      <c r="AP55" s="702"/>
      <c r="AQ55" s="702"/>
      <c r="AR55" s="702"/>
      <c r="AS55" s="702"/>
      <c r="AT55" s="702"/>
      <c r="AU55" s="703"/>
    </row>
    <row r="56" spans="2:47" ht="20.100000000000001" customHeight="1">
      <c r="C56" s="218"/>
      <c r="D56" s="718"/>
      <c r="E56" s="718"/>
      <c r="F56" s="718"/>
      <c r="G56" s="718"/>
      <c r="H56" s="718"/>
      <c r="I56" s="718"/>
      <c r="J56" s="718"/>
      <c r="K56" s="718"/>
      <c r="L56" s="718"/>
      <c r="M56" s="718"/>
      <c r="N56" s="718"/>
      <c r="O56" s="718"/>
      <c r="P56" s="718"/>
      <c r="Q56" s="718"/>
      <c r="R56" s="718"/>
      <c r="S56" s="719"/>
      <c r="T56" s="734"/>
      <c r="U56" s="735"/>
      <c r="V56" s="735"/>
      <c r="W56" s="735"/>
      <c r="X56" s="736"/>
      <c r="Z56" s="569"/>
      <c r="AA56" s="570"/>
      <c r="AB56" s="570"/>
      <c r="AC56" s="570"/>
      <c r="AD56" s="571"/>
      <c r="AE56" s="704"/>
      <c r="AF56" s="705"/>
      <c r="AG56" s="705"/>
      <c r="AH56" s="705"/>
      <c r="AI56" s="705"/>
      <c r="AJ56" s="705"/>
      <c r="AK56" s="705"/>
      <c r="AL56" s="705"/>
      <c r="AM56" s="705"/>
      <c r="AN56" s="705"/>
      <c r="AO56" s="705"/>
      <c r="AP56" s="705"/>
      <c r="AQ56" s="705"/>
      <c r="AR56" s="705"/>
      <c r="AS56" s="705"/>
      <c r="AT56" s="705"/>
      <c r="AU56" s="706"/>
    </row>
    <row r="57" spans="2:47" ht="20.100000000000001" hidden="1" customHeight="1">
      <c r="C57" s="218" t="s">
        <v>4568</v>
      </c>
      <c r="D57" s="720" t="s">
        <v>6733</v>
      </c>
      <c r="E57" s="720"/>
      <c r="F57" s="720"/>
      <c r="G57" s="720"/>
      <c r="H57" s="720"/>
      <c r="I57" s="720"/>
      <c r="J57" s="720"/>
      <c r="K57" s="720"/>
      <c r="L57" s="720"/>
      <c r="M57" s="720"/>
      <c r="N57" s="720"/>
      <c r="O57" s="720"/>
      <c r="P57" s="720"/>
      <c r="Q57" s="720"/>
      <c r="R57" s="720"/>
      <c r="S57" s="721"/>
      <c r="T57" s="691" t="s">
        <v>6725</v>
      </c>
      <c r="U57" s="692"/>
      <c r="V57" s="692"/>
      <c r="W57" s="692"/>
      <c r="X57" s="693"/>
      <c r="Z57" s="569"/>
      <c r="AA57" s="570"/>
      <c r="AB57" s="570"/>
      <c r="AC57" s="570"/>
      <c r="AD57" s="571"/>
      <c r="AE57" s="704"/>
      <c r="AF57" s="705"/>
      <c r="AG57" s="705"/>
      <c r="AH57" s="705"/>
      <c r="AI57" s="705"/>
      <c r="AJ57" s="705"/>
      <c r="AK57" s="705"/>
      <c r="AL57" s="705"/>
      <c r="AM57" s="705"/>
      <c r="AN57" s="705"/>
      <c r="AO57" s="705"/>
      <c r="AP57" s="705"/>
      <c r="AQ57" s="705"/>
      <c r="AR57" s="705"/>
      <c r="AS57" s="705"/>
      <c r="AT57" s="705"/>
      <c r="AU57" s="706"/>
    </row>
    <row r="58" spans="2:47" ht="20.100000000000001" hidden="1" customHeight="1">
      <c r="C58" s="218"/>
      <c r="D58" s="722"/>
      <c r="E58" s="722"/>
      <c r="F58" s="722"/>
      <c r="G58" s="722"/>
      <c r="H58" s="722"/>
      <c r="I58" s="722"/>
      <c r="J58" s="722"/>
      <c r="K58" s="722"/>
      <c r="L58" s="722"/>
      <c r="M58" s="722"/>
      <c r="N58" s="722"/>
      <c r="O58" s="722"/>
      <c r="P58" s="722"/>
      <c r="Q58" s="722"/>
      <c r="R58" s="722"/>
      <c r="S58" s="723"/>
      <c r="T58" s="734"/>
      <c r="U58" s="735"/>
      <c r="V58" s="735"/>
      <c r="W58" s="735"/>
      <c r="X58" s="736"/>
      <c r="Z58" s="569"/>
      <c r="AA58" s="570"/>
      <c r="AB58" s="570"/>
      <c r="AC58" s="570"/>
      <c r="AD58" s="571"/>
      <c r="AE58" s="704"/>
      <c r="AF58" s="705"/>
      <c r="AG58" s="705"/>
      <c r="AH58" s="705"/>
      <c r="AI58" s="705"/>
      <c r="AJ58" s="705"/>
      <c r="AK58" s="705"/>
      <c r="AL58" s="705"/>
      <c r="AM58" s="705"/>
      <c r="AN58" s="705"/>
      <c r="AO58" s="705"/>
      <c r="AP58" s="705"/>
      <c r="AQ58" s="705"/>
      <c r="AR58" s="705"/>
      <c r="AS58" s="705"/>
      <c r="AT58" s="705"/>
      <c r="AU58" s="706"/>
    </row>
    <row r="59" spans="2:47" ht="24" hidden="1" customHeight="1">
      <c r="C59" s="218"/>
      <c r="D59" s="724"/>
      <c r="E59" s="724"/>
      <c r="F59" s="724"/>
      <c r="G59" s="724"/>
      <c r="H59" s="724"/>
      <c r="I59" s="724"/>
      <c r="J59" s="724"/>
      <c r="K59" s="724"/>
      <c r="L59" s="724"/>
      <c r="M59" s="724"/>
      <c r="N59" s="724"/>
      <c r="O59" s="724"/>
      <c r="P59" s="724"/>
      <c r="Q59" s="724"/>
      <c r="R59" s="724"/>
      <c r="S59" s="725"/>
      <c r="T59" s="734" t="s">
        <v>6726</v>
      </c>
      <c r="U59" s="735"/>
      <c r="V59" s="735"/>
      <c r="W59" s="735"/>
      <c r="X59" s="736"/>
      <c r="Z59" s="569"/>
      <c r="AA59" s="570"/>
      <c r="AB59" s="570"/>
      <c r="AC59" s="570"/>
      <c r="AD59" s="571"/>
      <c r="AE59" s="704"/>
      <c r="AF59" s="705"/>
      <c r="AG59" s="705"/>
      <c r="AH59" s="705"/>
      <c r="AI59" s="705"/>
      <c r="AJ59" s="705"/>
      <c r="AK59" s="705"/>
      <c r="AL59" s="705"/>
      <c r="AM59" s="705"/>
      <c r="AN59" s="705"/>
      <c r="AO59" s="705"/>
      <c r="AP59" s="705"/>
      <c r="AQ59" s="705"/>
      <c r="AR59" s="705"/>
      <c r="AS59" s="705"/>
      <c r="AT59" s="705"/>
      <c r="AU59" s="706"/>
    </row>
    <row r="60" spans="2:47" ht="20.100000000000001" customHeight="1">
      <c r="C60" s="218" t="s">
        <v>68</v>
      </c>
      <c r="D60" s="726" t="s">
        <v>7125</v>
      </c>
      <c r="E60" s="726"/>
      <c r="F60" s="726"/>
      <c r="G60" s="726"/>
      <c r="H60" s="726"/>
      <c r="I60" s="726"/>
      <c r="J60" s="726"/>
      <c r="K60" s="726"/>
      <c r="L60" s="726"/>
      <c r="M60" s="726"/>
      <c r="N60" s="726"/>
      <c r="O60" s="726"/>
      <c r="P60" s="726"/>
      <c r="Q60" s="726"/>
      <c r="R60" s="726"/>
      <c r="S60" s="727"/>
      <c r="T60" s="734" t="s">
        <v>6727</v>
      </c>
      <c r="U60" s="735"/>
      <c r="V60" s="735"/>
      <c r="W60" s="735"/>
      <c r="X60" s="736"/>
      <c r="Z60" s="569"/>
      <c r="AA60" s="570"/>
      <c r="AB60" s="570"/>
      <c r="AC60" s="570"/>
      <c r="AD60" s="571"/>
      <c r="AE60" s="704"/>
      <c r="AF60" s="705"/>
      <c r="AG60" s="705"/>
      <c r="AH60" s="705"/>
      <c r="AI60" s="705"/>
      <c r="AJ60" s="705"/>
      <c r="AK60" s="705"/>
      <c r="AL60" s="705"/>
      <c r="AM60" s="705"/>
      <c r="AN60" s="705"/>
      <c r="AO60" s="705"/>
      <c r="AP60" s="705"/>
      <c r="AQ60" s="705"/>
      <c r="AR60" s="705"/>
      <c r="AS60" s="705"/>
      <c r="AT60" s="705"/>
      <c r="AU60" s="706"/>
    </row>
    <row r="61" spans="2:47" ht="20.100000000000001" customHeight="1">
      <c r="C61" s="215"/>
      <c r="D61" s="728"/>
      <c r="E61" s="728"/>
      <c r="F61" s="728"/>
      <c r="G61" s="728"/>
      <c r="H61" s="728"/>
      <c r="I61" s="728"/>
      <c r="J61" s="728"/>
      <c r="K61" s="728"/>
      <c r="L61" s="728"/>
      <c r="M61" s="728"/>
      <c r="N61" s="728"/>
      <c r="O61" s="728"/>
      <c r="P61" s="728"/>
      <c r="Q61" s="728"/>
      <c r="R61" s="728"/>
      <c r="S61" s="729"/>
      <c r="T61" s="694"/>
      <c r="U61" s="695"/>
      <c r="V61" s="695"/>
      <c r="W61" s="695"/>
      <c r="X61" s="696"/>
      <c r="Z61" s="552"/>
      <c r="AA61" s="553"/>
      <c r="AB61" s="553"/>
      <c r="AC61" s="553"/>
      <c r="AD61" s="554"/>
      <c r="AE61" s="707"/>
      <c r="AF61" s="708"/>
      <c r="AG61" s="708"/>
      <c r="AH61" s="708"/>
      <c r="AI61" s="708"/>
      <c r="AJ61" s="708"/>
      <c r="AK61" s="708"/>
      <c r="AL61" s="708"/>
      <c r="AM61" s="708"/>
      <c r="AN61" s="708"/>
      <c r="AO61" s="708"/>
      <c r="AP61" s="708"/>
      <c r="AQ61" s="708"/>
      <c r="AR61" s="708"/>
      <c r="AS61" s="708"/>
      <c r="AT61" s="708"/>
      <c r="AU61" s="709"/>
    </row>
    <row r="62" spans="2:47" ht="20.100000000000001" hidden="1" customHeight="1">
      <c r="C62" s="218" t="s">
        <v>4568</v>
      </c>
      <c r="D62" s="730" t="s">
        <v>6728</v>
      </c>
      <c r="E62" s="730"/>
      <c r="F62" s="730"/>
      <c r="G62" s="730"/>
      <c r="H62" s="730"/>
      <c r="I62" s="730"/>
      <c r="J62" s="730"/>
      <c r="K62" s="730"/>
      <c r="L62" s="730"/>
      <c r="M62" s="730"/>
      <c r="N62" s="730"/>
      <c r="O62" s="730"/>
      <c r="P62" s="730"/>
      <c r="Q62" s="730"/>
      <c r="R62" s="730"/>
      <c r="S62" s="731"/>
      <c r="T62" s="734" t="s">
        <v>6729</v>
      </c>
      <c r="U62" s="735"/>
      <c r="V62" s="735"/>
      <c r="W62" s="735"/>
      <c r="X62" s="736"/>
    </row>
    <row r="63" spans="2:47" ht="19.5" hidden="1" customHeight="1">
      <c r="C63" s="218"/>
      <c r="D63" s="730" t="s">
        <v>6698</v>
      </c>
      <c r="E63" s="730"/>
      <c r="F63" s="730"/>
      <c r="G63" s="730"/>
      <c r="H63" s="730"/>
      <c r="I63" s="730"/>
      <c r="J63" s="730"/>
      <c r="K63" s="730"/>
      <c r="L63" s="730"/>
      <c r="M63" s="730"/>
      <c r="N63" s="730"/>
      <c r="O63" s="730"/>
      <c r="P63" s="730"/>
      <c r="Q63" s="730"/>
      <c r="R63" s="730"/>
      <c r="S63" s="731"/>
      <c r="T63" s="734"/>
      <c r="U63" s="735"/>
      <c r="V63" s="735"/>
      <c r="W63" s="735"/>
      <c r="X63" s="736"/>
    </row>
    <row r="64" spans="2:47" ht="24.75" hidden="1" customHeight="1">
      <c r="C64" s="215"/>
      <c r="D64" s="732" t="s">
        <v>6699</v>
      </c>
      <c r="E64" s="732"/>
      <c r="F64" s="732"/>
      <c r="G64" s="732"/>
      <c r="H64" s="732"/>
      <c r="I64" s="732"/>
      <c r="J64" s="732"/>
      <c r="K64" s="732"/>
      <c r="L64" s="732"/>
      <c r="M64" s="732"/>
      <c r="N64" s="732"/>
      <c r="O64" s="732"/>
      <c r="P64" s="732"/>
      <c r="Q64" s="732"/>
      <c r="R64" s="732"/>
      <c r="S64" s="733"/>
      <c r="T64" s="694" t="s">
        <v>6730</v>
      </c>
      <c r="U64" s="695"/>
      <c r="V64" s="695"/>
      <c r="W64" s="695"/>
      <c r="X64" s="696"/>
    </row>
    <row r="65" spans="1:29" ht="19.5" customHeight="1"/>
    <row r="66" spans="1:29" ht="19.5" customHeight="1">
      <c r="C66" s="16" t="s">
        <v>43</v>
      </c>
    </row>
    <row r="67" spans="1:29" ht="19.5" customHeight="1">
      <c r="C67" s="16" t="s">
        <v>6891</v>
      </c>
      <c r="W67" s="16" t="s">
        <v>73</v>
      </c>
    </row>
    <row r="68" spans="1:29" ht="39.75" customHeight="1">
      <c r="C68" s="668" t="s">
        <v>6708</v>
      </c>
      <c r="D68" s="664"/>
      <c r="E68" s="664"/>
      <c r="F68" s="664"/>
      <c r="G68" s="664"/>
      <c r="H68" s="664"/>
      <c r="I68" s="219" t="s">
        <v>7479</v>
      </c>
      <c r="J68" s="220" t="s">
        <v>74</v>
      </c>
      <c r="K68" s="221" t="s">
        <v>245</v>
      </c>
      <c r="L68" s="222" t="s">
        <v>75</v>
      </c>
      <c r="M68" s="219" t="s">
        <v>7479</v>
      </c>
      <c r="N68" s="220" t="s">
        <v>74</v>
      </c>
      <c r="O68" s="221" t="s">
        <v>246</v>
      </c>
      <c r="P68" s="222" t="s">
        <v>75</v>
      </c>
      <c r="Q68" s="219" t="s">
        <v>7479</v>
      </c>
      <c r="R68" s="220" t="s">
        <v>74</v>
      </c>
      <c r="S68" s="221" t="s">
        <v>247</v>
      </c>
      <c r="T68" s="222" t="s">
        <v>75</v>
      </c>
      <c r="U68" s="700" t="s">
        <v>76</v>
      </c>
      <c r="V68" s="700"/>
      <c r="W68" s="700"/>
      <c r="X68" s="700"/>
      <c r="Z68" s="155" t="s">
        <v>7150</v>
      </c>
      <c r="AA68" s="223">
        <f>IF(AND($I$68&lt;&gt;"",$K$68&lt;&gt;""),VALUE($I$68&amp;$K$68),"")</f>
        <v>202004</v>
      </c>
      <c r="AB68" s="223">
        <f>IF(AND($M$68&lt;&gt;"",$O$68&lt;&gt;""),VALUE($M$68&amp;$O$68),"")</f>
        <v>202005</v>
      </c>
      <c r="AC68" s="223">
        <f>IF(AND($Q$68&lt;&gt;"",$S$68&lt;&gt;""),VALUE($Q$68&amp;$S$68),"")</f>
        <v>202006</v>
      </c>
    </row>
    <row r="69" spans="1:29" ht="39.75" customHeight="1">
      <c r="C69" s="664" t="s">
        <v>44</v>
      </c>
      <c r="D69" s="664"/>
      <c r="E69" s="664"/>
      <c r="F69" s="664"/>
      <c r="G69" s="664"/>
      <c r="H69" s="664"/>
      <c r="I69" s="665">
        <v>106668</v>
      </c>
      <c r="J69" s="665"/>
      <c r="K69" s="665"/>
      <c r="L69" s="665"/>
      <c r="M69" s="665">
        <v>114045</v>
      </c>
      <c r="N69" s="665"/>
      <c r="O69" s="665"/>
      <c r="P69" s="665"/>
      <c r="Q69" s="665">
        <v>108315</v>
      </c>
      <c r="R69" s="665"/>
      <c r="S69" s="665"/>
      <c r="T69" s="665"/>
      <c r="U69" s="666">
        <f>SUM(I69:T69)</f>
        <v>329028</v>
      </c>
      <c r="V69" s="666"/>
      <c r="W69" s="666"/>
      <c r="X69" s="666"/>
      <c r="Z69" s="224" t="s">
        <v>7151</v>
      </c>
      <c r="AA69" s="224" t="b">
        <f>IF(AND($C$55="☑",OR($C$223="☑",$C$243="☑")),IF($AA$68&lt;202110,FALSE,TRUE),FALSE)</f>
        <v>0</v>
      </c>
      <c r="AB69" s="224" t="b">
        <f>IF(AND($C$55="☑",OR($C$223="☑",$C$243="☑")),IF($AB$68&lt;202110,FALSE,TRUE),FALSE)</f>
        <v>0</v>
      </c>
      <c r="AC69" s="29" t="b">
        <f>IF(AND($C$55="☑",OR($C$223="☑",$C$243="☑")),IF($AC$68&lt;202110,FALSE,TRUE),FALSE)</f>
        <v>0</v>
      </c>
    </row>
    <row r="70" spans="1:29" ht="39.75" customHeight="1">
      <c r="C70" s="664" t="s">
        <v>45</v>
      </c>
      <c r="D70" s="664"/>
      <c r="E70" s="664"/>
      <c r="F70" s="664"/>
      <c r="G70" s="664"/>
      <c r="H70" s="664"/>
      <c r="I70" s="219" t="s">
        <v>7480</v>
      </c>
      <c r="J70" s="220" t="s">
        <v>74</v>
      </c>
      <c r="K70" s="221" t="s">
        <v>245</v>
      </c>
      <c r="L70" s="222" t="s">
        <v>75</v>
      </c>
      <c r="M70" s="219" t="s">
        <v>7480</v>
      </c>
      <c r="N70" s="220" t="s">
        <v>74</v>
      </c>
      <c r="O70" s="221" t="s">
        <v>246</v>
      </c>
      <c r="P70" s="222" t="s">
        <v>75</v>
      </c>
      <c r="Q70" s="219" t="s">
        <v>7480</v>
      </c>
      <c r="R70" s="220" t="s">
        <v>74</v>
      </c>
      <c r="S70" s="221" t="s">
        <v>247</v>
      </c>
      <c r="T70" s="222" t="s">
        <v>75</v>
      </c>
      <c r="U70" s="548"/>
      <c r="V70" s="548"/>
      <c r="W70" s="548"/>
      <c r="X70" s="548"/>
      <c r="Z70" s="25" t="s">
        <v>7152</v>
      </c>
      <c r="AA70" s="29" t="b">
        <f>IF(AND($C$55="☑",OR($C$223="☑",$C$243="☑")),IF($I$72&lt;0.3,FALSE,TRUE),FALSE)</f>
        <v>0</v>
      </c>
      <c r="AB70" s="29" t="b">
        <f>IF(AND($C$55="☑",OR($C$223="☑",$C$243="☑")),IF($M$72&lt;0.3,FALSE,TRUE),FALSE)</f>
        <v>0</v>
      </c>
      <c r="AC70" s="29" t="b">
        <f>IF(AND($C$55="☑",OR($C$223="☑",$C$243="☑")),IF($Q$72&lt;0.3,FALSE,TRUE),FALSE)</f>
        <v>0</v>
      </c>
    </row>
    <row r="71" spans="1:29" ht="39.75" customHeight="1">
      <c r="C71" s="664" t="s">
        <v>44</v>
      </c>
      <c r="D71" s="664"/>
      <c r="E71" s="664"/>
      <c r="F71" s="664"/>
      <c r="G71" s="664"/>
      <c r="H71" s="664"/>
      <c r="I71" s="665">
        <v>150089</v>
      </c>
      <c r="J71" s="665"/>
      <c r="K71" s="665"/>
      <c r="L71" s="665"/>
      <c r="M71" s="665">
        <v>176280</v>
      </c>
      <c r="N71" s="665"/>
      <c r="O71" s="665"/>
      <c r="P71" s="665"/>
      <c r="Q71" s="665">
        <v>205693</v>
      </c>
      <c r="R71" s="665"/>
      <c r="S71" s="665"/>
      <c r="T71" s="665"/>
      <c r="U71" s="666">
        <f>SUM(I71:T71)</f>
        <v>532062</v>
      </c>
      <c r="V71" s="666"/>
      <c r="W71" s="666"/>
      <c r="X71" s="666"/>
      <c r="Z71" s="25" t="s">
        <v>7153</v>
      </c>
      <c r="AA71" s="29" t="b">
        <f>AND($AA$69,$AA$70)</f>
        <v>0</v>
      </c>
      <c r="AB71" s="29" t="b">
        <f>AND($AB$69,$AB$70)</f>
        <v>0</v>
      </c>
      <c r="AC71" s="29" t="b">
        <f>AND($AC$69,$AC$70)</f>
        <v>0</v>
      </c>
    </row>
    <row r="72" spans="1:29" ht="20.100000000000001" customHeight="1">
      <c r="C72" s="664" t="s">
        <v>46</v>
      </c>
      <c r="D72" s="664"/>
      <c r="E72" s="664"/>
      <c r="F72" s="664"/>
      <c r="G72" s="664"/>
      <c r="H72" s="664"/>
      <c r="I72" s="667">
        <f>IF(OR(I71="",I71=0),0, ROUNDDOWN((I71-IF(OR(I69="",I69=0),0,I69))/ABS(I71),4))</f>
        <v>0.2893</v>
      </c>
      <c r="J72" s="667"/>
      <c r="K72" s="667"/>
      <c r="L72" s="667"/>
      <c r="M72" s="667">
        <f>IF(OR(M71="",M71=0),0, ROUNDDOWN((M71-IF(OR(M69="",M69=0),0,M69))/ABS(M71),4))</f>
        <v>0.35299999999999998</v>
      </c>
      <c r="N72" s="667"/>
      <c r="O72" s="667"/>
      <c r="P72" s="667"/>
      <c r="Q72" s="667">
        <f>IF(OR(Q71="",Q71=0),0, ROUNDDOWN((Q71-IF(OR(Q69="",Q69=0),0,Q69))/ABS(Q71),4))</f>
        <v>0.47339999999999999</v>
      </c>
      <c r="R72" s="667"/>
      <c r="S72" s="667"/>
      <c r="T72" s="667"/>
      <c r="U72" s="667">
        <f>IF(OR(U71="",U71=0),0, ROUNDDOWN((U71-IF(OR(U69="",U69=0),0,U69))/ABS(U71),4))</f>
        <v>0.38150000000000001</v>
      </c>
      <c r="V72" s="667"/>
      <c r="W72" s="667"/>
      <c r="X72" s="667"/>
      <c r="Z72" s="134"/>
      <c r="AA72" s="134"/>
      <c r="AB72" s="134"/>
    </row>
    <row r="73" spans="1:29" ht="20.100000000000001" customHeight="1">
      <c r="C73" s="743" t="s">
        <v>6739</v>
      </c>
      <c r="D73" s="743"/>
      <c r="E73" s="743"/>
      <c r="F73" s="743"/>
      <c r="G73" s="743"/>
      <c r="H73" s="743"/>
      <c r="I73" s="743"/>
      <c r="J73" s="743"/>
      <c r="K73" s="743"/>
      <c r="L73" s="743"/>
      <c r="M73" s="743"/>
      <c r="N73" s="743"/>
      <c r="O73" s="743"/>
      <c r="P73" s="743"/>
      <c r="Q73" s="743"/>
      <c r="R73" s="743"/>
      <c r="S73" s="743"/>
      <c r="T73" s="743"/>
      <c r="U73" s="743"/>
      <c r="V73" s="743"/>
      <c r="W73" s="743"/>
      <c r="X73" s="743"/>
    </row>
    <row r="74" spans="1:29" ht="20.100000000000001" customHeight="1">
      <c r="C74" s="16" t="s">
        <v>6740</v>
      </c>
    </row>
    <row r="75" spans="1:29" ht="20.100000000000001" customHeight="1">
      <c r="C75" s="16" t="s">
        <v>7206</v>
      </c>
    </row>
    <row r="76" spans="1:29" ht="20.100000000000001" customHeight="1">
      <c r="C76" s="16" t="s">
        <v>7224</v>
      </c>
    </row>
    <row r="77" spans="1:29" ht="20.100000000000001" hidden="1" customHeight="1"/>
    <row r="78" spans="1:29" ht="20.100000000000001" customHeight="1">
      <c r="C78" s="16" t="s">
        <v>7165</v>
      </c>
    </row>
    <row r="79" spans="1:29" ht="20.100000000000001" hidden="1" customHeight="1"/>
    <row r="80" spans="1:29" ht="20.100000000000001" customHeight="1">
      <c r="A80" s="25" t="s">
        <v>7211</v>
      </c>
    </row>
    <row r="81" spans="3:31" ht="20.100000000000001" hidden="1" customHeight="1">
      <c r="C81" s="16" t="s">
        <v>6709</v>
      </c>
      <c r="W81" s="16" t="s">
        <v>73</v>
      </c>
    </row>
    <row r="82" spans="3:31" ht="39.75" hidden="1" customHeight="1">
      <c r="C82" s="668" t="s">
        <v>4576</v>
      </c>
      <c r="D82" s="664"/>
      <c r="E82" s="664"/>
      <c r="F82" s="664"/>
      <c r="G82" s="664"/>
      <c r="H82" s="664"/>
      <c r="I82" s="219"/>
      <c r="J82" s="220" t="s">
        <v>74</v>
      </c>
      <c r="K82" s="221"/>
      <c r="L82" s="222" t="s">
        <v>75</v>
      </c>
      <c r="M82" s="219"/>
      <c r="N82" s="220" t="s">
        <v>74</v>
      </c>
      <c r="O82" s="221"/>
      <c r="P82" s="222" t="s">
        <v>75</v>
      </c>
      <c r="Q82" s="219"/>
      <c r="R82" s="220" t="s">
        <v>74</v>
      </c>
      <c r="S82" s="221"/>
      <c r="T82" s="222" t="s">
        <v>75</v>
      </c>
      <c r="U82" s="700" t="s">
        <v>76</v>
      </c>
      <c r="V82" s="700"/>
      <c r="W82" s="700"/>
      <c r="X82" s="700"/>
    </row>
    <row r="83" spans="3:31" ht="39.75" hidden="1" customHeight="1">
      <c r="C83" s="664" t="s">
        <v>44</v>
      </c>
      <c r="D83" s="664"/>
      <c r="E83" s="664"/>
      <c r="F83" s="664"/>
      <c r="G83" s="664"/>
      <c r="H83" s="664"/>
      <c r="I83" s="665"/>
      <c r="J83" s="665"/>
      <c r="K83" s="665"/>
      <c r="L83" s="665"/>
      <c r="M83" s="665"/>
      <c r="N83" s="665"/>
      <c r="O83" s="665"/>
      <c r="P83" s="665"/>
      <c r="Q83" s="665"/>
      <c r="R83" s="665"/>
      <c r="S83" s="665"/>
      <c r="T83" s="665"/>
      <c r="U83" s="666">
        <f>SUM(I83:T83)</f>
        <v>0</v>
      </c>
      <c r="V83" s="666"/>
      <c r="W83" s="666"/>
      <c r="X83" s="666"/>
    </row>
    <row r="84" spans="3:31" ht="39.75" hidden="1" customHeight="1">
      <c r="C84" s="664" t="s">
        <v>45</v>
      </c>
      <c r="D84" s="664"/>
      <c r="E84" s="664"/>
      <c r="F84" s="664"/>
      <c r="G84" s="664"/>
      <c r="H84" s="664"/>
      <c r="I84" s="219"/>
      <c r="J84" s="220" t="s">
        <v>74</v>
      </c>
      <c r="K84" s="221"/>
      <c r="L84" s="222" t="s">
        <v>75</v>
      </c>
      <c r="M84" s="219"/>
      <c r="N84" s="220" t="s">
        <v>74</v>
      </c>
      <c r="O84" s="221"/>
      <c r="P84" s="222" t="s">
        <v>75</v>
      </c>
      <c r="Q84" s="219"/>
      <c r="R84" s="220" t="s">
        <v>74</v>
      </c>
      <c r="S84" s="221"/>
      <c r="T84" s="222" t="s">
        <v>75</v>
      </c>
      <c r="U84" s="548"/>
      <c r="V84" s="548"/>
      <c r="W84" s="548"/>
      <c r="X84" s="548"/>
    </row>
    <row r="85" spans="3:31" ht="39.75" hidden="1" customHeight="1">
      <c r="C85" s="664" t="s">
        <v>44</v>
      </c>
      <c r="D85" s="664"/>
      <c r="E85" s="664"/>
      <c r="F85" s="664"/>
      <c r="G85" s="664"/>
      <c r="H85" s="664"/>
      <c r="I85" s="665"/>
      <c r="J85" s="665"/>
      <c r="K85" s="665"/>
      <c r="L85" s="665"/>
      <c r="M85" s="665"/>
      <c r="N85" s="665"/>
      <c r="O85" s="665"/>
      <c r="P85" s="665"/>
      <c r="Q85" s="665"/>
      <c r="R85" s="665"/>
      <c r="S85" s="665"/>
      <c r="T85" s="665"/>
      <c r="U85" s="666">
        <f>SUM(I85:T85)</f>
        <v>0</v>
      </c>
      <c r="V85" s="666"/>
      <c r="W85" s="666"/>
      <c r="X85" s="666"/>
    </row>
    <row r="86" spans="3:31" ht="20.100000000000001" hidden="1" customHeight="1">
      <c r="C86" s="664" t="s">
        <v>46</v>
      </c>
      <c r="D86" s="664"/>
      <c r="E86" s="664"/>
      <c r="F86" s="664"/>
      <c r="G86" s="664"/>
      <c r="H86" s="664"/>
      <c r="I86" s="667">
        <f>IF(OR(I85="",I85=0),0, ROUNDDOWN((I85-IF(OR(I83="",I83=0),0,I83))/ABS(I85),4))</f>
        <v>0</v>
      </c>
      <c r="J86" s="667"/>
      <c r="K86" s="667"/>
      <c r="L86" s="667"/>
      <c r="M86" s="667">
        <f>IF(OR(M85="",M85=0),0, ROUNDDOWN((M85-IF(OR(M83="",M83=0),0,M83))/ABS(M85),4))</f>
        <v>0</v>
      </c>
      <c r="N86" s="667"/>
      <c r="O86" s="667"/>
      <c r="P86" s="667"/>
      <c r="Q86" s="667">
        <f>IF(OR(Q85="",Q85=0),0, ROUNDDOWN((Q85-IF(OR(Q83="",Q83=0),0,Q83))/ABS(Q85),4))</f>
        <v>0</v>
      </c>
      <c r="R86" s="667"/>
      <c r="S86" s="667"/>
      <c r="T86" s="667"/>
      <c r="U86" s="667">
        <f>IF(OR(U85="",U85=0),0, ROUNDDOWN((U85-IF(OR(U83="",U83=0),0,U83))/ABS(U85),4))</f>
        <v>0</v>
      </c>
      <c r="V86" s="667"/>
      <c r="W86" s="667"/>
      <c r="X86" s="667"/>
    </row>
    <row r="87" spans="3:31" ht="20.100000000000001" hidden="1" customHeight="1">
      <c r="C87" s="743" t="s">
        <v>6739</v>
      </c>
      <c r="D87" s="743"/>
      <c r="E87" s="743"/>
      <c r="F87" s="743"/>
      <c r="G87" s="743"/>
      <c r="H87" s="743"/>
      <c r="I87" s="743"/>
      <c r="J87" s="743"/>
      <c r="K87" s="743"/>
      <c r="L87" s="743"/>
      <c r="M87" s="743"/>
      <c r="N87" s="743"/>
      <c r="O87" s="743"/>
      <c r="P87" s="743"/>
      <c r="Q87" s="743"/>
      <c r="R87" s="743"/>
      <c r="S87" s="743"/>
      <c r="T87" s="743"/>
      <c r="U87" s="743"/>
      <c r="V87" s="743"/>
      <c r="W87" s="743"/>
      <c r="X87" s="743"/>
    </row>
    <row r="88" spans="3:31" ht="20.100000000000001" hidden="1" customHeight="1">
      <c r="C88" s="16" t="s">
        <v>4577</v>
      </c>
    </row>
    <row r="89" spans="3:31" ht="20.100000000000001" hidden="1" customHeight="1"/>
    <row r="90" spans="3:31" ht="20.100000000000001" customHeight="1">
      <c r="C90" s="16" t="s">
        <v>6705</v>
      </c>
    </row>
    <row r="91" spans="3:31" ht="20.100000000000001" customHeight="1">
      <c r="C91" s="16" t="s">
        <v>6706</v>
      </c>
      <c r="W91" s="16" t="s">
        <v>73</v>
      </c>
      <c r="Z91" s="25"/>
      <c r="AA91" s="25"/>
      <c r="AB91" s="25"/>
      <c r="AC91" s="25"/>
      <c r="AD91" s="25"/>
    </row>
    <row r="92" spans="3:31" ht="39.75" customHeight="1">
      <c r="C92" s="668" t="s">
        <v>6708</v>
      </c>
      <c r="D92" s="664"/>
      <c r="E92" s="664"/>
      <c r="F92" s="664"/>
      <c r="G92" s="664"/>
      <c r="H92" s="664"/>
      <c r="I92" s="219"/>
      <c r="J92" s="220" t="s">
        <v>74</v>
      </c>
      <c r="K92" s="221"/>
      <c r="L92" s="222" t="s">
        <v>75</v>
      </c>
      <c r="M92" s="219"/>
      <c r="N92" s="220" t="s">
        <v>74</v>
      </c>
      <c r="O92" s="221"/>
      <c r="P92" s="222" t="s">
        <v>75</v>
      </c>
      <c r="Q92" s="219"/>
      <c r="R92" s="220" t="s">
        <v>74</v>
      </c>
      <c r="S92" s="221"/>
      <c r="T92" s="222" t="s">
        <v>75</v>
      </c>
      <c r="U92" s="700" t="s">
        <v>76</v>
      </c>
      <c r="V92" s="700"/>
      <c r="W92" s="700"/>
      <c r="X92" s="700"/>
      <c r="Z92" s="155" t="s">
        <v>7150</v>
      </c>
      <c r="AA92" s="223" t="str">
        <f>IF(AND($I$92&lt;&gt;"",$K$92&lt;&gt;""),VALUE($I$92&amp;$K$92),"")</f>
        <v/>
      </c>
      <c r="AB92" s="223" t="str">
        <f>IF(AND($M$92&lt;&gt;"",$O$92&lt;&gt;""),VALUE($M$92&amp;$O$92),"")</f>
        <v/>
      </c>
      <c r="AC92" s="223" t="str">
        <f>IF(AND($Q$92&lt;&gt;"",$S$92&lt;&gt;""),VALUE($Q$92&amp;$S$92),"")</f>
        <v/>
      </c>
      <c r="AD92" s="25"/>
    </row>
    <row r="93" spans="3:31" ht="39.75" customHeight="1">
      <c r="C93" s="664" t="s">
        <v>6700</v>
      </c>
      <c r="D93" s="664"/>
      <c r="E93" s="664"/>
      <c r="F93" s="664"/>
      <c r="G93" s="664"/>
      <c r="H93" s="664"/>
      <c r="I93" s="665"/>
      <c r="J93" s="665"/>
      <c r="K93" s="665"/>
      <c r="L93" s="665"/>
      <c r="M93" s="665"/>
      <c r="N93" s="665"/>
      <c r="O93" s="665"/>
      <c r="P93" s="665"/>
      <c r="Q93" s="665"/>
      <c r="R93" s="665"/>
      <c r="S93" s="665"/>
      <c r="T93" s="665"/>
      <c r="U93" s="666">
        <f>SUM(I93:T93)</f>
        <v>0</v>
      </c>
      <c r="V93" s="666"/>
      <c r="W93" s="666"/>
      <c r="X93" s="666"/>
      <c r="Z93" s="224" t="s">
        <v>7151</v>
      </c>
      <c r="AA93" s="29" t="b">
        <f>IF(AND($C$60="☑",OR($C$223="☑",$C$243="☑")),IF($AA$92&lt;202110,FALSE,TRUE),FALSE)</f>
        <v>0</v>
      </c>
      <c r="AB93" s="29" t="b">
        <f>IF(AND($C$60="☑",OR($C$223="☑",$C$243="☑")),IF($AB$92&lt;202110,FALSE,TRUE),FALSE)</f>
        <v>0</v>
      </c>
      <c r="AC93" s="29" t="b">
        <f>IF(AND($C$60="☑",OR($C$223="☑",$C$243="☑")),IF($AC$92&lt;202110,FALSE,TRUE),FALSE)</f>
        <v>0</v>
      </c>
      <c r="AD93" s="25"/>
    </row>
    <row r="94" spans="3:31" ht="39.75" customHeight="1">
      <c r="C94" s="664" t="s">
        <v>6701</v>
      </c>
      <c r="D94" s="664"/>
      <c r="E94" s="664"/>
      <c r="F94" s="664"/>
      <c r="G94" s="664"/>
      <c r="H94" s="664"/>
      <c r="I94" s="665"/>
      <c r="J94" s="665"/>
      <c r="K94" s="665"/>
      <c r="L94" s="665"/>
      <c r="M94" s="665"/>
      <c r="N94" s="665"/>
      <c r="O94" s="665"/>
      <c r="P94" s="665"/>
      <c r="Q94" s="665"/>
      <c r="R94" s="665"/>
      <c r="S94" s="665"/>
      <c r="T94" s="665"/>
      <c r="U94" s="666">
        <f>SUM(I94:T94)</f>
        <v>0</v>
      </c>
      <c r="V94" s="666"/>
      <c r="W94" s="666"/>
      <c r="X94" s="666"/>
      <c r="Z94" s="25" t="s">
        <v>7152</v>
      </c>
      <c r="AA94" s="29" t="b">
        <f>IF(AND($C$60="☑",OR($C$223="☑",$C$243="☑")),IF($I$102&lt;0.45,FALSE,TRUE),FALSE)</f>
        <v>0</v>
      </c>
      <c r="AB94" s="29" t="b">
        <f>IF(AND($C$60="☑",OR($C$223="☑",$C$243="☑")),IF($M$102&lt;0.45,FALSE,TRUE),FALSE)</f>
        <v>0</v>
      </c>
      <c r="AC94" s="29" t="b">
        <f>IF(AND($C$60="☑",OR($C$223="☑",$C$243="☑")),IF($Q$102&lt;0.45,FALSE,TRUE),FALSE)</f>
        <v>0</v>
      </c>
      <c r="AD94" s="25"/>
    </row>
    <row r="95" spans="3:31" ht="39.75" customHeight="1">
      <c r="C95" s="664" t="s">
        <v>6702</v>
      </c>
      <c r="D95" s="664"/>
      <c r="E95" s="664"/>
      <c r="F95" s="664"/>
      <c r="G95" s="664"/>
      <c r="H95" s="664"/>
      <c r="I95" s="665"/>
      <c r="J95" s="665"/>
      <c r="K95" s="665"/>
      <c r="L95" s="665"/>
      <c r="M95" s="665"/>
      <c r="N95" s="665"/>
      <c r="O95" s="665"/>
      <c r="P95" s="665"/>
      <c r="Q95" s="665"/>
      <c r="R95" s="665"/>
      <c r="S95" s="665"/>
      <c r="T95" s="665"/>
      <c r="U95" s="666">
        <f>SUM(I95:T95)</f>
        <v>0</v>
      </c>
      <c r="V95" s="666"/>
      <c r="W95" s="666"/>
      <c r="X95" s="666"/>
      <c r="Z95" s="25" t="s">
        <v>7153</v>
      </c>
      <c r="AA95" s="29" t="b">
        <f>AND($AA$93,$AA$94)</f>
        <v>0</v>
      </c>
      <c r="AB95" s="29" t="b">
        <f>AND($AB$93,$AB$94)</f>
        <v>0</v>
      </c>
      <c r="AC95" s="29" t="b">
        <f>AND($AC$93,$AC$94)</f>
        <v>0</v>
      </c>
      <c r="AD95" s="29"/>
      <c r="AE95" s="134"/>
    </row>
    <row r="96" spans="3:31" ht="20.100000000000001" customHeight="1">
      <c r="C96" s="664" t="s">
        <v>6703</v>
      </c>
      <c r="D96" s="664"/>
      <c r="E96" s="664"/>
      <c r="F96" s="664"/>
      <c r="G96" s="664"/>
      <c r="H96" s="664"/>
      <c r="I96" s="666">
        <f>SUM(I93:L95)</f>
        <v>0</v>
      </c>
      <c r="J96" s="666"/>
      <c r="K96" s="666"/>
      <c r="L96" s="666"/>
      <c r="M96" s="666">
        <f>SUM(M93:P95)</f>
        <v>0</v>
      </c>
      <c r="N96" s="666"/>
      <c r="O96" s="666"/>
      <c r="P96" s="666"/>
      <c r="Q96" s="666">
        <f>SUM(Q93:T95)</f>
        <v>0</v>
      </c>
      <c r="R96" s="666"/>
      <c r="S96" s="666"/>
      <c r="T96" s="666"/>
      <c r="U96" s="666">
        <f>SUM(I96:T96)</f>
        <v>0</v>
      </c>
      <c r="V96" s="666"/>
      <c r="W96" s="666"/>
      <c r="X96" s="666"/>
      <c r="Z96" s="25"/>
      <c r="AA96" s="25"/>
      <c r="AB96" s="25"/>
      <c r="AC96" s="25"/>
      <c r="AD96" s="25"/>
    </row>
    <row r="97" spans="1:24" ht="39.75" customHeight="1">
      <c r="C97" s="664" t="s">
        <v>45</v>
      </c>
      <c r="D97" s="664"/>
      <c r="E97" s="664"/>
      <c r="F97" s="664"/>
      <c r="G97" s="664"/>
      <c r="H97" s="664"/>
      <c r="I97" s="219"/>
      <c r="J97" s="220" t="s">
        <v>74</v>
      </c>
      <c r="K97" s="221"/>
      <c r="L97" s="222" t="s">
        <v>75</v>
      </c>
      <c r="M97" s="219"/>
      <c r="N97" s="220" t="s">
        <v>74</v>
      </c>
      <c r="O97" s="221"/>
      <c r="P97" s="222" t="s">
        <v>75</v>
      </c>
      <c r="Q97" s="219"/>
      <c r="R97" s="220" t="s">
        <v>74</v>
      </c>
      <c r="S97" s="221"/>
      <c r="T97" s="222" t="s">
        <v>75</v>
      </c>
      <c r="U97" s="548"/>
      <c r="V97" s="548"/>
      <c r="W97" s="548"/>
      <c r="X97" s="548"/>
    </row>
    <row r="98" spans="1:24" ht="39.75" customHeight="1">
      <c r="C98" s="664" t="s">
        <v>6700</v>
      </c>
      <c r="D98" s="664"/>
      <c r="E98" s="664"/>
      <c r="F98" s="664"/>
      <c r="G98" s="664"/>
      <c r="H98" s="664"/>
      <c r="I98" s="665"/>
      <c r="J98" s="665"/>
      <c r="K98" s="665"/>
      <c r="L98" s="665"/>
      <c r="M98" s="665"/>
      <c r="N98" s="665"/>
      <c r="O98" s="665"/>
      <c r="P98" s="665"/>
      <c r="Q98" s="665"/>
      <c r="R98" s="665"/>
      <c r="S98" s="665"/>
      <c r="T98" s="665"/>
      <c r="U98" s="666">
        <f>SUM(I98:T98)</f>
        <v>0</v>
      </c>
      <c r="V98" s="666"/>
      <c r="W98" s="666"/>
      <c r="X98" s="666"/>
    </row>
    <row r="99" spans="1:24" ht="39.75" customHeight="1">
      <c r="C99" s="664" t="s">
        <v>6701</v>
      </c>
      <c r="D99" s="664"/>
      <c r="E99" s="664"/>
      <c r="F99" s="664"/>
      <c r="G99" s="664"/>
      <c r="H99" s="664"/>
      <c r="I99" s="665"/>
      <c r="J99" s="665"/>
      <c r="K99" s="665"/>
      <c r="L99" s="665"/>
      <c r="M99" s="665"/>
      <c r="N99" s="665"/>
      <c r="O99" s="665"/>
      <c r="P99" s="665"/>
      <c r="Q99" s="665"/>
      <c r="R99" s="665"/>
      <c r="S99" s="665"/>
      <c r="T99" s="665"/>
      <c r="U99" s="666">
        <f>SUM(I99:T99)</f>
        <v>0</v>
      </c>
      <c r="V99" s="666"/>
      <c r="W99" s="666"/>
      <c r="X99" s="666"/>
    </row>
    <row r="100" spans="1:24" ht="39.75" customHeight="1">
      <c r="C100" s="664" t="s">
        <v>6702</v>
      </c>
      <c r="D100" s="664"/>
      <c r="E100" s="664"/>
      <c r="F100" s="664"/>
      <c r="G100" s="664"/>
      <c r="H100" s="664"/>
      <c r="I100" s="665"/>
      <c r="J100" s="665"/>
      <c r="K100" s="665"/>
      <c r="L100" s="665"/>
      <c r="M100" s="665"/>
      <c r="N100" s="665"/>
      <c r="O100" s="665"/>
      <c r="P100" s="665"/>
      <c r="Q100" s="665"/>
      <c r="R100" s="665"/>
      <c r="S100" s="665"/>
      <c r="T100" s="665"/>
      <c r="U100" s="666">
        <f>SUM(I100:T100)</f>
        <v>0</v>
      </c>
      <c r="V100" s="666"/>
      <c r="W100" s="666"/>
      <c r="X100" s="666"/>
    </row>
    <row r="101" spans="1:24" ht="20.100000000000001" customHeight="1">
      <c r="C101" s="664" t="s">
        <v>6703</v>
      </c>
      <c r="D101" s="664"/>
      <c r="E101" s="664"/>
      <c r="F101" s="664"/>
      <c r="G101" s="664"/>
      <c r="H101" s="664"/>
      <c r="I101" s="666">
        <f>SUM(I98:L100)</f>
        <v>0</v>
      </c>
      <c r="J101" s="666"/>
      <c r="K101" s="666"/>
      <c r="L101" s="666"/>
      <c r="M101" s="666">
        <f>SUM(M98:P100)</f>
        <v>0</v>
      </c>
      <c r="N101" s="666"/>
      <c r="O101" s="666"/>
      <c r="P101" s="666"/>
      <c r="Q101" s="666">
        <f>SUM(Q98:T100)</f>
        <v>0</v>
      </c>
      <c r="R101" s="666"/>
      <c r="S101" s="666"/>
      <c r="T101" s="666"/>
      <c r="U101" s="666">
        <f>SUM(I101:T101)</f>
        <v>0</v>
      </c>
      <c r="V101" s="666"/>
      <c r="W101" s="666"/>
      <c r="X101" s="666"/>
    </row>
    <row r="102" spans="1:24" ht="20.100000000000001" customHeight="1">
      <c r="C102" s="664" t="s">
        <v>6704</v>
      </c>
      <c r="D102" s="664"/>
      <c r="E102" s="664"/>
      <c r="F102" s="664"/>
      <c r="G102" s="664"/>
      <c r="H102" s="664"/>
      <c r="I102" s="667">
        <f>IF(OR(I101="",I101=0),0, ROUNDDOWN((I101-IF(OR(I96="",I96=0),0,I96))/ABS(I101),4))</f>
        <v>0</v>
      </c>
      <c r="J102" s="667"/>
      <c r="K102" s="667"/>
      <c r="L102" s="667"/>
      <c r="M102" s="667">
        <f>IF(OR(M101="",M101=0),0, ROUNDDOWN((M101-IF(OR(M96="",M96=0),0,M96))/ABS(M101),4))</f>
        <v>0</v>
      </c>
      <c r="N102" s="667"/>
      <c r="O102" s="667"/>
      <c r="P102" s="667"/>
      <c r="Q102" s="667">
        <f>IF(OR(Q101="",Q101=0),0, ROUNDDOWN((Q101-IF(OR(Q96="",Q96=0),0,Q96))/ABS(Q101),4))</f>
        <v>0</v>
      </c>
      <c r="R102" s="667"/>
      <c r="S102" s="667"/>
      <c r="T102" s="667"/>
      <c r="U102" s="667">
        <f>IF(OR(U101="",U101=0),0, ROUNDDOWN((U101-IF(OR(U96="",U96=0),0,U96))/ABS(U101),4))</f>
        <v>0</v>
      </c>
      <c r="V102" s="667"/>
      <c r="W102" s="667"/>
      <c r="X102" s="667"/>
    </row>
    <row r="103" spans="1:24" ht="20.100000000000001" customHeight="1">
      <c r="C103" s="16" t="s">
        <v>6740</v>
      </c>
    </row>
    <row r="104" spans="1:24" ht="20.100000000000001" customHeight="1">
      <c r="C104" s="16" t="s">
        <v>7164</v>
      </c>
    </row>
    <row r="105" spans="1:24" ht="20.100000000000001" customHeight="1">
      <c r="C105" s="16" t="s">
        <v>7224</v>
      </c>
    </row>
    <row r="106" spans="1:24" ht="20.100000000000001" hidden="1" customHeight="1"/>
    <row r="107" spans="1:24" ht="20.100000000000001" customHeight="1">
      <c r="C107" s="16" t="s">
        <v>7165</v>
      </c>
    </row>
    <row r="108" spans="1:24" ht="20.100000000000001" hidden="1" customHeight="1"/>
    <row r="109" spans="1:24" ht="20.100000000000001" customHeight="1">
      <c r="A109" s="25"/>
    </row>
    <row r="110" spans="1:24" ht="20.100000000000001" hidden="1" customHeight="1">
      <c r="C110" s="134" t="s">
        <v>6710</v>
      </c>
      <c r="W110" s="16" t="s">
        <v>73</v>
      </c>
    </row>
    <row r="111" spans="1:24" ht="39.75" hidden="1" customHeight="1">
      <c r="C111" s="668" t="s">
        <v>4576</v>
      </c>
      <c r="D111" s="664"/>
      <c r="E111" s="664"/>
      <c r="F111" s="664"/>
      <c r="G111" s="664"/>
      <c r="H111" s="664"/>
      <c r="I111" s="219"/>
      <c r="J111" s="220" t="s">
        <v>74</v>
      </c>
      <c r="K111" s="221"/>
      <c r="L111" s="222" t="s">
        <v>75</v>
      </c>
      <c r="M111" s="219"/>
      <c r="N111" s="220" t="s">
        <v>74</v>
      </c>
      <c r="O111" s="221"/>
      <c r="P111" s="222" t="s">
        <v>75</v>
      </c>
      <c r="Q111" s="219"/>
      <c r="R111" s="220" t="s">
        <v>74</v>
      </c>
      <c r="S111" s="221"/>
      <c r="T111" s="222" t="s">
        <v>75</v>
      </c>
      <c r="U111" s="700" t="s">
        <v>76</v>
      </c>
      <c r="V111" s="700"/>
      <c r="W111" s="700"/>
      <c r="X111" s="700"/>
    </row>
    <row r="112" spans="1:24" ht="39.75" hidden="1" customHeight="1">
      <c r="C112" s="664" t="s">
        <v>6700</v>
      </c>
      <c r="D112" s="664"/>
      <c r="E112" s="664"/>
      <c r="F112" s="664"/>
      <c r="G112" s="664"/>
      <c r="H112" s="664"/>
      <c r="I112" s="665"/>
      <c r="J112" s="665"/>
      <c r="K112" s="665"/>
      <c r="L112" s="665"/>
      <c r="M112" s="665"/>
      <c r="N112" s="665"/>
      <c r="O112" s="665"/>
      <c r="P112" s="665"/>
      <c r="Q112" s="665"/>
      <c r="R112" s="665"/>
      <c r="S112" s="665"/>
      <c r="T112" s="665"/>
      <c r="U112" s="666">
        <f>SUM(I112:T112)</f>
        <v>0</v>
      </c>
      <c r="V112" s="666"/>
      <c r="W112" s="666"/>
      <c r="X112" s="666"/>
    </row>
    <row r="113" spans="2:24" ht="39.75" hidden="1" customHeight="1">
      <c r="C113" s="664" t="s">
        <v>6701</v>
      </c>
      <c r="D113" s="664"/>
      <c r="E113" s="664"/>
      <c r="F113" s="664"/>
      <c r="G113" s="664"/>
      <c r="H113" s="664"/>
      <c r="I113" s="665"/>
      <c r="J113" s="665"/>
      <c r="K113" s="665"/>
      <c r="L113" s="665"/>
      <c r="M113" s="665"/>
      <c r="N113" s="665"/>
      <c r="O113" s="665"/>
      <c r="P113" s="665"/>
      <c r="Q113" s="665"/>
      <c r="R113" s="665"/>
      <c r="S113" s="665"/>
      <c r="T113" s="665"/>
      <c r="U113" s="666">
        <f>SUM(I113:T113)</f>
        <v>0</v>
      </c>
      <c r="V113" s="666"/>
      <c r="W113" s="666"/>
      <c r="X113" s="666"/>
    </row>
    <row r="114" spans="2:24" ht="39.75" hidden="1" customHeight="1">
      <c r="C114" s="664" t="s">
        <v>6702</v>
      </c>
      <c r="D114" s="664"/>
      <c r="E114" s="664"/>
      <c r="F114" s="664"/>
      <c r="G114" s="664"/>
      <c r="H114" s="664"/>
      <c r="I114" s="665"/>
      <c r="J114" s="665"/>
      <c r="K114" s="665"/>
      <c r="L114" s="665"/>
      <c r="M114" s="665"/>
      <c r="N114" s="665"/>
      <c r="O114" s="665"/>
      <c r="P114" s="665"/>
      <c r="Q114" s="665"/>
      <c r="R114" s="665"/>
      <c r="S114" s="665"/>
      <c r="T114" s="665"/>
      <c r="U114" s="666">
        <f>SUM(I114:T114)</f>
        <v>0</v>
      </c>
      <c r="V114" s="666"/>
      <c r="W114" s="666"/>
      <c r="X114" s="666"/>
    </row>
    <row r="115" spans="2:24" ht="20.100000000000001" hidden="1" customHeight="1">
      <c r="C115" s="664" t="s">
        <v>6703</v>
      </c>
      <c r="D115" s="664"/>
      <c r="E115" s="664"/>
      <c r="F115" s="664"/>
      <c r="G115" s="664"/>
      <c r="H115" s="664"/>
      <c r="I115" s="666">
        <f>SUM(I112:L114)</f>
        <v>0</v>
      </c>
      <c r="J115" s="666"/>
      <c r="K115" s="666"/>
      <c r="L115" s="666"/>
      <c r="M115" s="666">
        <f>SUM(M112:P114)</f>
        <v>0</v>
      </c>
      <c r="N115" s="666"/>
      <c r="O115" s="666"/>
      <c r="P115" s="666"/>
      <c r="Q115" s="666">
        <f>SUM(Q112:T114)</f>
        <v>0</v>
      </c>
      <c r="R115" s="666"/>
      <c r="S115" s="666"/>
      <c r="T115" s="666"/>
      <c r="U115" s="666">
        <f>SUM(I115:T115)</f>
        <v>0</v>
      </c>
      <c r="V115" s="666"/>
      <c r="W115" s="666"/>
      <c r="X115" s="666"/>
    </row>
    <row r="116" spans="2:24" ht="39.75" hidden="1" customHeight="1">
      <c r="C116" s="664" t="s">
        <v>45</v>
      </c>
      <c r="D116" s="664"/>
      <c r="E116" s="664"/>
      <c r="F116" s="664"/>
      <c r="G116" s="664"/>
      <c r="H116" s="664"/>
      <c r="I116" s="219"/>
      <c r="J116" s="220" t="s">
        <v>74</v>
      </c>
      <c r="K116" s="221"/>
      <c r="L116" s="222" t="s">
        <v>75</v>
      </c>
      <c r="M116" s="219"/>
      <c r="N116" s="220" t="s">
        <v>74</v>
      </c>
      <c r="O116" s="221"/>
      <c r="P116" s="222" t="s">
        <v>75</v>
      </c>
      <c r="Q116" s="219"/>
      <c r="R116" s="220" t="s">
        <v>74</v>
      </c>
      <c r="S116" s="221"/>
      <c r="T116" s="222" t="s">
        <v>75</v>
      </c>
      <c r="U116" s="548"/>
      <c r="V116" s="548"/>
      <c r="W116" s="548"/>
      <c r="X116" s="548"/>
    </row>
    <row r="117" spans="2:24" ht="39.75" hidden="1" customHeight="1">
      <c r="C117" s="664" t="s">
        <v>6700</v>
      </c>
      <c r="D117" s="664"/>
      <c r="E117" s="664"/>
      <c r="F117" s="664"/>
      <c r="G117" s="664"/>
      <c r="H117" s="664"/>
      <c r="I117" s="665"/>
      <c r="J117" s="665"/>
      <c r="K117" s="665"/>
      <c r="L117" s="665"/>
      <c r="M117" s="665"/>
      <c r="N117" s="665"/>
      <c r="O117" s="665"/>
      <c r="P117" s="665"/>
      <c r="Q117" s="665"/>
      <c r="R117" s="665"/>
      <c r="S117" s="665"/>
      <c r="T117" s="665"/>
      <c r="U117" s="666">
        <f>SUM(I117:T117)</f>
        <v>0</v>
      </c>
      <c r="V117" s="666"/>
      <c r="W117" s="666"/>
      <c r="X117" s="666"/>
    </row>
    <row r="118" spans="2:24" ht="39.75" hidden="1" customHeight="1">
      <c r="C118" s="664" t="s">
        <v>6701</v>
      </c>
      <c r="D118" s="664"/>
      <c r="E118" s="664"/>
      <c r="F118" s="664"/>
      <c r="G118" s="664"/>
      <c r="H118" s="664"/>
      <c r="I118" s="665"/>
      <c r="J118" s="665"/>
      <c r="K118" s="665"/>
      <c r="L118" s="665"/>
      <c r="M118" s="665"/>
      <c r="N118" s="665"/>
      <c r="O118" s="665"/>
      <c r="P118" s="665"/>
      <c r="Q118" s="665"/>
      <c r="R118" s="665"/>
      <c r="S118" s="665"/>
      <c r="T118" s="665"/>
      <c r="U118" s="666">
        <f>SUM(I118:T118)</f>
        <v>0</v>
      </c>
      <c r="V118" s="666"/>
      <c r="W118" s="666"/>
      <c r="X118" s="666"/>
    </row>
    <row r="119" spans="2:24" ht="39.75" hidden="1" customHeight="1">
      <c r="C119" s="664" t="s">
        <v>6702</v>
      </c>
      <c r="D119" s="664"/>
      <c r="E119" s="664"/>
      <c r="F119" s="664"/>
      <c r="G119" s="664"/>
      <c r="H119" s="664"/>
      <c r="I119" s="665"/>
      <c r="J119" s="665"/>
      <c r="K119" s="665"/>
      <c r="L119" s="665"/>
      <c r="M119" s="665"/>
      <c r="N119" s="665"/>
      <c r="O119" s="665"/>
      <c r="P119" s="665"/>
      <c r="Q119" s="665"/>
      <c r="R119" s="665"/>
      <c r="S119" s="665"/>
      <c r="T119" s="665"/>
      <c r="U119" s="666">
        <f>SUM(I119:T119)</f>
        <v>0</v>
      </c>
      <c r="V119" s="666"/>
      <c r="W119" s="666"/>
      <c r="X119" s="666"/>
    </row>
    <row r="120" spans="2:24" ht="20.100000000000001" hidden="1" customHeight="1">
      <c r="C120" s="664" t="s">
        <v>6703</v>
      </c>
      <c r="D120" s="664"/>
      <c r="E120" s="664"/>
      <c r="F120" s="664"/>
      <c r="G120" s="664"/>
      <c r="H120" s="664"/>
      <c r="I120" s="666">
        <f>SUM(I117:L119)</f>
        <v>0</v>
      </c>
      <c r="J120" s="666"/>
      <c r="K120" s="666"/>
      <c r="L120" s="666"/>
      <c r="M120" s="666">
        <f>SUM(M117:P119)</f>
        <v>0</v>
      </c>
      <c r="N120" s="666"/>
      <c r="O120" s="666"/>
      <c r="P120" s="666"/>
      <c r="Q120" s="666">
        <f>SUM(Q117:T119)</f>
        <v>0</v>
      </c>
      <c r="R120" s="666"/>
      <c r="S120" s="666"/>
      <c r="T120" s="666"/>
      <c r="U120" s="666">
        <f>SUM(I120:T120)</f>
        <v>0</v>
      </c>
      <c r="V120" s="666"/>
      <c r="W120" s="666"/>
      <c r="X120" s="666"/>
    </row>
    <row r="121" spans="2:24" ht="20.100000000000001" hidden="1" customHeight="1">
      <c r="C121" s="664" t="s">
        <v>6704</v>
      </c>
      <c r="D121" s="664"/>
      <c r="E121" s="664"/>
      <c r="F121" s="664"/>
      <c r="G121" s="664"/>
      <c r="H121" s="664"/>
      <c r="I121" s="667">
        <f>IF(OR(I120="",I120=0),0, ROUNDDOWN((I120-IF(OR(I115="",I115=0),0,I115))/ABS(I120),4))</f>
        <v>0</v>
      </c>
      <c r="J121" s="667"/>
      <c r="K121" s="667"/>
      <c r="L121" s="667"/>
      <c r="M121" s="667">
        <f>IF(OR(M120="",M120=0),0, ROUNDDOWN((M120-IF(OR(M115="",M115=0),0,M115))/ABS(M120),4))</f>
        <v>0</v>
      </c>
      <c r="N121" s="667"/>
      <c r="O121" s="667"/>
      <c r="P121" s="667"/>
      <c r="Q121" s="667">
        <f>IF(OR(Q120="",Q120=0),0, ROUNDDOWN((Q120-IF(OR(Q115="",Q115=0),0,Q115))/ABS(Q120),4))</f>
        <v>0</v>
      </c>
      <c r="R121" s="667"/>
      <c r="S121" s="667"/>
      <c r="T121" s="667"/>
      <c r="U121" s="667">
        <f>IF(OR(U120="",U120=0),0, ROUNDDOWN((U120-IF(OR(U115="",U115=0),0,U115))/ABS(U120),4))</f>
        <v>0</v>
      </c>
      <c r="V121" s="667"/>
      <c r="W121" s="667"/>
      <c r="X121" s="667"/>
    </row>
    <row r="122" spans="2:24" ht="20.100000000000001" hidden="1" customHeight="1">
      <c r="C122" s="16" t="s">
        <v>4577</v>
      </c>
    </row>
    <row r="123" spans="2:24" ht="20.100000000000001" hidden="1" customHeight="1"/>
    <row r="124" spans="2:24" ht="20.100000000000001" hidden="1" customHeight="1">
      <c r="B124" s="16" t="s">
        <v>7220</v>
      </c>
    </row>
    <row r="125" spans="2:24" ht="20.100000000000001" hidden="1" customHeight="1">
      <c r="C125" s="16" t="s">
        <v>6827</v>
      </c>
      <c r="T125" s="611" t="s">
        <v>6828</v>
      </c>
      <c r="U125" s="612"/>
      <c r="V125" s="612"/>
      <c r="W125" s="612"/>
      <c r="X125" s="613"/>
    </row>
    <row r="126" spans="2:24" ht="20.100000000000001" hidden="1" customHeight="1">
      <c r="C126" s="214" t="s">
        <v>4568</v>
      </c>
      <c r="D126" s="687" t="s">
        <v>7149</v>
      </c>
      <c r="E126" s="687"/>
      <c r="F126" s="687"/>
      <c r="G126" s="687"/>
      <c r="H126" s="687"/>
      <c r="I126" s="687"/>
      <c r="J126" s="687"/>
      <c r="K126" s="687"/>
      <c r="L126" s="687"/>
      <c r="M126" s="687"/>
      <c r="N126" s="687"/>
      <c r="O126" s="687"/>
      <c r="P126" s="687"/>
      <c r="Q126" s="687"/>
      <c r="R126" s="687"/>
      <c r="S126" s="688"/>
      <c r="T126" s="691"/>
      <c r="U126" s="692"/>
      <c r="V126" s="692"/>
      <c r="W126" s="692"/>
      <c r="X126" s="693"/>
    </row>
    <row r="127" spans="2:24" ht="20.100000000000001" hidden="1" customHeight="1">
      <c r="C127" s="218"/>
      <c r="D127" s="718"/>
      <c r="E127" s="718"/>
      <c r="F127" s="718"/>
      <c r="G127" s="718"/>
      <c r="H127" s="718"/>
      <c r="I127" s="718"/>
      <c r="J127" s="718"/>
      <c r="K127" s="718"/>
      <c r="L127" s="718"/>
      <c r="M127" s="718"/>
      <c r="N127" s="718"/>
      <c r="O127" s="718"/>
      <c r="P127" s="718"/>
      <c r="Q127" s="718"/>
      <c r="R127" s="718"/>
      <c r="S127" s="719"/>
      <c r="T127" s="734"/>
      <c r="U127" s="735"/>
      <c r="V127" s="735"/>
      <c r="W127" s="735"/>
      <c r="X127" s="736"/>
    </row>
    <row r="128" spans="2:24" ht="20.100000000000001" hidden="1" customHeight="1">
      <c r="C128" s="218" t="s">
        <v>4568</v>
      </c>
      <c r="D128" s="720" t="s">
        <v>6829</v>
      </c>
      <c r="E128" s="720"/>
      <c r="F128" s="720"/>
      <c r="G128" s="720"/>
      <c r="H128" s="720"/>
      <c r="I128" s="720"/>
      <c r="J128" s="720"/>
      <c r="K128" s="720"/>
      <c r="L128" s="720"/>
      <c r="M128" s="720"/>
      <c r="N128" s="720"/>
      <c r="O128" s="720"/>
      <c r="P128" s="720"/>
      <c r="Q128" s="720"/>
      <c r="R128" s="720"/>
      <c r="S128" s="721"/>
      <c r="T128" s="734" t="s">
        <v>6830</v>
      </c>
      <c r="U128" s="735"/>
      <c r="V128" s="735"/>
      <c r="W128" s="735"/>
      <c r="X128" s="736"/>
    </row>
    <row r="129" spans="1:24" ht="20.100000000000001" hidden="1" customHeight="1">
      <c r="C129" s="218"/>
      <c r="D129" s="724"/>
      <c r="E129" s="724"/>
      <c r="F129" s="724"/>
      <c r="G129" s="724"/>
      <c r="H129" s="724"/>
      <c r="I129" s="724"/>
      <c r="J129" s="724"/>
      <c r="K129" s="724"/>
      <c r="L129" s="724"/>
      <c r="M129" s="724"/>
      <c r="N129" s="724"/>
      <c r="O129" s="724"/>
      <c r="P129" s="724"/>
      <c r="Q129" s="724"/>
      <c r="R129" s="724"/>
      <c r="S129" s="725"/>
      <c r="T129" s="734"/>
      <c r="U129" s="735"/>
      <c r="V129" s="735"/>
      <c r="W129" s="735"/>
      <c r="X129" s="736"/>
    </row>
    <row r="130" spans="1:24" ht="20.100000000000001" hidden="1" customHeight="1">
      <c r="C130" s="218" t="s">
        <v>4568</v>
      </c>
      <c r="D130" s="722" t="s">
        <v>6831</v>
      </c>
      <c r="E130" s="722"/>
      <c r="F130" s="722"/>
      <c r="G130" s="722"/>
      <c r="H130" s="722"/>
      <c r="I130" s="722"/>
      <c r="J130" s="722"/>
      <c r="K130" s="722"/>
      <c r="L130" s="722"/>
      <c r="M130" s="722"/>
      <c r="N130" s="722"/>
      <c r="O130" s="722"/>
      <c r="P130" s="722"/>
      <c r="Q130" s="722"/>
      <c r="R130" s="722"/>
      <c r="S130" s="723"/>
      <c r="T130" s="734" t="s">
        <v>6832</v>
      </c>
      <c r="U130" s="735"/>
      <c r="V130" s="735"/>
      <c r="W130" s="735"/>
      <c r="X130" s="736"/>
    </row>
    <row r="131" spans="1:24" ht="20.100000000000001" hidden="1" customHeight="1">
      <c r="C131" s="215"/>
      <c r="D131" s="744"/>
      <c r="E131" s="744"/>
      <c r="F131" s="744"/>
      <c r="G131" s="744"/>
      <c r="H131" s="744"/>
      <c r="I131" s="744"/>
      <c r="J131" s="744"/>
      <c r="K131" s="744"/>
      <c r="L131" s="744"/>
      <c r="M131" s="744"/>
      <c r="N131" s="744"/>
      <c r="O131" s="744"/>
      <c r="P131" s="744"/>
      <c r="Q131" s="744"/>
      <c r="R131" s="744"/>
      <c r="S131" s="745"/>
      <c r="T131" s="694"/>
      <c r="U131" s="695"/>
      <c r="V131" s="695"/>
      <c r="W131" s="695"/>
      <c r="X131" s="696"/>
    </row>
    <row r="132" spans="1:24" ht="20.100000000000001" hidden="1" customHeight="1">
      <c r="A132" s="25" t="s">
        <v>7210</v>
      </c>
    </row>
    <row r="133" spans="1:24" ht="20.100000000000001" hidden="1" customHeight="1">
      <c r="C133" s="16" t="s">
        <v>6833</v>
      </c>
    </row>
    <row r="134" spans="1:24" ht="19.5" hidden="1" customHeight="1">
      <c r="C134" s="16" t="s">
        <v>6834</v>
      </c>
      <c r="K134" s="16" t="s">
        <v>73</v>
      </c>
    </row>
    <row r="135" spans="1:24" ht="39.75" hidden="1" customHeight="1">
      <c r="C135" s="668" t="s">
        <v>6835</v>
      </c>
      <c r="D135" s="664"/>
      <c r="E135" s="664"/>
      <c r="F135" s="664"/>
      <c r="G135" s="664"/>
      <c r="H135" s="664"/>
      <c r="I135" s="219"/>
      <c r="J135" s="220" t="s">
        <v>74</v>
      </c>
      <c r="K135" s="221"/>
      <c r="L135" s="222" t="s">
        <v>75</v>
      </c>
    </row>
    <row r="136" spans="1:24" ht="39.75" hidden="1" customHeight="1">
      <c r="C136" s="664" t="s">
        <v>44</v>
      </c>
      <c r="D136" s="664"/>
      <c r="E136" s="664"/>
      <c r="F136" s="664"/>
      <c r="G136" s="664"/>
      <c r="H136" s="664"/>
      <c r="I136" s="665"/>
      <c r="J136" s="665"/>
      <c r="K136" s="665"/>
      <c r="L136" s="665"/>
    </row>
    <row r="137" spans="1:24" ht="39.75" hidden="1" customHeight="1">
      <c r="C137" s="664" t="s">
        <v>6836</v>
      </c>
      <c r="D137" s="664"/>
      <c r="E137" s="664"/>
      <c r="F137" s="664"/>
      <c r="G137" s="664"/>
      <c r="H137" s="664"/>
      <c r="I137" s="219"/>
      <c r="J137" s="220" t="s">
        <v>74</v>
      </c>
      <c r="K137" s="221"/>
      <c r="L137" s="222" t="s">
        <v>75</v>
      </c>
    </row>
    <row r="138" spans="1:24" ht="39.75" hidden="1" customHeight="1">
      <c r="C138" s="664" t="s">
        <v>44</v>
      </c>
      <c r="D138" s="664"/>
      <c r="E138" s="664"/>
      <c r="F138" s="664"/>
      <c r="G138" s="664"/>
      <c r="H138" s="664"/>
      <c r="I138" s="665"/>
      <c r="J138" s="665"/>
      <c r="K138" s="665"/>
      <c r="L138" s="665"/>
    </row>
    <row r="139" spans="1:24" ht="20.100000000000001" hidden="1" customHeight="1">
      <c r="C139" s="664" t="s">
        <v>46</v>
      </c>
      <c r="D139" s="664"/>
      <c r="E139" s="664"/>
      <c r="F139" s="664"/>
      <c r="G139" s="664"/>
      <c r="H139" s="664"/>
      <c r="I139" s="667">
        <f>IF(OR(I138="",I138=0),0, ROUNDDOWN((I138-IF(OR(I136="",I136=0),0,I136))/ABS(I138),4))</f>
        <v>0</v>
      </c>
      <c r="J139" s="667"/>
      <c r="K139" s="667"/>
      <c r="L139" s="667"/>
    </row>
    <row r="140" spans="1:24" ht="20.100000000000001" hidden="1" customHeight="1">
      <c r="A140" s="25" t="s">
        <v>7210</v>
      </c>
    </row>
    <row r="141" spans="1:24" ht="20.100000000000001" hidden="1" customHeight="1">
      <c r="C141" s="16" t="s">
        <v>6837</v>
      </c>
    </row>
    <row r="142" spans="1:24" ht="19.5" hidden="1" customHeight="1">
      <c r="C142" s="16" t="s">
        <v>6838</v>
      </c>
      <c r="K142" s="16" t="s">
        <v>73</v>
      </c>
    </row>
    <row r="143" spans="1:24" ht="39.75" hidden="1" customHeight="1">
      <c r="C143" s="668" t="s">
        <v>6835</v>
      </c>
      <c r="D143" s="664"/>
      <c r="E143" s="664"/>
      <c r="F143" s="664"/>
      <c r="G143" s="664"/>
      <c r="H143" s="664"/>
      <c r="I143" s="219"/>
      <c r="J143" s="220" t="s">
        <v>74</v>
      </c>
      <c r="K143" s="221"/>
      <c r="L143" s="222" t="s">
        <v>75</v>
      </c>
    </row>
    <row r="144" spans="1:24" ht="39.75" hidden="1" customHeight="1">
      <c r="C144" s="664" t="s">
        <v>6700</v>
      </c>
      <c r="D144" s="664"/>
      <c r="E144" s="664"/>
      <c r="F144" s="664"/>
      <c r="G144" s="664"/>
      <c r="H144" s="664"/>
      <c r="I144" s="665"/>
      <c r="J144" s="665"/>
      <c r="K144" s="665"/>
      <c r="L144" s="665"/>
    </row>
    <row r="145" spans="1:24" ht="39.75" hidden="1" customHeight="1">
      <c r="C145" s="664" t="s">
        <v>6701</v>
      </c>
      <c r="D145" s="664"/>
      <c r="E145" s="664"/>
      <c r="F145" s="664"/>
      <c r="G145" s="664"/>
      <c r="H145" s="664"/>
      <c r="I145" s="665"/>
      <c r="J145" s="665"/>
      <c r="K145" s="665"/>
      <c r="L145" s="665"/>
    </row>
    <row r="146" spans="1:24" ht="39.75" hidden="1" customHeight="1">
      <c r="C146" s="664" t="s">
        <v>6702</v>
      </c>
      <c r="D146" s="664"/>
      <c r="E146" s="664"/>
      <c r="F146" s="664"/>
      <c r="G146" s="664"/>
      <c r="H146" s="664"/>
      <c r="I146" s="665"/>
      <c r="J146" s="665"/>
      <c r="K146" s="665"/>
      <c r="L146" s="665"/>
    </row>
    <row r="147" spans="1:24" ht="39.75" hidden="1" customHeight="1">
      <c r="C147" s="664" t="s">
        <v>6703</v>
      </c>
      <c r="D147" s="664"/>
      <c r="E147" s="664"/>
      <c r="F147" s="664"/>
      <c r="G147" s="664"/>
      <c r="H147" s="664"/>
      <c r="I147" s="666">
        <f>SUM(I144:L146)</f>
        <v>0</v>
      </c>
      <c r="J147" s="666"/>
      <c r="K147" s="666"/>
      <c r="L147" s="666"/>
    </row>
    <row r="148" spans="1:24" ht="39.75" hidden="1" customHeight="1">
      <c r="C148" s="664" t="s">
        <v>6836</v>
      </c>
      <c r="D148" s="664"/>
      <c r="E148" s="664"/>
      <c r="F148" s="664"/>
      <c r="G148" s="664"/>
      <c r="H148" s="664"/>
      <c r="I148" s="219"/>
      <c r="J148" s="220" t="s">
        <v>74</v>
      </c>
      <c r="K148" s="221"/>
      <c r="L148" s="222" t="s">
        <v>75</v>
      </c>
    </row>
    <row r="149" spans="1:24" ht="39.75" hidden="1" customHeight="1">
      <c r="C149" s="664" t="s">
        <v>6700</v>
      </c>
      <c r="D149" s="664"/>
      <c r="E149" s="664"/>
      <c r="F149" s="664"/>
      <c r="G149" s="664"/>
      <c r="H149" s="664"/>
      <c r="I149" s="665"/>
      <c r="J149" s="665"/>
      <c r="K149" s="665"/>
      <c r="L149" s="665"/>
    </row>
    <row r="150" spans="1:24" ht="39.75" hidden="1" customHeight="1">
      <c r="C150" s="664" t="s">
        <v>6701</v>
      </c>
      <c r="D150" s="664"/>
      <c r="E150" s="664"/>
      <c r="F150" s="664"/>
      <c r="G150" s="664"/>
      <c r="H150" s="664"/>
      <c r="I150" s="665"/>
      <c r="J150" s="665"/>
      <c r="K150" s="665"/>
      <c r="L150" s="665"/>
    </row>
    <row r="151" spans="1:24" ht="39.75" hidden="1" customHeight="1">
      <c r="C151" s="664" t="s">
        <v>6702</v>
      </c>
      <c r="D151" s="664"/>
      <c r="E151" s="664"/>
      <c r="F151" s="664"/>
      <c r="G151" s="664"/>
      <c r="H151" s="664"/>
      <c r="I151" s="665"/>
      <c r="J151" s="665"/>
      <c r="K151" s="665"/>
      <c r="L151" s="665"/>
    </row>
    <row r="152" spans="1:24" ht="39.75" hidden="1" customHeight="1">
      <c r="C152" s="664" t="s">
        <v>6703</v>
      </c>
      <c r="D152" s="664"/>
      <c r="E152" s="664"/>
      <c r="F152" s="664"/>
      <c r="G152" s="664"/>
      <c r="H152" s="664"/>
      <c r="I152" s="666">
        <f>SUM(I149:L151)</f>
        <v>0</v>
      </c>
      <c r="J152" s="666"/>
      <c r="K152" s="666"/>
      <c r="L152" s="666"/>
    </row>
    <row r="153" spans="1:24" ht="39.75" hidden="1" customHeight="1">
      <c r="C153" s="664" t="s">
        <v>6704</v>
      </c>
      <c r="D153" s="664"/>
      <c r="E153" s="664"/>
      <c r="F153" s="664"/>
      <c r="G153" s="664"/>
      <c r="H153" s="664"/>
      <c r="I153" s="667">
        <f>IF(OR(I152="",I152=0),0, ROUNDDOWN((I152-IF(OR(I147="",I147=0),0,I147))/ABS(I152),4))</f>
        <v>0</v>
      </c>
      <c r="J153" s="667"/>
      <c r="K153" s="667"/>
      <c r="L153" s="667"/>
    </row>
    <row r="154" spans="1:24" ht="20.100000000000001" hidden="1" customHeight="1">
      <c r="A154" s="25"/>
    </row>
    <row r="155" spans="1:24" ht="20.100000000000001" customHeight="1">
      <c r="B155" s="16" t="s">
        <v>7221</v>
      </c>
    </row>
    <row r="156" spans="1:24" ht="20.100000000000001" customHeight="1">
      <c r="C156" s="16" t="s">
        <v>7170</v>
      </c>
    </row>
    <row r="157" spans="1:24" ht="20.100000000000001" customHeight="1">
      <c r="C157" s="16" t="s">
        <v>7171</v>
      </c>
    </row>
    <row r="158" spans="1:24" ht="20.100000000000001" customHeight="1">
      <c r="C158" s="16" t="s">
        <v>7172</v>
      </c>
      <c r="T158" s="611" t="s">
        <v>6828</v>
      </c>
      <c r="U158" s="612"/>
      <c r="V158" s="612"/>
      <c r="W158" s="612"/>
      <c r="X158" s="613"/>
    </row>
    <row r="159" spans="1:24" ht="20.100000000000001" customHeight="1">
      <c r="C159" s="214" t="s">
        <v>4568</v>
      </c>
      <c r="D159" s="682" t="s">
        <v>7174</v>
      </c>
      <c r="E159" s="683"/>
      <c r="F159" s="683"/>
      <c r="G159" s="683"/>
      <c r="H159" s="683"/>
      <c r="I159" s="683"/>
      <c r="J159" s="683"/>
      <c r="K159" s="683"/>
      <c r="L159" s="683"/>
      <c r="M159" s="683"/>
      <c r="N159" s="683"/>
      <c r="O159" s="683"/>
      <c r="P159" s="683"/>
      <c r="Q159" s="683"/>
      <c r="R159" s="683"/>
      <c r="S159" s="683"/>
      <c r="T159" s="686"/>
      <c r="U159" s="686"/>
      <c r="V159" s="686"/>
      <c r="W159" s="686"/>
      <c r="X159" s="686"/>
    </row>
    <row r="160" spans="1:24" ht="20.100000000000001" customHeight="1">
      <c r="C160" s="218"/>
      <c r="D160" s="746"/>
      <c r="E160" s="747"/>
      <c r="F160" s="747"/>
      <c r="G160" s="747"/>
      <c r="H160" s="747"/>
      <c r="I160" s="747"/>
      <c r="J160" s="747"/>
      <c r="K160" s="747"/>
      <c r="L160" s="747"/>
      <c r="M160" s="747"/>
      <c r="N160" s="747"/>
      <c r="O160" s="747"/>
      <c r="P160" s="747"/>
      <c r="Q160" s="747"/>
      <c r="R160" s="747"/>
      <c r="S160" s="747"/>
      <c r="T160" s="686"/>
      <c r="U160" s="686"/>
      <c r="V160" s="686"/>
      <c r="W160" s="686"/>
      <c r="X160" s="686"/>
    </row>
    <row r="161" spans="1:25" ht="20.100000000000001" customHeight="1">
      <c r="C161" s="218" t="s">
        <v>67</v>
      </c>
      <c r="D161" s="669" t="s">
        <v>7175</v>
      </c>
      <c r="E161" s="670"/>
      <c r="F161" s="670"/>
      <c r="G161" s="670"/>
      <c r="H161" s="670"/>
      <c r="I161" s="670"/>
      <c r="J161" s="670"/>
      <c r="K161" s="670"/>
      <c r="L161" s="670"/>
      <c r="M161" s="670"/>
      <c r="N161" s="670"/>
      <c r="O161" s="670"/>
      <c r="P161" s="670"/>
      <c r="Q161" s="670"/>
      <c r="R161" s="670"/>
      <c r="S161" s="670"/>
      <c r="T161" s="748" t="s">
        <v>6892</v>
      </c>
      <c r="U161" s="748"/>
      <c r="V161" s="748"/>
      <c r="W161" s="748"/>
      <c r="X161" s="748"/>
    </row>
    <row r="162" spans="1:25" ht="20.100000000000001" customHeight="1">
      <c r="C162" s="218"/>
      <c r="D162" s="676"/>
      <c r="E162" s="677"/>
      <c r="F162" s="677"/>
      <c r="G162" s="677"/>
      <c r="H162" s="677"/>
      <c r="I162" s="677"/>
      <c r="J162" s="677"/>
      <c r="K162" s="677"/>
      <c r="L162" s="677"/>
      <c r="M162" s="677"/>
      <c r="N162" s="677"/>
      <c r="O162" s="677"/>
      <c r="P162" s="677"/>
      <c r="Q162" s="677"/>
      <c r="R162" s="677"/>
      <c r="S162" s="677"/>
      <c r="T162" s="748"/>
      <c r="U162" s="748"/>
      <c r="V162" s="748"/>
      <c r="W162" s="748"/>
      <c r="X162" s="748"/>
    </row>
    <row r="163" spans="1:25" ht="20.100000000000001" customHeight="1">
      <c r="C163" s="218" t="s">
        <v>4568</v>
      </c>
      <c r="D163" s="669" t="s">
        <v>7176</v>
      </c>
      <c r="E163" s="670"/>
      <c r="F163" s="670"/>
      <c r="G163" s="670"/>
      <c r="H163" s="670"/>
      <c r="I163" s="670"/>
      <c r="J163" s="670"/>
      <c r="K163" s="670"/>
      <c r="L163" s="670"/>
      <c r="M163" s="670"/>
      <c r="N163" s="670"/>
      <c r="O163" s="670"/>
      <c r="P163" s="670"/>
      <c r="Q163" s="670"/>
      <c r="R163" s="670"/>
      <c r="S163" s="670"/>
      <c r="T163" s="686" t="s">
        <v>7173</v>
      </c>
      <c r="U163" s="686"/>
      <c r="V163" s="686"/>
      <c r="W163" s="686"/>
      <c r="X163" s="686"/>
    </row>
    <row r="164" spans="1:25" ht="20.100000000000001" customHeight="1">
      <c r="C164" s="218"/>
      <c r="D164" s="676"/>
      <c r="E164" s="677"/>
      <c r="F164" s="677"/>
      <c r="G164" s="677"/>
      <c r="H164" s="677"/>
      <c r="I164" s="677"/>
      <c r="J164" s="677"/>
      <c r="K164" s="677"/>
      <c r="L164" s="677"/>
      <c r="M164" s="677"/>
      <c r="N164" s="677"/>
      <c r="O164" s="677"/>
      <c r="P164" s="677"/>
      <c r="Q164" s="677"/>
      <c r="R164" s="677"/>
      <c r="S164" s="677"/>
      <c r="T164" s="686"/>
      <c r="U164" s="686"/>
      <c r="V164" s="686"/>
      <c r="W164" s="686"/>
      <c r="X164" s="686"/>
    </row>
    <row r="165" spans="1:25" ht="20.100000000000001" customHeight="1">
      <c r="C165" s="215" t="s">
        <v>4568</v>
      </c>
      <c r="D165" s="671" t="s">
        <v>7177</v>
      </c>
      <c r="E165" s="672"/>
      <c r="F165" s="672"/>
      <c r="G165" s="672"/>
      <c r="H165" s="672"/>
      <c r="I165" s="672"/>
      <c r="J165" s="672"/>
      <c r="K165" s="672"/>
      <c r="L165" s="672"/>
      <c r="M165" s="672"/>
      <c r="N165" s="672"/>
      <c r="O165" s="672"/>
      <c r="P165" s="672"/>
      <c r="Q165" s="672"/>
      <c r="R165" s="672"/>
      <c r="S165" s="672"/>
      <c r="T165" s="673"/>
      <c r="U165" s="673"/>
      <c r="V165" s="673"/>
      <c r="W165" s="673"/>
      <c r="X165" s="673"/>
    </row>
    <row r="166" spans="1:25" ht="20.100000000000001" customHeight="1">
      <c r="A166" s="25" t="s">
        <v>7210</v>
      </c>
    </row>
    <row r="167" spans="1:25" ht="20.100000000000001" customHeight="1">
      <c r="C167" s="16" t="s">
        <v>7197</v>
      </c>
    </row>
    <row r="168" spans="1:25" ht="20.100000000000001" customHeight="1">
      <c r="C168" s="16" t="s">
        <v>6891</v>
      </c>
      <c r="K168" s="16" t="s">
        <v>73</v>
      </c>
    </row>
    <row r="169" spans="1:25" ht="39.75" customHeight="1">
      <c r="C169" s="668" t="s">
        <v>7179</v>
      </c>
      <c r="D169" s="664"/>
      <c r="E169" s="664"/>
      <c r="F169" s="664"/>
      <c r="G169" s="664"/>
      <c r="H169" s="664"/>
      <c r="I169" s="219" t="s">
        <v>7481</v>
      </c>
      <c r="J169" s="220" t="s">
        <v>74</v>
      </c>
      <c r="K169" s="221" t="s">
        <v>242</v>
      </c>
      <c r="L169" s="222" t="s">
        <v>75</v>
      </c>
    </row>
    <row r="170" spans="1:25" ht="39.75" customHeight="1">
      <c r="C170" s="664" t="s">
        <v>44</v>
      </c>
      <c r="D170" s="664"/>
      <c r="E170" s="664"/>
      <c r="F170" s="664"/>
      <c r="G170" s="664"/>
      <c r="H170" s="664"/>
      <c r="I170" s="665">
        <v>120684</v>
      </c>
      <c r="J170" s="665"/>
      <c r="K170" s="665"/>
      <c r="L170" s="665"/>
    </row>
    <row r="171" spans="1:25" ht="39.75" customHeight="1">
      <c r="C171" s="664" t="s">
        <v>7196</v>
      </c>
      <c r="D171" s="664"/>
      <c r="E171" s="664"/>
      <c r="F171" s="664"/>
      <c r="G171" s="664"/>
      <c r="H171" s="664"/>
      <c r="I171" s="225" t="s">
        <v>7479</v>
      </c>
      <c r="J171" s="220" t="s">
        <v>74</v>
      </c>
      <c r="K171" s="221" t="s">
        <v>242</v>
      </c>
      <c r="L171" s="222" t="s">
        <v>75</v>
      </c>
      <c r="T171" s="134"/>
    </row>
    <row r="172" spans="1:25" ht="39.75" customHeight="1">
      <c r="C172" s="664" t="s">
        <v>44</v>
      </c>
      <c r="D172" s="664"/>
      <c r="E172" s="664"/>
      <c r="F172" s="664"/>
      <c r="G172" s="664"/>
      <c r="H172" s="664"/>
      <c r="I172" s="665">
        <v>134969</v>
      </c>
      <c r="J172" s="665"/>
      <c r="K172" s="665"/>
      <c r="L172" s="665"/>
      <c r="R172" s="226"/>
    </row>
    <row r="173" spans="1:25" ht="20.100000000000001" customHeight="1">
      <c r="C173" s="664" t="s">
        <v>46</v>
      </c>
      <c r="D173" s="664"/>
      <c r="E173" s="664"/>
      <c r="F173" s="664"/>
      <c r="G173" s="664"/>
      <c r="H173" s="664"/>
      <c r="I173" s="667">
        <f>IF(OR(I172="",I172=0),0, ROUNDDOWN((I172-IF(OR(I170="",I170=0),0,I170))/ABS(I172),4))</f>
        <v>0.10580000000000001</v>
      </c>
      <c r="J173" s="667"/>
      <c r="K173" s="667"/>
      <c r="L173" s="667"/>
    </row>
    <row r="174" spans="1:25" ht="20.100000000000001" customHeight="1">
      <c r="A174" s="25" t="s">
        <v>7210</v>
      </c>
    </row>
    <row r="175" spans="1:25" ht="20.100000000000001" customHeight="1">
      <c r="C175" s="16" t="s">
        <v>6705</v>
      </c>
    </row>
    <row r="176" spans="1:25" ht="20.100000000000001" customHeight="1">
      <c r="C176" s="16" t="s">
        <v>6706</v>
      </c>
      <c r="K176" s="16" t="s">
        <v>73</v>
      </c>
      <c r="Y176" s="16"/>
    </row>
    <row r="177" spans="2:25" ht="39.75" customHeight="1">
      <c r="C177" s="668" t="s">
        <v>7180</v>
      </c>
      <c r="D177" s="664"/>
      <c r="E177" s="664"/>
      <c r="F177" s="664"/>
      <c r="G177" s="664"/>
      <c r="H177" s="664"/>
      <c r="I177" s="219"/>
      <c r="J177" s="220" t="s">
        <v>74</v>
      </c>
      <c r="K177" s="221"/>
      <c r="L177" s="222" t="s">
        <v>75</v>
      </c>
      <c r="Y177" s="16"/>
    </row>
    <row r="178" spans="2:25" ht="39.75" customHeight="1">
      <c r="C178" s="664" t="s">
        <v>6700</v>
      </c>
      <c r="D178" s="664"/>
      <c r="E178" s="664"/>
      <c r="F178" s="664"/>
      <c r="G178" s="664"/>
      <c r="H178" s="664"/>
      <c r="I178" s="665"/>
      <c r="J178" s="665"/>
      <c r="K178" s="665"/>
      <c r="L178" s="665"/>
      <c r="Y178" s="16"/>
    </row>
    <row r="179" spans="2:25" ht="39.75" customHeight="1">
      <c r="C179" s="664" t="s">
        <v>6701</v>
      </c>
      <c r="D179" s="664"/>
      <c r="E179" s="664"/>
      <c r="F179" s="664"/>
      <c r="G179" s="664"/>
      <c r="H179" s="664"/>
      <c r="I179" s="665"/>
      <c r="J179" s="665"/>
      <c r="K179" s="665"/>
      <c r="L179" s="665"/>
      <c r="Y179" s="16"/>
    </row>
    <row r="180" spans="2:25" ht="39.75" customHeight="1">
      <c r="C180" s="664" t="s">
        <v>6702</v>
      </c>
      <c r="D180" s="664"/>
      <c r="E180" s="664"/>
      <c r="F180" s="664"/>
      <c r="G180" s="664"/>
      <c r="H180" s="664"/>
      <c r="I180" s="665"/>
      <c r="J180" s="665"/>
      <c r="K180" s="665"/>
      <c r="L180" s="665"/>
      <c r="Y180" s="16"/>
    </row>
    <row r="181" spans="2:25" ht="20.100000000000001" customHeight="1">
      <c r="C181" s="664" t="s">
        <v>6703</v>
      </c>
      <c r="D181" s="664"/>
      <c r="E181" s="664"/>
      <c r="F181" s="664"/>
      <c r="G181" s="664"/>
      <c r="H181" s="664"/>
      <c r="I181" s="666">
        <f>SUM(I178:L180)</f>
        <v>0</v>
      </c>
      <c r="J181" s="666"/>
      <c r="K181" s="666"/>
      <c r="L181" s="666"/>
      <c r="Y181" s="16"/>
    </row>
    <row r="182" spans="2:25" ht="39.75" customHeight="1">
      <c r="C182" s="664" t="s">
        <v>7196</v>
      </c>
      <c r="D182" s="664"/>
      <c r="E182" s="664"/>
      <c r="F182" s="664"/>
      <c r="G182" s="664"/>
      <c r="H182" s="664"/>
      <c r="I182" s="225"/>
      <c r="J182" s="220" t="s">
        <v>74</v>
      </c>
      <c r="K182" s="221"/>
      <c r="L182" s="222" t="s">
        <v>75</v>
      </c>
      <c r="Y182" s="16"/>
    </row>
    <row r="183" spans="2:25" ht="39.75" customHeight="1">
      <c r="C183" s="664" t="s">
        <v>6700</v>
      </c>
      <c r="D183" s="664"/>
      <c r="E183" s="664"/>
      <c r="F183" s="664"/>
      <c r="G183" s="664"/>
      <c r="H183" s="664"/>
      <c r="I183" s="665"/>
      <c r="J183" s="665"/>
      <c r="K183" s="665"/>
      <c r="L183" s="665"/>
      <c r="Y183" s="16"/>
    </row>
    <row r="184" spans="2:25" ht="39.75" customHeight="1">
      <c r="C184" s="664" t="s">
        <v>6701</v>
      </c>
      <c r="D184" s="664"/>
      <c r="E184" s="664"/>
      <c r="F184" s="664"/>
      <c r="G184" s="664"/>
      <c r="H184" s="664"/>
      <c r="I184" s="665"/>
      <c r="J184" s="665"/>
      <c r="K184" s="665"/>
      <c r="L184" s="665"/>
      <c r="Y184" s="16"/>
    </row>
    <row r="185" spans="2:25" ht="39.75" customHeight="1">
      <c r="C185" s="664" t="s">
        <v>6702</v>
      </c>
      <c r="D185" s="664"/>
      <c r="E185" s="664"/>
      <c r="F185" s="664"/>
      <c r="G185" s="664"/>
      <c r="H185" s="664"/>
      <c r="I185" s="665"/>
      <c r="J185" s="665"/>
      <c r="K185" s="665"/>
      <c r="L185" s="665"/>
      <c r="Y185" s="16"/>
    </row>
    <row r="186" spans="2:25" ht="20.100000000000001" customHeight="1">
      <c r="C186" s="664" t="s">
        <v>6703</v>
      </c>
      <c r="D186" s="664"/>
      <c r="E186" s="664"/>
      <c r="F186" s="664"/>
      <c r="G186" s="664"/>
      <c r="H186" s="664"/>
      <c r="I186" s="666">
        <f>SUM(I183:L185)</f>
        <v>0</v>
      </c>
      <c r="J186" s="666"/>
      <c r="K186" s="666"/>
      <c r="L186" s="666"/>
      <c r="Y186" s="16"/>
    </row>
    <row r="187" spans="2:25" ht="20.100000000000001" customHeight="1">
      <c r="C187" s="664" t="s">
        <v>6704</v>
      </c>
      <c r="D187" s="664"/>
      <c r="E187" s="664"/>
      <c r="F187" s="664"/>
      <c r="G187" s="664"/>
      <c r="H187" s="664"/>
      <c r="I187" s="667">
        <f>IF(OR(I186="",I186=0),0, ROUNDDOWN((I186-IF(OR(I181="",I181=0),0,I181))/ABS(I186),4))</f>
        <v>0</v>
      </c>
      <c r="J187" s="667"/>
      <c r="K187" s="667"/>
      <c r="L187" s="667"/>
      <c r="Y187" s="16"/>
    </row>
    <row r="189" spans="2:25" ht="20.100000000000001" hidden="1" customHeight="1">
      <c r="B189" s="16" t="s">
        <v>7222</v>
      </c>
    </row>
    <row r="190" spans="2:25" ht="20.100000000000001" hidden="1" customHeight="1">
      <c r="C190" s="16" t="s">
        <v>7166</v>
      </c>
      <c r="T190" s="611" t="s">
        <v>6828</v>
      </c>
      <c r="U190" s="612"/>
      <c r="V190" s="612"/>
      <c r="W190" s="612"/>
      <c r="X190" s="613"/>
    </row>
    <row r="191" spans="2:25" ht="20.100000000000001" hidden="1" customHeight="1">
      <c r="C191" s="214" t="s">
        <v>4568</v>
      </c>
      <c r="D191" s="687" t="s">
        <v>7167</v>
      </c>
      <c r="E191" s="687"/>
      <c r="F191" s="687"/>
      <c r="G191" s="687"/>
      <c r="H191" s="687"/>
      <c r="I191" s="687"/>
      <c r="J191" s="687"/>
      <c r="K191" s="687"/>
      <c r="L191" s="687"/>
      <c r="M191" s="687"/>
      <c r="N191" s="687"/>
      <c r="O191" s="687"/>
      <c r="P191" s="687"/>
      <c r="Q191" s="687"/>
      <c r="R191" s="687"/>
      <c r="S191" s="688"/>
      <c r="T191" s="691"/>
      <c r="U191" s="692"/>
      <c r="V191" s="692"/>
      <c r="W191" s="692"/>
      <c r="X191" s="693"/>
    </row>
    <row r="192" spans="2:25" ht="20.100000000000001" hidden="1" customHeight="1">
      <c r="C192" s="218"/>
      <c r="D192" s="689"/>
      <c r="E192" s="689"/>
      <c r="F192" s="689"/>
      <c r="G192" s="689"/>
      <c r="H192" s="689"/>
      <c r="I192" s="689"/>
      <c r="J192" s="689"/>
      <c r="K192" s="689"/>
      <c r="L192" s="689"/>
      <c r="M192" s="689"/>
      <c r="N192" s="689"/>
      <c r="O192" s="689"/>
      <c r="P192" s="689"/>
      <c r="Q192" s="689"/>
      <c r="R192" s="689"/>
      <c r="S192" s="690"/>
      <c r="T192" s="694"/>
      <c r="U192" s="695"/>
      <c r="V192" s="695"/>
      <c r="W192" s="695"/>
      <c r="X192" s="696"/>
    </row>
    <row r="193" spans="1:47" ht="20.100000000000001" hidden="1" customHeight="1">
      <c r="C193" s="218" t="s">
        <v>4568</v>
      </c>
      <c r="D193" s="697" t="s">
        <v>7168</v>
      </c>
      <c r="E193" s="697"/>
      <c r="F193" s="697"/>
      <c r="G193" s="697"/>
      <c r="H193" s="697"/>
      <c r="I193" s="697"/>
      <c r="J193" s="697"/>
      <c r="K193" s="697"/>
      <c r="L193" s="697"/>
      <c r="M193" s="697"/>
      <c r="N193" s="697"/>
      <c r="O193" s="697"/>
      <c r="P193" s="697"/>
      <c r="Q193" s="697"/>
      <c r="R193" s="697"/>
      <c r="S193" s="676"/>
      <c r="T193" s="749" t="s">
        <v>6892</v>
      </c>
      <c r="U193" s="750"/>
      <c r="V193" s="750"/>
      <c r="W193" s="750"/>
      <c r="X193" s="751"/>
      <c r="Z193" s="663" t="s">
        <v>7193</v>
      </c>
      <c r="AA193" s="537"/>
      <c r="AB193" s="537"/>
      <c r="AC193" s="537"/>
      <c r="AD193" s="538"/>
      <c r="AE193" s="583"/>
      <c r="AF193" s="584"/>
      <c r="AG193" s="584"/>
      <c r="AH193" s="584"/>
      <c r="AI193" s="584"/>
      <c r="AJ193" s="584"/>
      <c r="AK193" s="584"/>
      <c r="AL193" s="584"/>
      <c r="AM193" s="584"/>
      <c r="AN193" s="584"/>
      <c r="AO193" s="584"/>
      <c r="AP193" s="584"/>
      <c r="AQ193" s="584"/>
      <c r="AR193" s="584"/>
      <c r="AS193" s="584"/>
      <c r="AT193" s="584"/>
      <c r="AU193" s="585"/>
    </row>
    <row r="194" spans="1:47" ht="20.100000000000001" hidden="1" customHeight="1">
      <c r="C194" s="218"/>
      <c r="D194" s="698"/>
      <c r="E194" s="698"/>
      <c r="F194" s="698"/>
      <c r="G194" s="698"/>
      <c r="H194" s="698"/>
      <c r="I194" s="698"/>
      <c r="J194" s="698"/>
      <c r="K194" s="698"/>
      <c r="L194" s="698"/>
      <c r="M194" s="698"/>
      <c r="N194" s="698"/>
      <c r="O194" s="698"/>
      <c r="P194" s="698"/>
      <c r="Q194" s="698"/>
      <c r="R194" s="698"/>
      <c r="S194" s="699"/>
      <c r="T194" s="752"/>
      <c r="U194" s="753"/>
      <c r="V194" s="753"/>
      <c r="W194" s="753"/>
      <c r="X194" s="754"/>
      <c r="Z194" s="539"/>
      <c r="AA194" s="540"/>
      <c r="AB194" s="540"/>
      <c r="AC194" s="540"/>
      <c r="AD194" s="541"/>
      <c r="AE194" s="586"/>
      <c r="AF194" s="587"/>
      <c r="AG194" s="587"/>
      <c r="AH194" s="587"/>
      <c r="AI194" s="587"/>
      <c r="AJ194" s="587"/>
      <c r="AK194" s="587"/>
      <c r="AL194" s="587"/>
      <c r="AM194" s="587"/>
      <c r="AN194" s="587"/>
      <c r="AO194" s="587"/>
      <c r="AP194" s="587"/>
      <c r="AQ194" s="587"/>
      <c r="AR194" s="587"/>
      <c r="AS194" s="587"/>
      <c r="AT194" s="587"/>
      <c r="AU194" s="588"/>
    </row>
    <row r="195" spans="1:47" ht="20.100000000000001" hidden="1" customHeight="1">
      <c r="C195" s="218" t="s">
        <v>4568</v>
      </c>
      <c r="D195" s="697" t="s">
        <v>7169</v>
      </c>
      <c r="E195" s="697"/>
      <c r="F195" s="697"/>
      <c r="G195" s="697"/>
      <c r="H195" s="697"/>
      <c r="I195" s="697"/>
      <c r="J195" s="697"/>
      <c r="K195" s="697"/>
      <c r="L195" s="697"/>
      <c r="M195" s="697"/>
      <c r="N195" s="697"/>
      <c r="O195" s="697"/>
      <c r="P195" s="697"/>
      <c r="Q195" s="697"/>
      <c r="R195" s="697"/>
      <c r="S195" s="676"/>
      <c r="T195" s="691" t="s">
        <v>6727</v>
      </c>
      <c r="U195" s="692"/>
      <c r="V195" s="692"/>
      <c r="W195" s="692"/>
      <c r="X195" s="693"/>
      <c r="Z195" s="539"/>
      <c r="AA195" s="540"/>
      <c r="AB195" s="540"/>
      <c r="AC195" s="540"/>
      <c r="AD195" s="541"/>
      <c r="AE195" s="586"/>
      <c r="AF195" s="587"/>
      <c r="AG195" s="587"/>
      <c r="AH195" s="587"/>
      <c r="AI195" s="587"/>
      <c r="AJ195" s="587"/>
      <c r="AK195" s="587"/>
      <c r="AL195" s="587"/>
      <c r="AM195" s="587"/>
      <c r="AN195" s="587"/>
      <c r="AO195" s="587"/>
      <c r="AP195" s="587"/>
      <c r="AQ195" s="587"/>
      <c r="AR195" s="587"/>
      <c r="AS195" s="587"/>
      <c r="AT195" s="587"/>
      <c r="AU195" s="588"/>
    </row>
    <row r="196" spans="1:47" ht="20.100000000000001" hidden="1" customHeight="1">
      <c r="C196" s="227"/>
      <c r="D196" s="722"/>
      <c r="E196" s="722"/>
      <c r="F196" s="722"/>
      <c r="G196" s="722"/>
      <c r="H196" s="722"/>
      <c r="I196" s="722"/>
      <c r="J196" s="722"/>
      <c r="K196" s="722"/>
      <c r="L196" s="722"/>
      <c r="M196" s="722"/>
      <c r="N196" s="722"/>
      <c r="O196" s="722"/>
      <c r="P196" s="722"/>
      <c r="Q196" s="722"/>
      <c r="R196" s="722"/>
      <c r="S196" s="723"/>
      <c r="T196" s="734"/>
      <c r="U196" s="735"/>
      <c r="V196" s="735"/>
      <c r="W196" s="735"/>
      <c r="X196" s="736"/>
      <c r="Z196" s="539"/>
      <c r="AA196" s="540"/>
      <c r="AB196" s="540"/>
      <c r="AC196" s="540"/>
      <c r="AD196" s="541"/>
      <c r="AE196" s="586"/>
      <c r="AF196" s="587"/>
      <c r="AG196" s="587"/>
      <c r="AH196" s="587"/>
      <c r="AI196" s="587"/>
      <c r="AJ196" s="587"/>
      <c r="AK196" s="587"/>
      <c r="AL196" s="587"/>
      <c r="AM196" s="587"/>
      <c r="AN196" s="587"/>
      <c r="AO196" s="587"/>
      <c r="AP196" s="587"/>
      <c r="AQ196" s="587"/>
      <c r="AR196" s="587"/>
      <c r="AS196" s="587"/>
      <c r="AT196" s="587"/>
      <c r="AU196" s="588"/>
    </row>
    <row r="197" spans="1:47" ht="20.100000000000001" hidden="1" customHeight="1">
      <c r="C197" s="228"/>
      <c r="D197" s="744"/>
      <c r="E197" s="744"/>
      <c r="F197" s="744"/>
      <c r="G197" s="744"/>
      <c r="H197" s="744"/>
      <c r="I197" s="744"/>
      <c r="J197" s="744"/>
      <c r="K197" s="744"/>
      <c r="L197" s="744"/>
      <c r="M197" s="744"/>
      <c r="N197" s="744"/>
      <c r="O197" s="744"/>
      <c r="P197" s="744"/>
      <c r="Q197" s="744"/>
      <c r="R197" s="744"/>
      <c r="S197" s="745"/>
      <c r="T197" s="694"/>
      <c r="U197" s="695"/>
      <c r="V197" s="695"/>
      <c r="W197" s="695"/>
      <c r="X197" s="696"/>
      <c r="Z197" s="542"/>
      <c r="AA197" s="543"/>
      <c r="AB197" s="543"/>
      <c r="AC197" s="543"/>
      <c r="AD197" s="544"/>
      <c r="AE197" s="589"/>
      <c r="AF197" s="590"/>
      <c r="AG197" s="590"/>
      <c r="AH197" s="590"/>
      <c r="AI197" s="590"/>
      <c r="AJ197" s="590"/>
      <c r="AK197" s="590"/>
      <c r="AL197" s="590"/>
      <c r="AM197" s="590"/>
      <c r="AN197" s="590"/>
      <c r="AO197" s="590"/>
      <c r="AP197" s="590"/>
      <c r="AQ197" s="590"/>
      <c r="AR197" s="590"/>
      <c r="AS197" s="590"/>
      <c r="AT197" s="590"/>
      <c r="AU197" s="591"/>
    </row>
    <row r="198" spans="1:47" ht="20.100000000000001" hidden="1" customHeight="1">
      <c r="A198" s="25" t="s">
        <v>7212</v>
      </c>
    </row>
    <row r="199" spans="1:47" ht="20.100000000000001" hidden="1" customHeight="1">
      <c r="C199" s="16" t="s">
        <v>7178</v>
      </c>
    </row>
    <row r="200" spans="1:47" ht="20.100000000000001" hidden="1" customHeight="1">
      <c r="C200" s="16" t="s">
        <v>6891</v>
      </c>
      <c r="W200" s="16" t="s">
        <v>73</v>
      </c>
    </row>
    <row r="201" spans="1:47" ht="39.75" hidden="1" customHeight="1">
      <c r="C201" s="668" t="s">
        <v>7207</v>
      </c>
      <c r="D201" s="664"/>
      <c r="E201" s="664"/>
      <c r="F201" s="664"/>
      <c r="G201" s="664"/>
      <c r="H201" s="664"/>
      <c r="I201" s="219"/>
      <c r="J201" s="220" t="s">
        <v>74</v>
      </c>
      <c r="K201" s="221"/>
      <c r="L201" s="222" t="s">
        <v>75</v>
      </c>
      <c r="M201" s="219"/>
      <c r="N201" s="220" t="s">
        <v>74</v>
      </c>
      <c r="O201" s="221"/>
      <c r="P201" s="222" t="s">
        <v>75</v>
      </c>
      <c r="Q201" s="219"/>
      <c r="R201" s="220" t="s">
        <v>74</v>
      </c>
      <c r="S201" s="221"/>
      <c r="T201" s="222" t="s">
        <v>75</v>
      </c>
      <c r="U201" s="700" t="s">
        <v>76</v>
      </c>
      <c r="V201" s="700"/>
      <c r="W201" s="700"/>
      <c r="X201" s="700"/>
    </row>
    <row r="202" spans="1:47" ht="39.75" hidden="1" customHeight="1">
      <c r="C202" s="664" t="s">
        <v>44</v>
      </c>
      <c r="D202" s="664"/>
      <c r="E202" s="664"/>
      <c r="F202" s="664"/>
      <c r="G202" s="664"/>
      <c r="H202" s="664"/>
      <c r="I202" s="665"/>
      <c r="J202" s="665"/>
      <c r="K202" s="665"/>
      <c r="L202" s="665"/>
      <c r="M202" s="665"/>
      <c r="N202" s="665"/>
      <c r="O202" s="665"/>
      <c r="P202" s="665"/>
      <c r="Q202" s="665"/>
      <c r="R202" s="665"/>
      <c r="S202" s="665"/>
      <c r="T202" s="665"/>
      <c r="U202" s="666">
        <f>SUM(I202:T202)</f>
        <v>0</v>
      </c>
      <c r="V202" s="666"/>
      <c r="W202" s="666"/>
      <c r="X202" s="666"/>
    </row>
    <row r="203" spans="1:47" ht="39.75" hidden="1" customHeight="1">
      <c r="C203" s="664" t="s">
        <v>7208</v>
      </c>
      <c r="D203" s="664"/>
      <c r="E203" s="664"/>
      <c r="F203" s="664"/>
      <c r="G203" s="664"/>
      <c r="H203" s="664"/>
      <c r="I203" s="219"/>
      <c r="J203" s="220" t="s">
        <v>74</v>
      </c>
      <c r="K203" s="221"/>
      <c r="L203" s="222" t="s">
        <v>75</v>
      </c>
      <c r="M203" s="219"/>
      <c r="N203" s="220" t="s">
        <v>74</v>
      </c>
      <c r="O203" s="221"/>
      <c r="P203" s="222" t="s">
        <v>75</v>
      </c>
      <c r="Q203" s="219"/>
      <c r="R203" s="220" t="s">
        <v>74</v>
      </c>
      <c r="S203" s="221"/>
      <c r="T203" s="222" t="s">
        <v>75</v>
      </c>
      <c r="U203" s="548"/>
      <c r="V203" s="548"/>
      <c r="W203" s="548"/>
      <c r="X203" s="548"/>
    </row>
    <row r="204" spans="1:47" ht="39.75" hidden="1" customHeight="1">
      <c r="C204" s="664" t="s">
        <v>44</v>
      </c>
      <c r="D204" s="664"/>
      <c r="E204" s="664"/>
      <c r="F204" s="664"/>
      <c r="G204" s="664"/>
      <c r="H204" s="664"/>
      <c r="I204" s="665"/>
      <c r="J204" s="665"/>
      <c r="K204" s="665"/>
      <c r="L204" s="665"/>
      <c r="M204" s="665"/>
      <c r="N204" s="665"/>
      <c r="O204" s="665"/>
      <c r="P204" s="665"/>
      <c r="Q204" s="665"/>
      <c r="R204" s="665"/>
      <c r="S204" s="665"/>
      <c r="T204" s="665"/>
      <c r="U204" s="666">
        <f>SUM(I204:T204)</f>
        <v>0</v>
      </c>
      <c r="V204" s="666"/>
      <c r="W204" s="666"/>
      <c r="X204" s="666"/>
    </row>
    <row r="205" spans="1:47" ht="20.100000000000001" hidden="1" customHeight="1">
      <c r="C205" s="664" t="s">
        <v>46</v>
      </c>
      <c r="D205" s="664"/>
      <c r="E205" s="664"/>
      <c r="F205" s="664"/>
      <c r="G205" s="664"/>
      <c r="H205" s="664"/>
      <c r="I205" s="667">
        <f>IF(OR(I204="",I204=0),0, ROUNDDOWN((I204-IF(OR(I202="",I202=0),0,I202))/ABS(I204),4))</f>
        <v>0</v>
      </c>
      <c r="J205" s="667"/>
      <c r="K205" s="667"/>
      <c r="L205" s="667"/>
      <c r="M205" s="667">
        <f>IF(OR(M204="",M204=0),0, ROUNDDOWN((M204-IF(OR(M202="",M202=0),0,M202))/ABS(M204),4))</f>
        <v>0</v>
      </c>
      <c r="N205" s="667"/>
      <c r="O205" s="667"/>
      <c r="P205" s="667"/>
      <c r="Q205" s="667">
        <f>IF(OR(Q204="",Q204=0),0, ROUNDDOWN((Q204-IF(OR(Q202="",Q202=0),0,Q202))/ABS(Q204),4))</f>
        <v>0</v>
      </c>
      <c r="R205" s="667"/>
      <c r="S205" s="667"/>
      <c r="T205" s="667"/>
      <c r="U205" s="667">
        <f>IF(OR(U204="",U204=0),0, ROUNDDOWN((U204-IF(OR(U202="",U202=0),0,U202))/ABS(U204),4))</f>
        <v>0</v>
      </c>
      <c r="V205" s="667"/>
      <c r="W205" s="667"/>
      <c r="X205" s="667"/>
    </row>
    <row r="206" spans="1:47" ht="20.100000000000001" hidden="1" customHeight="1">
      <c r="A206" s="25" t="s">
        <v>7212</v>
      </c>
    </row>
    <row r="207" spans="1:47" ht="20.100000000000001" hidden="1" customHeight="1">
      <c r="C207" s="16" t="s">
        <v>7209</v>
      </c>
    </row>
    <row r="208" spans="1:47" ht="20.100000000000001" hidden="1" customHeight="1">
      <c r="C208" s="16" t="s">
        <v>6706</v>
      </c>
      <c r="W208" s="16" t="s">
        <v>73</v>
      </c>
    </row>
    <row r="209" spans="2:24" ht="39.75" hidden="1" customHeight="1">
      <c r="C209" s="668" t="s">
        <v>7207</v>
      </c>
      <c r="D209" s="664"/>
      <c r="E209" s="664"/>
      <c r="F209" s="664"/>
      <c r="G209" s="664"/>
      <c r="H209" s="664"/>
      <c r="I209" s="219"/>
      <c r="J209" s="220" t="s">
        <v>74</v>
      </c>
      <c r="K209" s="221"/>
      <c r="L209" s="222" t="s">
        <v>75</v>
      </c>
      <c r="M209" s="219"/>
      <c r="N209" s="220" t="s">
        <v>74</v>
      </c>
      <c r="O209" s="221"/>
      <c r="P209" s="222" t="s">
        <v>75</v>
      </c>
      <c r="Q209" s="219"/>
      <c r="R209" s="220" t="s">
        <v>74</v>
      </c>
      <c r="S209" s="221"/>
      <c r="T209" s="222" t="s">
        <v>75</v>
      </c>
      <c r="U209" s="700" t="s">
        <v>76</v>
      </c>
      <c r="V209" s="700"/>
      <c r="W209" s="700"/>
      <c r="X209" s="700"/>
    </row>
    <row r="210" spans="2:24" ht="39.75" hidden="1" customHeight="1">
      <c r="C210" s="664" t="s">
        <v>6700</v>
      </c>
      <c r="D210" s="664"/>
      <c r="E210" s="664"/>
      <c r="F210" s="664"/>
      <c r="G210" s="664"/>
      <c r="H210" s="664"/>
      <c r="I210" s="665"/>
      <c r="J210" s="665"/>
      <c r="K210" s="665"/>
      <c r="L210" s="665"/>
      <c r="M210" s="665"/>
      <c r="N210" s="665"/>
      <c r="O210" s="665"/>
      <c r="P210" s="665"/>
      <c r="Q210" s="665"/>
      <c r="R210" s="665"/>
      <c r="S210" s="665"/>
      <c r="T210" s="665"/>
      <c r="U210" s="666">
        <f>SUM(I210:T210)</f>
        <v>0</v>
      </c>
      <c r="V210" s="666"/>
      <c r="W210" s="666"/>
      <c r="X210" s="666"/>
    </row>
    <row r="211" spans="2:24" ht="39.75" hidden="1" customHeight="1">
      <c r="C211" s="664" t="s">
        <v>6701</v>
      </c>
      <c r="D211" s="664"/>
      <c r="E211" s="664"/>
      <c r="F211" s="664"/>
      <c r="G211" s="664"/>
      <c r="H211" s="664"/>
      <c r="I211" s="665"/>
      <c r="J211" s="665"/>
      <c r="K211" s="665"/>
      <c r="L211" s="665"/>
      <c r="M211" s="665"/>
      <c r="N211" s="665"/>
      <c r="O211" s="665"/>
      <c r="P211" s="665"/>
      <c r="Q211" s="665"/>
      <c r="R211" s="665"/>
      <c r="S211" s="665"/>
      <c r="T211" s="665"/>
      <c r="U211" s="666">
        <f>SUM(I211:T211)</f>
        <v>0</v>
      </c>
      <c r="V211" s="666"/>
      <c r="W211" s="666"/>
      <c r="X211" s="666"/>
    </row>
    <row r="212" spans="2:24" ht="39.75" hidden="1" customHeight="1">
      <c r="C212" s="664" t="s">
        <v>6702</v>
      </c>
      <c r="D212" s="664"/>
      <c r="E212" s="664"/>
      <c r="F212" s="664"/>
      <c r="G212" s="664"/>
      <c r="H212" s="664"/>
      <c r="I212" s="665"/>
      <c r="J212" s="665"/>
      <c r="K212" s="665"/>
      <c r="L212" s="665"/>
      <c r="M212" s="665"/>
      <c r="N212" s="665"/>
      <c r="O212" s="665"/>
      <c r="P212" s="665"/>
      <c r="Q212" s="665"/>
      <c r="R212" s="665"/>
      <c r="S212" s="665"/>
      <c r="T212" s="665"/>
      <c r="U212" s="666">
        <f>SUM(I212:T212)</f>
        <v>0</v>
      </c>
      <c r="V212" s="666"/>
      <c r="W212" s="666"/>
      <c r="X212" s="666"/>
    </row>
    <row r="213" spans="2:24" ht="20.100000000000001" hidden="1" customHeight="1">
      <c r="C213" s="664" t="s">
        <v>6703</v>
      </c>
      <c r="D213" s="664"/>
      <c r="E213" s="664"/>
      <c r="F213" s="664"/>
      <c r="G213" s="664"/>
      <c r="H213" s="664"/>
      <c r="I213" s="666">
        <f>SUM(I210:L212)</f>
        <v>0</v>
      </c>
      <c r="J213" s="666"/>
      <c r="K213" s="666"/>
      <c r="L213" s="666"/>
      <c r="M213" s="666">
        <f>SUM(M210:P212)</f>
        <v>0</v>
      </c>
      <c r="N213" s="666"/>
      <c r="O213" s="666"/>
      <c r="P213" s="666"/>
      <c r="Q213" s="666">
        <f>SUM(Q210:T212)</f>
        <v>0</v>
      </c>
      <c r="R213" s="666"/>
      <c r="S213" s="666"/>
      <c r="T213" s="666"/>
      <c r="U213" s="666">
        <f>SUM(I213:T213)</f>
        <v>0</v>
      </c>
      <c r="V213" s="666"/>
      <c r="W213" s="666"/>
      <c r="X213" s="666"/>
    </row>
    <row r="214" spans="2:24" ht="39.75" hidden="1" customHeight="1">
      <c r="C214" s="664" t="s">
        <v>7208</v>
      </c>
      <c r="D214" s="664"/>
      <c r="E214" s="664"/>
      <c r="F214" s="664"/>
      <c r="G214" s="664"/>
      <c r="H214" s="664"/>
      <c r="I214" s="219"/>
      <c r="J214" s="220" t="s">
        <v>74</v>
      </c>
      <c r="K214" s="221"/>
      <c r="L214" s="222" t="s">
        <v>75</v>
      </c>
      <c r="M214" s="219"/>
      <c r="N214" s="220" t="s">
        <v>74</v>
      </c>
      <c r="O214" s="221"/>
      <c r="P214" s="222" t="s">
        <v>75</v>
      </c>
      <c r="Q214" s="219"/>
      <c r="R214" s="220" t="s">
        <v>74</v>
      </c>
      <c r="S214" s="221"/>
      <c r="T214" s="222" t="s">
        <v>75</v>
      </c>
      <c r="U214" s="548"/>
      <c r="V214" s="548"/>
      <c r="W214" s="548"/>
      <c r="X214" s="548"/>
    </row>
    <row r="215" spans="2:24" ht="39.75" hidden="1" customHeight="1">
      <c r="C215" s="664" t="s">
        <v>6700</v>
      </c>
      <c r="D215" s="664"/>
      <c r="E215" s="664"/>
      <c r="F215" s="664"/>
      <c r="G215" s="664"/>
      <c r="H215" s="664"/>
      <c r="I215" s="665"/>
      <c r="J215" s="665"/>
      <c r="K215" s="665"/>
      <c r="L215" s="665"/>
      <c r="M215" s="665"/>
      <c r="N215" s="665"/>
      <c r="O215" s="665"/>
      <c r="P215" s="665"/>
      <c r="Q215" s="665"/>
      <c r="R215" s="665"/>
      <c r="S215" s="665"/>
      <c r="T215" s="665"/>
      <c r="U215" s="666">
        <f>SUM(I215:T215)</f>
        <v>0</v>
      </c>
      <c r="V215" s="666"/>
      <c r="W215" s="666"/>
      <c r="X215" s="666"/>
    </row>
    <row r="216" spans="2:24" ht="39.75" hidden="1" customHeight="1">
      <c r="C216" s="664" t="s">
        <v>6701</v>
      </c>
      <c r="D216" s="664"/>
      <c r="E216" s="664"/>
      <c r="F216" s="664"/>
      <c r="G216" s="664"/>
      <c r="H216" s="664"/>
      <c r="I216" s="665"/>
      <c r="J216" s="665"/>
      <c r="K216" s="665"/>
      <c r="L216" s="665"/>
      <c r="M216" s="665"/>
      <c r="N216" s="665"/>
      <c r="O216" s="665"/>
      <c r="P216" s="665"/>
      <c r="Q216" s="665"/>
      <c r="R216" s="665"/>
      <c r="S216" s="665"/>
      <c r="T216" s="665"/>
      <c r="U216" s="666">
        <f>SUM(I216:T216)</f>
        <v>0</v>
      </c>
      <c r="V216" s="666"/>
      <c r="W216" s="666"/>
      <c r="X216" s="666"/>
    </row>
    <row r="217" spans="2:24" ht="39.75" hidden="1" customHeight="1">
      <c r="C217" s="664" t="s">
        <v>6702</v>
      </c>
      <c r="D217" s="664"/>
      <c r="E217" s="664"/>
      <c r="F217" s="664"/>
      <c r="G217" s="664"/>
      <c r="H217" s="664"/>
      <c r="I217" s="665"/>
      <c r="J217" s="665"/>
      <c r="K217" s="665"/>
      <c r="L217" s="665"/>
      <c r="M217" s="665"/>
      <c r="N217" s="665"/>
      <c r="O217" s="665"/>
      <c r="P217" s="665"/>
      <c r="Q217" s="665"/>
      <c r="R217" s="665"/>
      <c r="S217" s="665"/>
      <c r="T217" s="665"/>
      <c r="U217" s="666">
        <f>SUM(I217:T217)</f>
        <v>0</v>
      </c>
      <c r="V217" s="666"/>
      <c r="W217" s="666"/>
      <c r="X217" s="666"/>
    </row>
    <row r="218" spans="2:24" ht="20.100000000000001" hidden="1" customHeight="1">
      <c r="C218" s="664" t="s">
        <v>6703</v>
      </c>
      <c r="D218" s="664"/>
      <c r="E218" s="664"/>
      <c r="F218" s="664"/>
      <c r="G218" s="664"/>
      <c r="H218" s="664"/>
      <c r="I218" s="666">
        <f>SUM(I215:L217)</f>
        <v>0</v>
      </c>
      <c r="J218" s="666"/>
      <c r="K218" s="666"/>
      <c r="L218" s="666"/>
      <c r="M218" s="666">
        <f>SUM(M215:P217)</f>
        <v>0</v>
      </c>
      <c r="N218" s="666"/>
      <c r="O218" s="666"/>
      <c r="P218" s="666"/>
      <c r="Q218" s="666">
        <f>SUM(Q215:T217)</f>
        <v>0</v>
      </c>
      <c r="R218" s="666"/>
      <c r="S218" s="666"/>
      <c r="T218" s="666"/>
      <c r="U218" s="666">
        <f>SUM(I218:T218)</f>
        <v>0</v>
      </c>
      <c r="V218" s="666"/>
      <c r="W218" s="666"/>
      <c r="X218" s="666"/>
    </row>
    <row r="219" spans="2:24" ht="20.100000000000001" hidden="1" customHeight="1">
      <c r="C219" s="664" t="s">
        <v>6704</v>
      </c>
      <c r="D219" s="664"/>
      <c r="E219" s="664"/>
      <c r="F219" s="664"/>
      <c r="G219" s="664"/>
      <c r="H219" s="664"/>
      <c r="I219" s="667">
        <f>IF(OR(I218="",I218=0),0, ROUNDDOWN((I218-IF(OR(I213="",I213=0),0,I213))/ABS(I218),4))</f>
        <v>0</v>
      </c>
      <c r="J219" s="667"/>
      <c r="K219" s="667"/>
      <c r="L219" s="667"/>
      <c r="M219" s="667">
        <f>IF(OR(M218="",M218=0),0, ROUNDDOWN((M218-IF(OR(M213="",M213=0),0,M213))/ABS(M218),4))</f>
        <v>0</v>
      </c>
      <c r="N219" s="667"/>
      <c r="O219" s="667"/>
      <c r="P219" s="667"/>
      <c r="Q219" s="667">
        <f>IF(OR(Q218="",Q218=0),0, ROUNDDOWN((Q218-IF(OR(Q213="",Q213=0),0,Q213))/ABS(Q218),4))</f>
        <v>0</v>
      </c>
      <c r="R219" s="667"/>
      <c r="S219" s="667"/>
      <c r="T219" s="667"/>
      <c r="U219" s="667">
        <f>IF(OR(U218="",U218=0),0, ROUNDDOWN((U218-IF(OR(U213="",U213=0),0,U213))/ABS(U218),4))</f>
        <v>0</v>
      </c>
      <c r="V219" s="667"/>
      <c r="W219" s="667"/>
      <c r="X219" s="667"/>
    </row>
    <row r="221" spans="2:24" ht="20.100000000000001" customHeight="1">
      <c r="B221" s="16" t="s">
        <v>7223</v>
      </c>
    </row>
    <row r="222" spans="2:24" ht="20.100000000000001" customHeight="1">
      <c r="C222" s="16" t="s">
        <v>6697</v>
      </c>
      <c r="T222" s="611" t="s">
        <v>6828</v>
      </c>
      <c r="U222" s="612"/>
      <c r="V222" s="612"/>
      <c r="W222" s="612"/>
      <c r="X222" s="613"/>
    </row>
    <row r="223" spans="2:24" ht="20.100000000000001" customHeight="1">
      <c r="C223" s="214" t="s">
        <v>4568</v>
      </c>
      <c r="D223" s="687" t="s">
        <v>6897</v>
      </c>
      <c r="E223" s="687"/>
      <c r="F223" s="687"/>
      <c r="G223" s="687"/>
      <c r="H223" s="687"/>
      <c r="I223" s="687"/>
      <c r="J223" s="687"/>
      <c r="K223" s="687"/>
      <c r="L223" s="687"/>
      <c r="M223" s="687"/>
      <c r="N223" s="687"/>
      <c r="O223" s="687"/>
      <c r="P223" s="687"/>
      <c r="Q223" s="687"/>
      <c r="R223" s="687"/>
      <c r="S223" s="688"/>
      <c r="T223" s="691"/>
      <c r="U223" s="692"/>
      <c r="V223" s="692"/>
      <c r="W223" s="692"/>
      <c r="X223" s="693"/>
    </row>
    <row r="224" spans="2:24" ht="20.100000000000001" customHeight="1">
      <c r="C224" s="218"/>
      <c r="D224" s="689"/>
      <c r="E224" s="689"/>
      <c r="F224" s="689"/>
      <c r="G224" s="689"/>
      <c r="H224" s="689"/>
      <c r="I224" s="689"/>
      <c r="J224" s="689"/>
      <c r="K224" s="689"/>
      <c r="L224" s="689"/>
      <c r="M224" s="689"/>
      <c r="N224" s="689"/>
      <c r="O224" s="689"/>
      <c r="P224" s="689"/>
      <c r="Q224" s="689"/>
      <c r="R224" s="689"/>
      <c r="S224" s="690"/>
      <c r="T224" s="694"/>
      <c r="U224" s="695"/>
      <c r="V224" s="695"/>
      <c r="W224" s="695"/>
      <c r="X224" s="696"/>
    </row>
    <row r="225" spans="2:25" ht="20.100000000000001" customHeight="1">
      <c r="C225" s="218" t="s">
        <v>4568</v>
      </c>
      <c r="D225" s="697" t="s">
        <v>6898</v>
      </c>
      <c r="E225" s="697"/>
      <c r="F225" s="697"/>
      <c r="G225" s="697"/>
      <c r="H225" s="697"/>
      <c r="I225" s="697"/>
      <c r="J225" s="697"/>
      <c r="K225" s="697"/>
      <c r="L225" s="697"/>
      <c r="M225" s="697"/>
      <c r="N225" s="697"/>
      <c r="O225" s="697"/>
      <c r="P225" s="697"/>
      <c r="Q225" s="697"/>
      <c r="R225" s="697"/>
      <c r="S225" s="676"/>
      <c r="T225" s="691" t="s">
        <v>6910</v>
      </c>
      <c r="U225" s="692"/>
      <c r="V225" s="692"/>
      <c r="W225" s="692"/>
      <c r="X225" s="693"/>
    </row>
    <row r="226" spans="2:25" ht="20.100000000000001" customHeight="1">
      <c r="C226" s="218"/>
      <c r="D226" s="698"/>
      <c r="E226" s="698"/>
      <c r="F226" s="698"/>
      <c r="G226" s="698"/>
      <c r="H226" s="698"/>
      <c r="I226" s="698"/>
      <c r="J226" s="698"/>
      <c r="K226" s="698"/>
      <c r="L226" s="698"/>
      <c r="M226" s="698"/>
      <c r="N226" s="698"/>
      <c r="O226" s="698"/>
      <c r="P226" s="698"/>
      <c r="Q226" s="698"/>
      <c r="R226" s="698"/>
      <c r="S226" s="699"/>
      <c r="T226" s="694"/>
      <c r="U226" s="695"/>
      <c r="V226" s="695"/>
      <c r="W226" s="695"/>
      <c r="X226" s="696"/>
    </row>
    <row r="227" spans="2:25" ht="20.100000000000001" customHeight="1">
      <c r="C227" s="218" t="s">
        <v>4568</v>
      </c>
      <c r="D227" s="697" t="s">
        <v>6899</v>
      </c>
      <c r="E227" s="697"/>
      <c r="F227" s="697"/>
      <c r="G227" s="697"/>
      <c r="H227" s="697"/>
      <c r="I227" s="697"/>
      <c r="J227" s="697"/>
      <c r="K227" s="697"/>
      <c r="L227" s="697"/>
      <c r="M227" s="697"/>
      <c r="N227" s="697"/>
      <c r="O227" s="697"/>
      <c r="P227" s="697"/>
      <c r="Q227" s="697"/>
      <c r="R227" s="697"/>
      <c r="S227" s="676"/>
      <c r="T227" s="691" t="s">
        <v>6911</v>
      </c>
      <c r="U227" s="692"/>
      <c r="V227" s="692"/>
      <c r="W227" s="692"/>
      <c r="X227" s="693"/>
    </row>
    <row r="228" spans="2:25" ht="20.100000000000001" customHeight="1">
      <c r="C228" s="218"/>
      <c r="D228" s="698"/>
      <c r="E228" s="698"/>
      <c r="F228" s="698"/>
      <c r="G228" s="698"/>
      <c r="H228" s="698"/>
      <c r="I228" s="698"/>
      <c r="J228" s="698"/>
      <c r="K228" s="698"/>
      <c r="L228" s="698"/>
      <c r="M228" s="698"/>
      <c r="N228" s="698"/>
      <c r="O228" s="698"/>
      <c r="P228" s="698"/>
      <c r="Q228" s="698"/>
      <c r="R228" s="698"/>
      <c r="S228" s="699"/>
      <c r="T228" s="694"/>
      <c r="U228" s="695"/>
      <c r="V228" s="695"/>
      <c r="W228" s="695"/>
      <c r="X228" s="696"/>
    </row>
    <row r="229" spans="2:25" ht="20.100000000000001" customHeight="1">
      <c r="C229" s="215" t="s">
        <v>67</v>
      </c>
      <c r="D229" s="678" t="s">
        <v>6900</v>
      </c>
      <c r="E229" s="678"/>
      <c r="F229" s="678"/>
      <c r="G229" s="678"/>
      <c r="H229" s="678"/>
      <c r="I229" s="678"/>
      <c r="J229" s="678"/>
      <c r="K229" s="678"/>
      <c r="L229" s="678"/>
      <c r="M229" s="678"/>
      <c r="N229" s="678"/>
      <c r="O229" s="678"/>
      <c r="P229" s="678"/>
      <c r="Q229" s="678"/>
      <c r="R229" s="678"/>
      <c r="S229" s="671"/>
      <c r="T229" s="679"/>
      <c r="U229" s="680"/>
      <c r="V229" s="680"/>
      <c r="W229" s="680"/>
      <c r="X229" s="681"/>
    </row>
    <row r="230" spans="2:25" ht="20.100000000000001" customHeight="1">
      <c r="Y230" s="29">
        <v>1</v>
      </c>
    </row>
    <row r="231" spans="2:25" ht="20.100000000000001" hidden="1" customHeight="1">
      <c r="B231" s="16" t="s">
        <v>7163</v>
      </c>
    </row>
    <row r="232" spans="2:25" ht="20.100000000000001" hidden="1" customHeight="1">
      <c r="C232" s="16" t="s">
        <v>6904</v>
      </c>
    </row>
    <row r="233" spans="2:25" ht="20.100000000000001" hidden="1" customHeight="1">
      <c r="Y233" s="29">
        <v>1</v>
      </c>
    </row>
    <row r="234" spans="2:25" ht="20.100000000000001" hidden="1" customHeight="1">
      <c r="C234" s="214" t="s">
        <v>4568</v>
      </c>
      <c r="D234" s="674" t="s">
        <v>6905</v>
      </c>
      <c r="E234" s="675"/>
      <c r="F234" s="675"/>
      <c r="G234" s="675"/>
      <c r="H234" s="675"/>
      <c r="I234" s="675"/>
      <c r="J234" s="675"/>
      <c r="K234" s="675"/>
      <c r="L234" s="675"/>
      <c r="M234" s="675"/>
      <c r="N234" s="675"/>
      <c r="O234" s="675"/>
      <c r="P234" s="675"/>
      <c r="Q234" s="675"/>
      <c r="R234" s="675"/>
      <c r="S234" s="675"/>
    </row>
    <row r="235" spans="2:25" ht="20.100000000000001" hidden="1" customHeight="1">
      <c r="C235" s="218"/>
      <c r="D235" s="676"/>
      <c r="E235" s="677"/>
      <c r="F235" s="677"/>
      <c r="G235" s="677"/>
      <c r="H235" s="677"/>
      <c r="I235" s="677"/>
      <c r="J235" s="677"/>
      <c r="K235" s="677"/>
      <c r="L235" s="677"/>
      <c r="M235" s="677"/>
      <c r="N235" s="677"/>
      <c r="O235" s="677"/>
      <c r="P235" s="677"/>
      <c r="Q235" s="677"/>
      <c r="R235" s="677"/>
      <c r="S235" s="677"/>
    </row>
    <row r="236" spans="2:25" ht="20.100000000000001" hidden="1" customHeight="1">
      <c r="C236" s="218" t="s">
        <v>4568</v>
      </c>
      <c r="D236" s="669" t="s">
        <v>6906</v>
      </c>
      <c r="E236" s="670"/>
      <c r="F236" s="670"/>
      <c r="G236" s="670"/>
      <c r="H236" s="670"/>
      <c r="I236" s="670"/>
      <c r="J236" s="670"/>
      <c r="K236" s="670"/>
      <c r="L236" s="670"/>
      <c r="M236" s="670"/>
      <c r="N236" s="670"/>
      <c r="O236" s="670"/>
      <c r="P236" s="670"/>
      <c r="Q236" s="670"/>
      <c r="R236" s="670"/>
      <c r="S236" s="670"/>
    </row>
    <row r="237" spans="2:25" ht="20.100000000000001" hidden="1" customHeight="1">
      <c r="C237" s="215"/>
      <c r="D237" s="671"/>
      <c r="E237" s="672"/>
      <c r="F237" s="672"/>
      <c r="G237" s="672"/>
      <c r="H237" s="672"/>
      <c r="I237" s="672"/>
      <c r="J237" s="672"/>
      <c r="K237" s="672"/>
      <c r="L237" s="672"/>
      <c r="M237" s="672"/>
      <c r="N237" s="672"/>
      <c r="O237" s="672"/>
      <c r="P237" s="672"/>
      <c r="Q237" s="672"/>
      <c r="R237" s="672"/>
      <c r="S237" s="672"/>
    </row>
    <row r="238" spans="2:25" ht="20.100000000000001" hidden="1" customHeight="1">
      <c r="Y238" s="29">
        <v>1</v>
      </c>
    </row>
    <row r="239" spans="2:25" ht="20.100000000000001" hidden="1" customHeight="1">
      <c r="C239" s="16" t="s">
        <v>7097</v>
      </c>
    </row>
    <row r="240" spans="2:25" ht="20.100000000000001" hidden="1" customHeight="1">
      <c r="C240" s="16" t="s">
        <v>6907</v>
      </c>
    </row>
    <row r="241" spans="3:25" ht="20.100000000000001" hidden="1" customHeight="1">
      <c r="C241" s="16" t="s">
        <v>6908</v>
      </c>
    </row>
    <row r="242" spans="3:25" ht="20.100000000000001" hidden="1" customHeight="1">
      <c r="C242" s="16" t="s">
        <v>6909</v>
      </c>
      <c r="T242" s="611" t="s">
        <v>6828</v>
      </c>
      <c r="U242" s="612"/>
      <c r="V242" s="612"/>
      <c r="W242" s="612"/>
      <c r="X242" s="613"/>
    </row>
    <row r="243" spans="3:25" ht="20.100000000000001" hidden="1" customHeight="1">
      <c r="C243" s="214" t="s">
        <v>4568</v>
      </c>
      <c r="D243" s="682" t="s">
        <v>6901</v>
      </c>
      <c r="E243" s="683"/>
      <c r="F243" s="683"/>
      <c r="G243" s="683"/>
      <c r="H243" s="683"/>
      <c r="I243" s="683"/>
      <c r="J243" s="683"/>
      <c r="K243" s="683"/>
      <c r="L243" s="683"/>
      <c r="M243" s="683"/>
      <c r="N243" s="683"/>
      <c r="O243" s="683"/>
      <c r="P243" s="683"/>
      <c r="Q243" s="683"/>
      <c r="R243" s="683"/>
      <c r="S243" s="683"/>
      <c r="T243" s="686"/>
      <c r="U243" s="686"/>
      <c r="V243" s="686"/>
      <c r="W243" s="686"/>
      <c r="X243" s="686"/>
    </row>
    <row r="244" spans="3:25" ht="20.100000000000001" hidden="1" customHeight="1">
      <c r="C244" s="218"/>
      <c r="D244" s="684"/>
      <c r="E244" s="685"/>
      <c r="F244" s="685"/>
      <c r="G244" s="685"/>
      <c r="H244" s="685"/>
      <c r="I244" s="685"/>
      <c r="J244" s="685"/>
      <c r="K244" s="685"/>
      <c r="L244" s="685"/>
      <c r="M244" s="685"/>
      <c r="N244" s="685"/>
      <c r="O244" s="685"/>
      <c r="P244" s="685"/>
      <c r="Q244" s="685"/>
      <c r="R244" s="685"/>
      <c r="S244" s="685"/>
      <c r="T244" s="686"/>
      <c r="U244" s="686"/>
      <c r="V244" s="686"/>
      <c r="W244" s="686"/>
      <c r="X244" s="686"/>
    </row>
    <row r="245" spans="3:25" ht="20.100000000000001" hidden="1" customHeight="1">
      <c r="C245" s="218"/>
      <c r="D245" s="684"/>
      <c r="E245" s="685"/>
      <c r="F245" s="685"/>
      <c r="G245" s="685"/>
      <c r="H245" s="685"/>
      <c r="I245" s="685"/>
      <c r="J245" s="685"/>
      <c r="K245" s="685"/>
      <c r="L245" s="685"/>
      <c r="M245" s="685"/>
      <c r="N245" s="685"/>
      <c r="O245" s="685"/>
      <c r="P245" s="685"/>
      <c r="Q245" s="685"/>
      <c r="R245" s="685"/>
      <c r="S245" s="685"/>
      <c r="T245" s="686"/>
      <c r="U245" s="686"/>
      <c r="V245" s="686"/>
      <c r="W245" s="686"/>
      <c r="X245" s="686"/>
    </row>
    <row r="246" spans="3:25" ht="20.100000000000001" hidden="1" customHeight="1">
      <c r="C246" s="218" t="s">
        <v>4568</v>
      </c>
      <c r="D246" s="669" t="s">
        <v>6902</v>
      </c>
      <c r="E246" s="670"/>
      <c r="F246" s="670"/>
      <c r="G246" s="670"/>
      <c r="H246" s="670"/>
      <c r="I246" s="670"/>
      <c r="J246" s="670"/>
      <c r="K246" s="670"/>
      <c r="L246" s="670"/>
      <c r="M246" s="670"/>
      <c r="N246" s="670"/>
      <c r="O246" s="670"/>
      <c r="P246" s="670"/>
      <c r="Q246" s="670"/>
      <c r="R246" s="670"/>
      <c r="S246" s="670"/>
      <c r="T246" s="686" t="s">
        <v>6910</v>
      </c>
      <c r="U246" s="686"/>
      <c r="V246" s="686"/>
      <c r="W246" s="686"/>
      <c r="X246" s="686"/>
    </row>
    <row r="247" spans="3:25" ht="20.100000000000001" hidden="1" customHeight="1">
      <c r="C247" s="218"/>
      <c r="D247" s="669"/>
      <c r="E247" s="670"/>
      <c r="F247" s="670"/>
      <c r="G247" s="670"/>
      <c r="H247" s="670"/>
      <c r="I247" s="670"/>
      <c r="J247" s="670"/>
      <c r="K247" s="670"/>
      <c r="L247" s="670"/>
      <c r="M247" s="670"/>
      <c r="N247" s="670"/>
      <c r="O247" s="670"/>
      <c r="P247" s="670"/>
      <c r="Q247" s="670"/>
      <c r="R247" s="670"/>
      <c r="S247" s="670"/>
      <c r="T247" s="686"/>
      <c r="U247" s="686"/>
      <c r="V247" s="686"/>
      <c r="W247" s="686"/>
      <c r="X247" s="686"/>
    </row>
    <row r="248" spans="3:25" ht="20.100000000000001" hidden="1" customHeight="1">
      <c r="C248" s="218" t="s">
        <v>4568</v>
      </c>
      <c r="D248" s="669" t="s">
        <v>6912</v>
      </c>
      <c r="E248" s="670"/>
      <c r="F248" s="670"/>
      <c r="G248" s="670"/>
      <c r="H248" s="670"/>
      <c r="I248" s="670"/>
      <c r="J248" s="670"/>
      <c r="K248" s="670"/>
      <c r="L248" s="670"/>
      <c r="M248" s="670"/>
      <c r="N248" s="670"/>
      <c r="O248" s="670"/>
      <c r="P248" s="670"/>
      <c r="Q248" s="670"/>
      <c r="R248" s="670"/>
      <c r="S248" s="670"/>
      <c r="T248" s="686" t="s">
        <v>6911</v>
      </c>
      <c r="U248" s="686"/>
      <c r="V248" s="686"/>
      <c r="W248" s="686"/>
      <c r="X248" s="686"/>
    </row>
    <row r="249" spans="3:25" ht="20.100000000000001" hidden="1" customHeight="1">
      <c r="C249" s="218"/>
      <c r="D249" s="669"/>
      <c r="E249" s="670"/>
      <c r="F249" s="670"/>
      <c r="G249" s="670"/>
      <c r="H249" s="670"/>
      <c r="I249" s="670"/>
      <c r="J249" s="670"/>
      <c r="K249" s="670"/>
      <c r="L249" s="670"/>
      <c r="M249" s="670"/>
      <c r="N249" s="670"/>
      <c r="O249" s="670"/>
      <c r="P249" s="670"/>
      <c r="Q249" s="670"/>
      <c r="R249" s="670"/>
      <c r="S249" s="670"/>
      <c r="T249" s="686"/>
      <c r="U249" s="686"/>
      <c r="V249" s="686"/>
      <c r="W249" s="686"/>
      <c r="X249" s="686"/>
    </row>
    <row r="250" spans="3:25" ht="20.100000000000001" hidden="1" customHeight="1">
      <c r="C250" s="218" t="s">
        <v>4568</v>
      </c>
      <c r="D250" s="669" t="s">
        <v>6903</v>
      </c>
      <c r="E250" s="670"/>
      <c r="F250" s="670"/>
      <c r="G250" s="670"/>
      <c r="H250" s="670"/>
      <c r="I250" s="670"/>
      <c r="J250" s="670"/>
      <c r="K250" s="670"/>
      <c r="L250" s="670"/>
      <c r="M250" s="670"/>
      <c r="N250" s="670"/>
      <c r="O250" s="670"/>
      <c r="P250" s="670"/>
      <c r="Q250" s="670"/>
      <c r="R250" s="670"/>
      <c r="S250" s="670"/>
      <c r="T250" s="673"/>
      <c r="U250" s="673"/>
      <c r="V250" s="673"/>
      <c r="W250" s="673"/>
      <c r="X250" s="673"/>
    </row>
    <row r="251" spans="3:25" ht="20.100000000000001" hidden="1" customHeight="1">
      <c r="C251" s="218"/>
      <c r="D251" s="669"/>
      <c r="E251" s="670"/>
      <c r="F251" s="670"/>
      <c r="G251" s="670"/>
      <c r="H251" s="670"/>
      <c r="I251" s="670"/>
      <c r="J251" s="670"/>
      <c r="K251" s="670"/>
      <c r="L251" s="670"/>
      <c r="M251" s="670"/>
      <c r="N251" s="670"/>
      <c r="O251" s="670"/>
      <c r="P251" s="670"/>
      <c r="Q251" s="670"/>
      <c r="R251" s="670"/>
      <c r="S251" s="670"/>
      <c r="T251" s="673"/>
      <c r="U251" s="673"/>
      <c r="V251" s="673"/>
      <c r="W251" s="673"/>
      <c r="X251" s="673"/>
    </row>
    <row r="252" spans="3:25" ht="20.100000000000001" hidden="1" customHeight="1">
      <c r="C252" s="215"/>
      <c r="D252" s="671"/>
      <c r="E252" s="672"/>
      <c r="F252" s="672"/>
      <c r="G252" s="672"/>
      <c r="H252" s="672"/>
      <c r="I252" s="672"/>
      <c r="J252" s="672"/>
      <c r="K252" s="672"/>
      <c r="L252" s="672"/>
      <c r="M252" s="672"/>
      <c r="N252" s="672"/>
      <c r="O252" s="672"/>
      <c r="P252" s="672"/>
      <c r="Q252" s="672"/>
      <c r="R252" s="672"/>
      <c r="S252" s="672"/>
      <c r="T252" s="673"/>
      <c r="U252" s="673"/>
      <c r="V252" s="673"/>
      <c r="W252" s="673"/>
      <c r="X252" s="673"/>
    </row>
    <row r="253" spans="3:25" ht="20.100000000000001" hidden="1" customHeight="1">
      <c r="Y253" s="29">
        <v>1</v>
      </c>
    </row>
    <row r="254" spans="3:25" ht="20.100000000000001" customHeight="1">
      <c r="C254" s="16" t="s">
        <v>43</v>
      </c>
    </row>
    <row r="255" spans="3:25" ht="20.100000000000001" customHeight="1">
      <c r="C255" s="16" t="s">
        <v>6834</v>
      </c>
      <c r="K255" s="16" t="s">
        <v>7157</v>
      </c>
    </row>
    <row r="256" spans="3:25" ht="39.75" customHeight="1">
      <c r="C256" s="668" t="s">
        <v>6913</v>
      </c>
      <c r="D256" s="664"/>
      <c r="E256" s="664"/>
      <c r="F256" s="664"/>
      <c r="G256" s="664"/>
      <c r="H256" s="664"/>
      <c r="I256" s="219"/>
      <c r="J256" s="220" t="s">
        <v>74</v>
      </c>
      <c r="K256" s="221"/>
      <c r="L256" s="222" t="s">
        <v>75</v>
      </c>
    </row>
    <row r="257" spans="3:12" ht="39.75" customHeight="1">
      <c r="C257" s="664" t="s">
        <v>44</v>
      </c>
      <c r="D257" s="664"/>
      <c r="E257" s="664"/>
      <c r="F257" s="664"/>
      <c r="G257" s="664"/>
      <c r="H257" s="664"/>
      <c r="I257" s="665"/>
      <c r="J257" s="665"/>
      <c r="K257" s="665"/>
      <c r="L257" s="665"/>
    </row>
    <row r="258" spans="3:12" ht="39.75" customHeight="1">
      <c r="C258" s="664" t="s">
        <v>6914</v>
      </c>
      <c r="D258" s="664"/>
      <c r="E258" s="664"/>
      <c r="F258" s="664"/>
      <c r="G258" s="664"/>
      <c r="H258" s="664"/>
      <c r="I258" s="219"/>
      <c r="J258" s="220" t="s">
        <v>74</v>
      </c>
      <c r="K258" s="221"/>
      <c r="L258" s="222" t="s">
        <v>75</v>
      </c>
    </row>
    <row r="259" spans="3:12" ht="39.75" customHeight="1">
      <c r="C259" s="664" t="s">
        <v>44</v>
      </c>
      <c r="D259" s="664"/>
      <c r="E259" s="664"/>
      <c r="F259" s="664"/>
      <c r="G259" s="664"/>
      <c r="H259" s="664"/>
      <c r="I259" s="665"/>
      <c r="J259" s="665"/>
      <c r="K259" s="665"/>
      <c r="L259" s="665"/>
    </row>
    <row r="260" spans="3:12" ht="20.100000000000001" customHeight="1">
      <c r="C260" s="664" t="s">
        <v>46</v>
      </c>
      <c r="D260" s="664"/>
      <c r="E260" s="664"/>
      <c r="F260" s="664"/>
      <c r="G260" s="664"/>
      <c r="H260" s="664"/>
      <c r="I260" s="667">
        <f>IF(OR(I259="",I259=0),0, ROUNDDOWN((I259-IF(OR(I257="",I257=0),0,I257))/ABS(I259),4))</f>
        <v>0</v>
      </c>
      <c r="J260" s="667"/>
      <c r="K260" s="667"/>
      <c r="L260" s="667"/>
    </row>
    <row r="262" spans="3:12" ht="20.100000000000001" customHeight="1">
      <c r="C262" s="16" t="s">
        <v>6705</v>
      </c>
    </row>
    <row r="263" spans="3:12" ht="20.100000000000001" customHeight="1">
      <c r="C263" s="16" t="s">
        <v>6838</v>
      </c>
      <c r="K263" s="16" t="s">
        <v>7157</v>
      </c>
    </row>
    <row r="264" spans="3:12" ht="39.75" customHeight="1">
      <c r="C264" s="668" t="s">
        <v>6915</v>
      </c>
      <c r="D264" s="664"/>
      <c r="E264" s="664"/>
      <c r="F264" s="664"/>
      <c r="G264" s="664"/>
      <c r="H264" s="664"/>
      <c r="I264" s="219"/>
      <c r="J264" s="220" t="s">
        <v>74</v>
      </c>
      <c r="K264" s="221"/>
      <c r="L264" s="222" t="s">
        <v>75</v>
      </c>
    </row>
    <row r="265" spans="3:12" ht="39.75" customHeight="1">
      <c r="C265" s="664" t="s">
        <v>6700</v>
      </c>
      <c r="D265" s="664"/>
      <c r="E265" s="664"/>
      <c r="F265" s="664"/>
      <c r="G265" s="664"/>
      <c r="H265" s="664"/>
      <c r="I265" s="665"/>
      <c r="J265" s="665"/>
      <c r="K265" s="665"/>
      <c r="L265" s="665"/>
    </row>
    <row r="266" spans="3:12" ht="39.75" customHeight="1">
      <c r="C266" s="664" t="s">
        <v>6701</v>
      </c>
      <c r="D266" s="664"/>
      <c r="E266" s="664"/>
      <c r="F266" s="664"/>
      <c r="G266" s="664"/>
      <c r="H266" s="664"/>
      <c r="I266" s="665"/>
      <c r="J266" s="665"/>
      <c r="K266" s="665"/>
      <c r="L266" s="665"/>
    </row>
    <row r="267" spans="3:12" ht="39.75" customHeight="1">
      <c r="C267" s="664" t="s">
        <v>6702</v>
      </c>
      <c r="D267" s="664"/>
      <c r="E267" s="664"/>
      <c r="F267" s="664"/>
      <c r="G267" s="664"/>
      <c r="H267" s="664"/>
      <c r="I267" s="665"/>
      <c r="J267" s="665"/>
      <c r="K267" s="665"/>
      <c r="L267" s="665"/>
    </row>
    <row r="268" spans="3:12" ht="20.100000000000001" customHeight="1">
      <c r="C268" s="664" t="s">
        <v>6703</v>
      </c>
      <c r="D268" s="664"/>
      <c r="E268" s="664"/>
      <c r="F268" s="664"/>
      <c r="G268" s="664"/>
      <c r="H268" s="664"/>
      <c r="I268" s="666">
        <f>SUM(I265:L267)</f>
        <v>0</v>
      </c>
      <c r="J268" s="666"/>
      <c r="K268" s="666"/>
      <c r="L268" s="666"/>
    </row>
    <row r="269" spans="3:12" ht="39.75" customHeight="1">
      <c r="C269" s="664" t="s">
        <v>6914</v>
      </c>
      <c r="D269" s="664"/>
      <c r="E269" s="664"/>
      <c r="F269" s="664"/>
      <c r="G269" s="664"/>
      <c r="H269" s="664"/>
      <c r="I269" s="219"/>
      <c r="J269" s="220" t="s">
        <v>74</v>
      </c>
      <c r="K269" s="221"/>
      <c r="L269" s="222" t="s">
        <v>75</v>
      </c>
    </row>
    <row r="270" spans="3:12" ht="39.75" customHeight="1">
      <c r="C270" s="664" t="s">
        <v>6700</v>
      </c>
      <c r="D270" s="664"/>
      <c r="E270" s="664"/>
      <c r="F270" s="664"/>
      <c r="G270" s="664"/>
      <c r="H270" s="664"/>
      <c r="I270" s="665"/>
      <c r="J270" s="665"/>
      <c r="K270" s="665"/>
      <c r="L270" s="665"/>
    </row>
    <row r="271" spans="3:12" ht="39.75" customHeight="1">
      <c r="C271" s="664" t="s">
        <v>6701</v>
      </c>
      <c r="D271" s="664"/>
      <c r="E271" s="664"/>
      <c r="F271" s="664"/>
      <c r="G271" s="664"/>
      <c r="H271" s="664"/>
      <c r="I271" s="665"/>
      <c r="J271" s="665"/>
      <c r="K271" s="665"/>
      <c r="L271" s="665"/>
    </row>
    <row r="272" spans="3:12" ht="39.75" customHeight="1">
      <c r="C272" s="664" t="s">
        <v>6702</v>
      </c>
      <c r="D272" s="664"/>
      <c r="E272" s="664"/>
      <c r="F272" s="664"/>
      <c r="G272" s="664"/>
      <c r="H272" s="664"/>
      <c r="I272" s="665"/>
      <c r="J272" s="665"/>
      <c r="K272" s="665"/>
      <c r="L272" s="665"/>
    </row>
    <row r="273" spans="2:47" ht="20.100000000000001" customHeight="1">
      <c r="C273" s="664" t="s">
        <v>6703</v>
      </c>
      <c r="D273" s="664"/>
      <c r="E273" s="664"/>
      <c r="F273" s="664"/>
      <c r="G273" s="664"/>
      <c r="H273" s="664"/>
      <c r="I273" s="666">
        <f>SUM(I270:L272)</f>
        <v>0</v>
      </c>
      <c r="J273" s="666"/>
      <c r="K273" s="666"/>
      <c r="L273" s="666"/>
    </row>
    <row r="274" spans="2:47" ht="20.100000000000001" customHeight="1">
      <c r="C274" s="664" t="s">
        <v>6704</v>
      </c>
      <c r="D274" s="664"/>
      <c r="E274" s="664"/>
      <c r="F274" s="664"/>
      <c r="G274" s="664"/>
      <c r="H274" s="664"/>
      <c r="I274" s="667">
        <f>IF(OR(I273="",I273=0),0, ROUNDDOWN((I273-IF(OR(I268="",I268=0),0,I268))/ABS(I273),4))</f>
        <v>0</v>
      </c>
      <c r="J274" s="667"/>
      <c r="K274" s="667"/>
      <c r="L274" s="667"/>
    </row>
    <row r="275" spans="2:47" ht="20.100000000000001" hidden="1" customHeight="1"/>
    <row r="276" spans="2:47" ht="20.100000000000001" hidden="1" customHeight="1">
      <c r="B276" s="16" t="s">
        <v>7192</v>
      </c>
    </row>
    <row r="277" spans="2:47" ht="20.100000000000001" hidden="1" customHeight="1">
      <c r="C277" s="16" t="s">
        <v>7181</v>
      </c>
    </row>
    <row r="278" spans="2:47" ht="39.75" hidden="1" customHeight="1">
      <c r="C278" s="214" t="s">
        <v>4568</v>
      </c>
      <c r="D278" s="200" t="s">
        <v>7182</v>
      </c>
      <c r="E278" s="200"/>
      <c r="F278" s="200"/>
      <c r="G278" s="200"/>
      <c r="H278" s="200"/>
      <c r="I278" s="200"/>
      <c r="J278" s="200"/>
      <c r="K278" s="200"/>
      <c r="L278" s="200"/>
      <c r="M278" s="200"/>
      <c r="N278" s="200"/>
      <c r="O278" s="200"/>
      <c r="P278" s="200"/>
      <c r="Q278" s="200"/>
      <c r="R278" s="200"/>
      <c r="S278" s="200"/>
      <c r="T278" s="200"/>
      <c r="U278" s="200"/>
      <c r="V278" s="200"/>
      <c r="W278" s="200"/>
      <c r="X278" s="201"/>
      <c r="Z278" s="536" t="s">
        <v>7194</v>
      </c>
      <c r="AA278" s="537"/>
      <c r="AB278" s="537"/>
      <c r="AC278" s="537"/>
      <c r="AD278" s="538"/>
      <c r="AE278" s="654"/>
      <c r="AF278" s="655"/>
      <c r="AG278" s="655"/>
      <c r="AH278" s="655"/>
      <c r="AI278" s="655"/>
      <c r="AJ278" s="655"/>
      <c r="AK278" s="655"/>
      <c r="AL278" s="655"/>
      <c r="AM278" s="655"/>
      <c r="AN278" s="655"/>
      <c r="AO278" s="655"/>
      <c r="AP278" s="655"/>
      <c r="AQ278" s="655"/>
      <c r="AR278" s="655"/>
      <c r="AS278" s="655"/>
      <c r="AT278" s="655"/>
      <c r="AU278" s="656"/>
    </row>
    <row r="279" spans="2:47" ht="39.75" hidden="1" customHeight="1">
      <c r="C279" s="218" t="s">
        <v>4568</v>
      </c>
      <c r="D279" s="202" t="s">
        <v>7183</v>
      </c>
      <c r="E279" s="202"/>
      <c r="F279" s="202"/>
      <c r="G279" s="202"/>
      <c r="H279" s="202"/>
      <c r="I279" s="202"/>
      <c r="J279" s="202"/>
      <c r="K279" s="202"/>
      <c r="L279" s="202"/>
      <c r="M279" s="202"/>
      <c r="N279" s="202"/>
      <c r="O279" s="202"/>
      <c r="P279" s="202"/>
      <c r="Q279" s="202"/>
      <c r="R279" s="202"/>
      <c r="S279" s="202"/>
      <c r="T279" s="202"/>
      <c r="U279" s="202"/>
      <c r="V279" s="202"/>
      <c r="W279" s="202"/>
      <c r="X279" s="203"/>
      <c r="Z279" s="539"/>
      <c r="AA279" s="540"/>
      <c r="AB279" s="540"/>
      <c r="AC279" s="540"/>
      <c r="AD279" s="541"/>
      <c r="AE279" s="657"/>
      <c r="AF279" s="658"/>
      <c r="AG279" s="658"/>
      <c r="AH279" s="658"/>
      <c r="AI279" s="658"/>
      <c r="AJ279" s="658"/>
      <c r="AK279" s="658"/>
      <c r="AL279" s="658"/>
      <c r="AM279" s="658"/>
      <c r="AN279" s="658"/>
      <c r="AO279" s="658"/>
      <c r="AP279" s="658"/>
      <c r="AQ279" s="658"/>
      <c r="AR279" s="658"/>
      <c r="AS279" s="658"/>
      <c r="AT279" s="658"/>
      <c r="AU279" s="659"/>
    </row>
    <row r="280" spans="2:47" ht="39.75" hidden="1" customHeight="1">
      <c r="C280" s="218" t="s">
        <v>4568</v>
      </c>
      <c r="D280" s="202" t="s">
        <v>7184</v>
      </c>
      <c r="E280" s="202"/>
      <c r="F280" s="202"/>
      <c r="G280" s="202"/>
      <c r="H280" s="202"/>
      <c r="I280" s="202"/>
      <c r="J280" s="202"/>
      <c r="K280" s="202"/>
      <c r="L280" s="202"/>
      <c r="M280" s="202"/>
      <c r="N280" s="202"/>
      <c r="O280" s="202"/>
      <c r="P280" s="202"/>
      <c r="Q280" s="202"/>
      <c r="R280" s="202"/>
      <c r="S280" s="202"/>
      <c r="T280" s="202"/>
      <c r="U280" s="202"/>
      <c r="V280" s="202"/>
      <c r="W280" s="202"/>
      <c r="X280" s="203"/>
      <c r="Z280" s="539"/>
      <c r="AA280" s="540"/>
      <c r="AB280" s="540"/>
      <c r="AC280" s="540"/>
      <c r="AD280" s="541"/>
      <c r="AE280" s="657"/>
      <c r="AF280" s="658"/>
      <c r="AG280" s="658"/>
      <c r="AH280" s="658"/>
      <c r="AI280" s="658"/>
      <c r="AJ280" s="658"/>
      <c r="AK280" s="658"/>
      <c r="AL280" s="658"/>
      <c r="AM280" s="658"/>
      <c r="AN280" s="658"/>
      <c r="AO280" s="658"/>
      <c r="AP280" s="658"/>
      <c r="AQ280" s="658"/>
      <c r="AR280" s="658"/>
      <c r="AS280" s="658"/>
      <c r="AT280" s="658"/>
      <c r="AU280" s="659"/>
    </row>
    <row r="281" spans="2:47" ht="39.75" hidden="1" customHeight="1">
      <c r="C281" s="218" t="s">
        <v>4568</v>
      </c>
      <c r="D281" s="202" t="s">
        <v>7185</v>
      </c>
      <c r="E281" s="202"/>
      <c r="F281" s="202"/>
      <c r="G281" s="202"/>
      <c r="H281" s="202"/>
      <c r="I281" s="202"/>
      <c r="J281" s="202"/>
      <c r="K281" s="202"/>
      <c r="L281" s="202"/>
      <c r="M281" s="202"/>
      <c r="N281" s="202"/>
      <c r="O281" s="202"/>
      <c r="P281" s="202"/>
      <c r="Q281" s="202"/>
      <c r="R281" s="202"/>
      <c r="S281" s="202"/>
      <c r="T281" s="202"/>
      <c r="U281" s="202"/>
      <c r="V281" s="202"/>
      <c r="W281" s="202"/>
      <c r="X281" s="203"/>
      <c r="Z281" s="539"/>
      <c r="AA281" s="540"/>
      <c r="AB281" s="540"/>
      <c r="AC281" s="540"/>
      <c r="AD281" s="541"/>
      <c r="AE281" s="657"/>
      <c r="AF281" s="658"/>
      <c r="AG281" s="658"/>
      <c r="AH281" s="658"/>
      <c r="AI281" s="658"/>
      <c r="AJ281" s="658"/>
      <c r="AK281" s="658"/>
      <c r="AL281" s="658"/>
      <c r="AM281" s="658"/>
      <c r="AN281" s="658"/>
      <c r="AO281" s="658"/>
      <c r="AP281" s="658"/>
      <c r="AQ281" s="658"/>
      <c r="AR281" s="658"/>
      <c r="AS281" s="658"/>
      <c r="AT281" s="658"/>
      <c r="AU281" s="659"/>
    </row>
    <row r="282" spans="2:47" ht="39.75" hidden="1" customHeight="1">
      <c r="C282" s="218" t="s">
        <v>4568</v>
      </c>
      <c r="D282" s="202" t="s">
        <v>7186</v>
      </c>
      <c r="E282" s="202"/>
      <c r="F282" s="202"/>
      <c r="G282" s="202"/>
      <c r="H282" s="202"/>
      <c r="I282" s="202"/>
      <c r="J282" s="202"/>
      <c r="K282" s="202"/>
      <c r="L282" s="202"/>
      <c r="M282" s="202"/>
      <c r="N282" s="202"/>
      <c r="O282" s="202"/>
      <c r="P282" s="202"/>
      <c r="Q282" s="202"/>
      <c r="R282" s="202"/>
      <c r="S282" s="202"/>
      <c r="T282" s="202"/>
      <c r="U282" s="202"/>
      <c r="V282" s="202"/>
      <c r="W282" s="202"/>
      <c r="X282" s="203"/>
      <c r="Z282" s="542"/>
      <c r="AA282" s="543"/>
      <c r="AB282" s="543"/>
      <c r="AC282" s="543"/>
      <c r="AD282" s="544"/>
      <c r="AE282" s="660"/>
      <c r="AF282" s="661"/>
      <c r="AG282" s="661"/>
      <c r="AH282" s="661"/>
      <c r="AI282" s="661"/>
      <c r="AJ282" s="661"/>
      <c r="AK282" s="661"/>
      <c r="AL282" s="661"/>
      <c r="AM282" s="661"/>
      <c r="AN282" s="661"/>
      <c r="AO282" s="661"/>
      <c r="AP282" s="661"/>
      <c r="AQ282" s="661"/>
      <c r="AR282" s="661"/>
      <c r="AS282" s="661"/>
      <c r="AT282" s="661"/>
      <c r="AU282" s="662"/>
    </row>
    <row r="283" spans="2:47" ht="39.75" hidden="1" customHeight="1">
      <c r="C283" s="218" t="s">
        <v>4568</v>
      </c>
      <c r="D283" s="758" t="s">
        <v>7187</v>
      </c>
      <c r="E283" s="758"/>
      <c r="F283" s="758"/>
      <c r="G283" s="758"/>
      <c r="H283" s="758"/>
      <c r="I283" s="758"/>
      <c r="J283" s="758"/>
      <c r="K283" s="758"/>
      <c r="L283" s="758"/>
      <c r="M283" s="758"/>
      <c r="N283" s="758"/>
      <c r="O283" s="758"/>
      <c r="P283" s="758"/>
      <c r="Q283" s="758"/>
      <c r="R283" s="758"/>
      <c r="S283" s="758"/>
      <c r="T283" s="758"/>
      <c r="U283" s="758"/>
      <c r="V283" s="758"/>
      <c r="W283" s="758"/>
      <c r="X283" s="759"/>
    </row>
    <row r="284" spans="2:47" ht="39.75" hidden="1" customHeight="1">
      <c r="C284" s="218" t="s">
        <v>4568</v>
      </c>
      <c r="D284" s="202" t="s">
        <v>7188</v>
      </c>
      <c r="E284" s="202"/>
      <c r="F284" s="202"/>
      <c r="G284" s="202"/>
      <c r="H284" s="202"/>
      <c r="I284" s="202"/>
      <c r="J284" s="202"/>
      <c r="K284" s="202"/>
      <c r="L284" s="202"/>
      <c r="M284" s="202"/>
      <c r="N284" s="202"/>
      <c r="O284" s="202"/>
      <c r="P284" s="202"/>
      <c r="Q284" s="202"/>
      <c r="R284" s="202"/>
      <c r="S284" s="202"/>
      <c r="T284" s="202"/>
      <c r="U284" s="202"/>
      <c r="V284" s="202"/>
      <c r="W284" s="202"/>
      <c r="X284" s="203"/>
    </row>
    <row r="285" spans="2:47" ht="39.75" hidden="1" customHeight="1">
      <c r="C285" s="218" t="s">
        <v>4568</v>
      </c>
      <c r="D285" s="758" t="s">
        <v>7189</v>
      </c>
      <c r="E285" s="758"/>
      <c r="F285" s="758"/>
      <c r="G285" s="758"/>
      <c r="H285" s="758"/>
      <c r="I285" s="758"/>
      <c r="J285" s="758"/>
      <c r="K285" s="758"/>
      <c r="L285" s="758"/>
      <c r="M285" s="758"/>
      <c r="N285" s="758"/>
      <c r="O285" s="758"/>
      <c r="P285" s="758"/>
      <c r="Q285" s="758"/>
      <c r="R285" s="758"/>
      <c r="S285" s="758"/>
      <c r="T285" s="758"/>
      <c r="U285" s="758"/>
      <c r="V285" s="758"/>
      <c r="W285" s="758"/>
      <c r="X285" s="759"/>
    </row>
    <row r="286" spans="2:47" ht="39.75" hidden="1" customHeight="1">
      <c r="C286" s="215" t="s">
        <v>4568</v>
      </c>
      <c r="D286" s="204" t="s">
        <v>7190</v>
      </c>
      <c r="E286" s="204"/>
      <c r="F286" s="204"/>
      <c r="G286" s="204"/>
      <c r="H286" s="204"/>
      <c r="I286" s="204"/>
      <c r="J286" s="204"/>
      <c r="K286" s="204"/>
      <c r="L286" s="204"/>
      <c r="M286" s="204"/>
      <c r="N286" s="204"/>
      <c r="O286" s="204"/>
      <c r="P286" s="204"/>
      <c r="Q286" s="204"/>
      <c r="R286" s="204"/>
      <c r="S286" s="204"/>
      <c r="T286" s="204"/>
      <c r="U286" s="204"/>
      <c r="V286" s="204"/>
      <c r="W286" s="204"/>
      <c r="X286" s="205"/>
    </row>
    <row r="287" spans="2:47" ht="20.100000000000001" hidden="1" customHeight="1"/>
    <row r="288" spans="2:47" ht="20.100000000000001" hidden="1" customHeight="1">
      <c r="C288" s="16" t="s">
        <v>7191</v>
      </c>
    </row>
    <row r="289" spans="3:24" ht="60" hidden="1" customHeight="1">
      <c r="C289" s="755"/>
      <c r="D289" s="756"/>
      <c r="E289" s="756"/>
      <c r="F289" s="756"/>
      <c r="G289" s="756"/>
      <c r="H289" s="756"/>
      <c r="I289" s="756"/>
      <c r="J289" s="756"/>
      <c r="K289" s="756"/>
      <c r="L289" s="756"/>
      <c r="M289" s="756"/>
      <c r="N289" s="756"/>
      <c r="O289" s="756"/>
      <c r="P289" s="756"/>
      <c r="Q289" s="756"/>
      <c r="R289" s="756"/>
      <c r="S289" s="756"/>
      <c r="T289" s="756"/>
      <c r="U289" s="756"/>
      <c r="V289" s="756"/>
      <c r="W289" s="756"/>
      <c r="X289" s="757"/>
    </row>
  </sheetData>
  <sheetProtection algorithmName="SHA-512" hashValue="yIrbJxoi3HU0Sho8BfCak8p8uTUziDGToBQbjSYXOYoKqtHO5iLJKQ3KHNP3KvR29aPUeKJqQg3U5x8VHF/pSg==" saltValue="99GqGRrLxbWQejhc6cgRTg==" spinCount="100000" sheet="1"/>
  <mergeCells count="421">
    <mergeCell ref="U218:X218"/>
    <mergeCell ref="U219:X219"/>
    <mergeCell ref="C289:X289"/>
    <mergeCell ref="D283:X283"/>
    <mergeCell ref="D285:X285"/>
    <mergeCell ref="U209:X209"/>
    <mergeCell ref="U210:X210"/>
    <mergeCell ref="U211:X211"/>
    <mergeCell ref="U212:X212"/>
    <mergeCell ref="U213:X213"/>
    <mergeCell ref="U214:X214"/>
    <mergeCell ref="U215:X215"/>
    <mergeCell ref="U216:X216"/>
    <mergeCell ref="U217:X217"/>
    <mergeCell ref="Q210:T210"/>
    <mergeCell ref="Q211:T211"/>
    <mergeCell ref="Q212:T212"/>
    <mergeCell ref="Q213:T213"/>
    <mergeCell ref="Q215:T215"/>
    <mergeCell ref="Q216:T216"/>
    <mergeCell ref="Q217:T217"/>
    <mergeCell ref="Q218:T218"/>
    <mergeCell ref="Q219:T219"/>
    <mergeCell ref="C219:H219"/>
    <mergeCell ref="I219:L219"/>
    <mergeCell ref="M210:P210"/>
    <mergeCell ref="M211:P211"/>
    <mergeCell ref="M212:P212"/>
    <mergeCell ref="M213:P213"/>
    <mergeCell ref="M215:P215"/>
    <mergeCell ref="M216:P216"/>
    <mergeCell ref="M217:P217"/>
    <mergeCell ref="M218:P218"/>
    <mergeCell ref="M219:P219"/>
    <mergeCell ref="C214:H214"/>
    <mergeCell ref="C215:H215"/>
    <mergeCell ref="I215:L215"/>
    <mergeCell ref="C216:H216"/>
    <mergeCell ref="I216:L216"/>
    <mergeCell ref="C217:H217"/>
    <mergeCell ref="I217:L217"/>
    <mergeCell ref="C218:H218"/>
    <mergeCell ref="I218:L218"/>
    <mergeCell ref="C209:H209"/>
    <mergeCell ref="C210:H210"/>
    <mergeCell ref="I210:L210"/>
    <mergeCell ref="C211:H211"/>
    <mergeCell ref="I211:L211"/>
    <mergeCell ref="C212:H212"/>
    <mergeCell ref="I212:L212"/>
    <mergeCell ref="C213:H213"/>
    <mergeCell ref="I213:L213"/>
    <mergeCell ref="C205:H205"/>
    <mergeCell ref="I205:L205"/>
    <mergeCell ref="M202:P202"/>
    <mergeCell ref="M204:P204"/>
    <mergeCell ref="M205:P205"/>
    <mergeCell ref="Q202:T202"/>
    <mergeCell ref="Q204:T204"/>
    <mergeCell ref="Q205:T205"/>
    <mergeCell ref="U205:X205"/>
    <mergeCell ref="U202:X202"/>
    <mergeCell ref="U203:X203"/>
    <mergeCell ref="U204:X204"/>
    <mergeCell ref="C201:H201"/>
    <mergeCell ref="C202:H202"/>
    <mergeCell ref="I202:L202"/>
    <mergeCell ref="C203:H203"/>
    <mergeCell ref="C204:H204"/>
    <mergeCell ref="I204:L204"/>
    <mergeCell ref="U201:X201"/>
    <mergeCell ref="C183:H183"/>
    <mergeCell ref="I183:L183"/>
    <mergeCell ref="C184:H184"/>
    <mergeCell ref="I184:L184"/>
    <mergeCell ref="C185:H185"/>
    <mergeCell ref="I185:L185"/>
    <mergeCell ref="C186:H186"/>
    <mergeCell ref="I186:L186"/>
    <mergeCell ref="C187:H187"/>
    <mergeCell ref="I187:L187"/>
    <mergeCell ref="D191:S192"/>
    <mergeCell ref="T191:X192"/>
    <mergeCell ref="D193:S194"/>
    <mergeCell ref="T193:X194"/>
    <mergeCell ref="T190:X190"/>
    <mergeCell ref="D195:S197"/>
    <mergeCell ref="T195:X197"/>
    <mergeCell ref="C178:H178"/>
    <mergeCell ref="I178:L178"/>
    <mergeCell ref="C179:H179"/>
    <mergeCell ref="I179:L179"/>
    <mergeCell ref="C180:H180"/>
    <mergeCell ref="I180:L180"/>
    <mergeCell ref="C181:H181"/>
    <mergeCell ref="I181:L181"/>
    <mergeCell ref="C182:H182"/>
    <mergeCell ref="C169:H169"/>
    <mergeCell ref="C170:H170"/>
    <mergeCell ref="I170:L170"/>
    <mergeCell ref="C171:H171"/>
    <mergeCell ref="C172:H172"/>
    <mergeCell ref="I172:L172"/>
    <mergeCell ref="C173:H173"/>
    <mergeCell ref="I173:L173"/>
    <mergeCell ref="C177:H177"/>
    <mergeCell ref="D159:S160"/>
    <mergeCell ref="T159:X160"/>
    <mergeCell ref="D161:S162"/>
    <mergeCell ref="T161:X162"/>
    <mergeCell ref="T158:X158"/>
    <mergeCell ref="D163:S164"/>
    <mergeCell ref="D165:S165"/>
    <mergeCell ref="T163:X164"/>
    <mergeCell ref="T165:X165"/>
    <mergeCell ref="T3:U3"/>
    <mergeCell ref="V3:X3"/>
    <mergeCell ref="C151:H151"/>
    <mergeCell ref="I151:L151"/>
    <mergeCell ref="C152:H152"/>
    <mergeCell ref="I152:L152"/>
    <mergeCell ref="C153:H153"/>
    <mergeCell ref="I153:L153"/>
    <mergeCell ref="C146:H146"/>
    <mergeCell ref="I146:L146"/>
    <mergeCell ref="C147:H147"/>
    <mergeCell ref="I147:L147"/>
    <mergeCell ref="C148:H148"/>
    <mergeCell ref="C149:H149"/>
    <mergeCell ref="I149:L149"/>
    <mergeCell ref="C150:H150"/>
    <mergeCell ref="I150:L150"/>
    <mergeCell ref="C137:H137"/>
    <mergeCell ref="C138:H138"/>
    <mergeCell ref="I138:L138"/>
    <mergeCell ref="C139:H139"/>
    <mergeCell ref="I139:L139"/>
    <mergeCell ref="C143:H143"/>
    <mergeCell ref="C144:H144"/>
    <mergeCell ref="I144:L144"/>
    <mergeCell ref="C145:H145"/>
    <mergeCell ref="I145:L145"/>
    <mergeCell ref="T125:X125"/>
    <mergeCell ref="D126:S127"/>
    <mergeCell ref="T126:X127"/>
    <mergeCell ref="D128:S129"/>
    <mergeCell ref="T128:X129"/>
    <mergeCell ref="D130:S131"/>
    <mergeCell ref="T130:X131"/>
    <mergeCell ref="C135:H135"/>
    <mergeCell ref="C136:H136"/>
    <mergeCell ref="I136:L136"/>
    <mergeCell ref="C119:H119"/>
    <mergeCell ref="I119:L119"/>
    <mergeCell ref="M119:P119"/>
    <mergeCell ref="Q119:T119"/>
    <mergeCell ref="U119:X119"/>
    <mergeCell ref="C118:H118"/>
    <mergeCell ref="I118:L118"/>
    <mergeCell ref="M118:P118"/>
    <mergeCell ref="Q118:T118"/>
    <mergeCell ref="U118:X118"/>
    <mergeCell ref="C121:H121"/>
    <mergeCell ref="I121:L121"/>
    <mergeCell ref="M121:P121"/>
    <mergeCell ref="Q121:T121"/>
    <mergeCell ref="U121:X121"/>
    <mergeCell ref="C120:H120"/>
    <mergeCell ref="I120:L120"/>
    <mergeCell ref="M120:P120"/>
    <mergeCell ref="Q120:T120"/>
    <mergeCell ref="U120:X120"/>
    <mergeCell ref="C116:H116"/>
    <mergeCell ref="U116:X116"/>
    <mergeCell ref="C117:H117"/>
    <mergeCell ref="I117:L117"/>
    <mergeCell ref="M117:P117"/>
    <mergeCell ref="Q117:T117"/>
    <mergeCell ref="U117:X117"/>
    <mergeCell ref="C115:H115"/>
    <mergeCell ref="I115:L115"/>
    <mergeCell ref="M115:P115"/>
    <mergeCell ref="Q115:T115"/>
    <mergeCell ref="U115:X115"/>
    <mergeCell ref="C114:H114"/>
    <mergeCell ref="I114:L114"/>
    <mergeCell ref="M114:P114"/>
    <mergeCell ref="Q114:T114"/>
    <mergeCell ref="U114:X114"/>
    <mergeCell ref="C113:H113"/>
    <mergeCell ref="I113:L113"/>
    <mergeCell ref="M113:P113"/>
    <mergeCell ref="Q113:T113"/>
    <mergeCell ref="U113:X113"/>
    <mergeCell ref="C111:H111"/>
    <mergeCell ref="U111:X111"/>
    <mergeCell ref="C112:H112"/>
    <mergeCell ref="I112:L112"/>
    <mergeCell ref="M112:P112"/>
    <mergeCell ref="Q112:T112"/>
    <mergeCell ref="U112:X112"/>
    <mergeCell ref="C101:H101"/>
    <mergeCell ref="I101:L101"/>
    <mergeCell ref="M101:P101"/>
    <mergeCell ref="Q101:T101"/>
    <mergeCell ref="U101:X101"/>
    <mergeCell ref="C102:H102"/>
    <mergeCell ref="I102:L102"/>
    <mergeCell ref="M102:P102"/>
    <mergeCell ref="Q102:T102"/>
    <mergeCell ref="U102:X102"/>
    <mergeCell ref="C100:H100"/>
    <mergeCell ref="I100:L100"/>
    <mergeCell ref="M100:P100"/>
    <mergeCell ref="Q100:T100"/>
    <mergeCell ref="U100:X100"/>
    <mergeCell ref="C99:H99"/>
    <mergeCell ref="I99:L99"/>
    <mergeCell ref="M99:P99"/>
    <mergeCell ref="Q99:T99"/>
    <mergeCell ref="U99:X99"/>
    <mergeCell ref="C98:H98"/>
    <mergeCell ref="I98:L98"/>
    <mergeCell ref="M98:P98"/>
    <mergeCell ref="Q98:T98"/>
    <mergeCell ref="U98:X98"/>
    <mergeCell ref="C96:H96"/>
    <mergeCell ref="I96:L96"/>
    <mergeCell ref="M96:P96"/>
    <mergeCell ref="Q96:T96"/>
    <mergeCell ref="U96:X96"/>
    <mergeCell ref="C97:H97"/>
    <mergeCell ref="U97:X97"/>
    <mergeCell ref="U86:X86"/>
    <mergeCell ref="C87:X87"/>
    <mergeCell ref="C94:H94"/>
    <mergeCell ref="I94:L94"/>
    <mergeCell ref="M94:P94"/>
    <mergeCell ref="Q94:T94"/>
    <mergeCell ref="U94:X94"/>
    <mergeCell ref="C95:H95"/>
    <mergeCell ref="I95:L95"/>
    <mergeCell ref="M95:P95"/>
    <mergeCell ref="Q95:T95"/>
    <mergeCell ref="U95:X95"/>
    <mergeCell ref="J20:R20"/>
    <mergeCell ref="S20:V20"/>
    <mergeCell ref="C73:X73"/>
    <mergeCell ref="C68:H68"/>
    <mergeCell ref="C85:H85"/>
    <mergeCell ref="I85:L85"/>
    <mergeCell ref="M85:P85"/>
    <mergeCell ref="Q85:T85"/>
    <mergeCell ref="U85:X85"/>
    <mergeCell ref="C83:H83"/>
    <mergeCell ref="I83:L83"/>
    <mergeCell ref="M83:P83"/>
    <mergeCell ref="Q83:T83"/>
    <mergeCell ref="U83:X83"/>
    <mergeCell ref="Q72:T72"/>
    <mergeCell ref="U72:X72"/>
    <mergeCell ref="C70:H70"/>
    <mergeCell ref="U70:X70"/>
    <mergeCell ref="C71:H71"/>
    <mergeCell ref="I71:L71"/>
    <mergeCell ref="M71:P71"/>
    <mergeCell ref="Q71:T71"/>
    <mergeCell ref="U71:X71"/>
    <mergeCell ref="S21:V21"/>
    <mergeCell ref="D9:I9"/>
    <mergeCell ref="J9:R9"/>
    <mergeCell ref="S9:V9"/>
    <mergeCell ref="W9:X9"/>
    <mergeCell ref="D10:I10"/>
    <mergeCell ref="J10:R10"/>
    <mergeCell ref="S10:V10"/>
    <mergeCell ref="W10:X10"/>
    <mergeCell ref="D11:I11"/>
    <mergeCell ref="J11:R11"/>
    <mergeCell ref="S11:V11"/>
    <mergeCell ref="W11:X11"/>
    <mergeCell ref="W12:X12"/>
    <mergeCell ref="D13:I13"/>
    <mergeCell ref="J13:R13"/>
    <mergeCell ref="S13:V13"/>
    <mergeCell ref="W13:X13"/>
    <mergeCell ref="W14:X14"/>
    <mergeCell ref="W15:X15"/>
    <mergeCell ref="D19:I19"/>
    <mergeCell ref="J19:R19"/>
    <mergeCell ref="S19:V19"/>
    <mergeCell ref="W19:X19"/>
    <mergeCell ref="C15:V15"/>
    <mergeCell ref="D12:I12"/>
    <mergeCell ref="J12:R12"/>
    <mergeCell ref="S12:V12"/>
    <mergeCell ref="W21:X21"/>
    <mergeCell ref="D55:S56"/>
    <mergeCell ref="D57:S59"/>
    <mergeCell ref="D60:S61"/>
    <mergeCell ref="D62:S64"/>
    <mergeCell ref="T54:X54"/>
    <mergeCell ref="T55:X56"/>
    <mergeCell ref="T59:X59"/>
    <mergeCell ref="T60:X61"/>
    <mergeCell ref="T64:X64"/>
    <mergeCell ref="T62:X63"/>
    <mergeCell ref="T57:X58"/>
    <mergeCell ref="V43:W43"/>
    <mergeCell ref="W26:X26"/>
    <mergeCell ref="C42:D42"/>
    <mergeCell ref="Q42:R42"/>
    <mergeCell ref="E42:F42"/>
    <mergeCell ref="K42:L42"/>
    <mergeCell ref="D24:I24"/>
    <mergeCell ref="J24:R24"/>
    <mergeCell ref="S24:V24"/>
    <mergeCell ref="W24:X24"/>
    <mergeCell ref="C26:V26"/>
    <mergeCell ref="Z38:AD43"/>
    <mergeCell ref="AE38:AU43"/>
    <mergeCell ref="B2:F2"/>
    <mergeCell ref="F14:V14"/>
    <mergeCell ref="F25:V25"/>
    <mergeCell ref="T2:U2"/>
    <mergeCell ref="V2:X2"/>
    <mergeCell ref="D22:I22"/>
    <mergeCell ref="J22:R22"/>
    <mergeCell ref="S22:V22"/>
    <mergeCell ref="W22:X22"/>
    <mergeCell ref="D23:I23"/>
    <mergeCell ref="J23:R23"/>
    <mergeCell ref="S23:V23"/>
    <mergeCell ref="W25:X25"/>
    <mergeCell ref="W20:X20"/>
    <mergeCell ref="D21:I21"/>
    <mergeCell ref="J21:R21"/>
    <mergeCell ref="W23:X23"/>
    <mergeCell ref="D20:I20"/>
    <mergeCell ref="D8:I8"/>
    <mergeCell ref="J8:R8"/>
    <mergeCell ref="S8:V8"/>
    <mergeCell ref="W8:X8"/>
    <mergeCell ref="Z55:AD61"/>
    <mergeCell ref="AE55:AU61"/>
    <mergeCell ref="C82:H82"/>
    <mergeCell ref="U82:X82"/>
    <mergeCell ref="C72:H72"/>
    <mergeCell ref="I72:L72"/>
    <mergeCell ref="C84:H84"/>
    <mergeCell ref="U84:X84"/>
    <mergeCell ref="M72:P72"/>
    <mergeCell ref="T222:X222"/>
    <mergeCell ref="D223:S224"/>
    <mergeCell ref="T223:X224"/>
    <mergeCell ref="D225:S226"/>
    <mergeCell ref="T225:X226"/>
    <mergeCell ref="D227:S228"/>
    <mergeCell ref="T227:X228"/>
    <mergeCell ref="U68:X68"/>
    <mergeCell ref="C69:H69"/>
    <mergeCell ref="I69:L69"/>
    <mergeCell ref="M69:P69"/>
    <mergeCell ref="Q69:T69"/>
    <mergeCell ref="U69:X69"/>
    <mergeCell ref="C92:H92"/>
    <mergeCell ref="U92:X92"/>
    <mergeCell ref="C93:H93"/>
    <mergeCell ref="I93:L93"/>
    <mergeCell ref="M93:P93"/>
    <mergeCell ref="Q93:T93"/>
    <mergeCell ref="U93:X93"/>
    <mergeCell ref="C86:H86"/>
    <mergeCell ref="I86:L86"/>
    <mergeCell ref="M86:P86"/>
    <mergeCell ref="Q86:T86"/>
    <mergeCell ref="D234:S235"/>
    <mergeCell ref="D236:S237"/>
    <mergeCell ref="C256:H256"/>
    <mergeCell ref="D229:S229"/>
    <mergeCell ref="T229:X229"/>
    <mergeCell ref="T242:X242"/>
    <mergeCell ref="D243:S245"/>
    <mergeCell ref="T243:X245"/>
    <mergeCell ref="D246:S247"/>
    <mergeCell ref="T246:X247"/>
    <mergeCell ref="D248:S249"/>
    <mergeCell ref="T248:X249"/>
    <mergeCell ref="C259:H259"/>
    <mergeCell ref="I259:L259"/>
    <mergeCell ref="C260:H260"/>
    <mergeCell ref="I260:L260"/>
    <mergeCell ref="C264:H264"/>
    <mergeCell ref="C265:H265"/>
    <mergeCell ref="I265:L265"/>
    <mergeCell ref="D250:S252"/>
    <mergeCell ref="T250:X252"/>
    <mergeCell ref="Z278:AD282"/>
    <mergeCell ref="AE278:AU282"/>
    <mergeCell ref="Z193:AD197"/>
    <mergeCell ref="AE193:AU197"/>
    <mergeCell ref="C271:H271"/>
    <mergeCell ref="I271:L271"/>
    <mergeCell ref="C272:H272"/>
    <mergeCell ref="I272:L272"/>
    <mergeCell ref="C273:H273"/>
    <mergeCell ref="I273:L273"/>
    <mergeCell ref="C274:H274"/>
    <mergeCell ref="I274:L274"/>
    <mergeCell ref="C266:H266"/>
    <mergeCell ref="I266:L266"/>
    <mergeCell ref="C267:H267"/>
    <mergeCell ref="I267:L267"/>
    <mergeCell ref="C268:H268"/>
    <mergeCell ref="I268:L268"/>
    <mergeCell ref="C269:H269"/>
    <mergeCell ref="C270:H270"/>
    <mergeCell ref="I270:L270"/>
    <mergeCell ref="C257:H257"/>
    <mergeCell ref="I257:L257"/>
    <mergeCell ref="C258:H258"/>
  </mergeCells>
  <phoneticPr fontId="1"/>
  <conditionalFormatting sqref="O17">
    <cfRule type="expression" dxfId="490" priority="472">
      <formula>IF(OR(ISBLANK(R17),ISBLANK(T17),ISBLANK(V17)),FALSE,IF(ISERROR(VALUE(R17&amp;"/"&amp;T17&amp;"/"&amp;V17)),TRUE,IF(VALUE(R17&amp;"/"&amp;T17&amp;"/"&amp;V17)&lt;VALUE("2019/1/1"),TRUE,IF(VALUE(R17&amp;"/"&amp;T17&amp;"/"&amp;V17)&gt;VALUE(TODAY()),TRUE,FALSE))))=FALSE</formula>
    </cfRule>
  </conditionalFormatting>
  <conditionalFormatting sqref="O5">
    <cfRule type="expression" dxfId="489" priority="471">
      <formula>IF(OR(ISBLANK(R5),ISBLANK(T5),ISBLANK(V5)),FALSE,IF(ISERROR(VALUE(R5&amp;"/"&amp;T5&amp;"/"&amp;V5)),TRUE,IF(VALUE(R5&amp;"/"&amp;T5&amp;"/"&amp;V5)&lt;VALUE("2019/1/1"),TRUE,IF(VALUE(R5&amp;"/"&amp;T5&amp;"/"&amp;V5)&gt;VALUE(TODAY()),TRUE,FALSE))))=FALSE</formula>
    </cfRule>
  </conditionalFormatting>
  <conditionalFormatting sqref="X40">
    <cfRule type="expression" dxfId="488" priority="470">
      <formula>OR(AND(C38="☑",C39="☑"),AND(C38="□",C39="□"))</formula>
    </cfRule>
  </conditionalFormatting>
  <conditionalFormatting sqref="K68 K70">
    <cfRule type="expression" dxfId="487" priority="347">
      <formula>AND($K$68&lt;&gt;$K$70,$K$68&lt;&gt;"",$K$70&lt;&gt;"")</formula>
    </cfRule>
  </conditionalFormatting>
  <conditionalFormatting sqref="O68 O70">
    <cfRule type="expression" dxfId="486" priority="430">
      <formula>AND($O$68&lt;&gt;$O$70,$O$68&lt;&gt;"",$O$70&lt;&gt;"")</formula>
    </cfRule>
  </conditionalFormatting>
  <conditionalFormatting sqref="S68 S70">
    <cfRule type="expression" dxfId="485" priority="443">
      <formula>AND($S$68&lt;&gt;$S$70,$S$68&lt;&gt;"",$S$70&lt;&gt;"")</formula>
    </cfRule>
  </conditionalFormatting>
  <conditionalFormatting sqref="C38">
    <cfRule type="expression" dxfId="484" priority="466">
      <formula>IF($C$38="□",IF($C$39="□",TRUE,FALSE),IF($C$39="☑",TRUE,FALSE))</formula>
    </cfRule>
  </conditionalFormatting>
  <conditionalFormatting sqref="C39">
    <cfRule type="expression" dxfId="483" priority="465">
      <formula>IF($C$39="□",IF($C$38="□",TRUE,FALSE),IF($C$38="☑",TRUE,FALSE))</formula>
    </cfRule>
  </conditionalFormatting>
  <conditionalFormatting sqref="W9:X14">
    <cfRule type="expression" dxfId="482" priority="464">
      <formula>NOT(OR(TEXT($W$15,"0.00")="100.00",AND(OR(TEXT($W$9,"0.00")="0.00",$W$9=""),OR(TEXT($W$10,"0.00")="0.00",$W$10=""),OR(TEXT($W$11,"0.00")="0.00",$W$11=""),OR(TEXT($W$12,"0.00")="0.00",$W$12=""),OR(TEXT($W$13,"0.00")="0.00",$W$13=""),OR(TEXT($W$14,"0.00")="0.00",$W$14=""))))</formula>
    </cfRule>
  </conditionalFormatting>
  <conditionalFormatting sqref="W20:X25">
    <cfRule type="expression" dxfId="481" priority="463">
      <formula>NOT(OR(TEXT($W$26,"0.00")="100.00",AND(OR(TEXT($W$20,"0.00")="0.00",$W$20=""),OR(TEXT($W$21,"0.00")="0.00",$W$21=""),OR(TEXT($W$22,"0.00")="0.00",$W$22=""),OR(TEXT($W$23,"0.00")="0.00",$W$23=""),OR(TEXT($W$24,"0.00")="0.00",$W$24=""),OR(TEXT($W$25,"0.00")="0.00",$W$25=""))))</formula>
    </cfRule>
  </conditionalFormatting>
  <conditionalFormatting sqref="C55:C56">
    <cfRule type="expression" dxfId="480" priority="462">
      <formula>IF($C$47&lt;&gt;"☑",OR(AND($C$55="☑",OR($C$57="☑",$C$60="☑",$C$62="☑")),AND($C$55="□",AND($C$57="□",$C$60="□",$C$62="□"))),$C$55="☑")</formula>
    </cfRule>
  </conditionalFormatting>
  <conditionalFormatting sqref="I68 K68 O68 S68 I69:T69 I70 K70 M70 O70 Q70 S70 I71:T71 M68 Q68">
    <cfRule type="expression" dxfId="479" priority="469">
      <formula>OR($C$60="☑",$C$62="☑")</formula>
    </cfRule>
  </conditionalFormatting>
  <conditionalFormatting sqref="I82 K82 M82 O82 Q82 S82 I83:T83 I84 K84 M84 O84 Q84 S84 I85:T85">
    <cfRule type="expression" dxfId="478" priority="442">
      <formula>OR($C$55="☑",$C$60="☑",$C$62="☑")</formula>
    </cfRule>
  </conditionalFormatting>
  <conditionalFormatting sqref="I92 K92 M92 O92 Q92 S92 I93:T95 I97 K97 M97 O97 Q97 S97 I98:T100">
    <cfRule type="expression" dxfId="477" priority="441">
      <formula>OR($B$2="グローバルV字回復枠",$C$55="☑",$C$57="☑")</formula>
    </cfRule>
  </conditionalFormatting>
  <conditionalFormatting sqref="I111 K111 M111 O111 Q111 S111 I112:T114 I116 K116 M116 O116 Q116 S116 I117:T119">
    <cfRule type="expression" dxfId="476" priority="440">
      <formula>OR($B$2="グローバルV字回復枠",$C$55="☑",$C$57="☑",$C$60="☑")</formula>
    </cfRule>
  </conditionalFormatting>
  <conditionalFormatting sqref="K82 K84">
    <cfRule type="expression" dxfId="475" priority="439">
      <formula>AND($K$82&lt;&gt;$K$84,$K$82&lt;&gt;"",$K$84&lt;&gt;"")</formula>
    </cfRule>
  </conditionalFormatting>
  <conditionalFormatting sqref="O82 O84">
    <cfRule type="expression" dxfId="474" priority="438">
      <formula>AND($O$82&lt;&gt;$O$84,$O$82&lt;&gt;"",$O$84&lt;&gt;"")</formula>
    </cfRule>
  </conditionalFormatting>
  <conditionalFormatting sqref="S82 S84">
    <cfRule type="expression" dxfId="473" priority="437">
      <formula>AND($S$82&lt;&gt;$S$84,$S$82&lt;&gt;"",$S$84&lt;&gt;"")</formula>
    </cfRule>
  </conditionalFormatting>
  <conditionalFormatting sqref="K92 K97">
    <cfRule type="expression" dxfId="472" priority="436">
      <formula>AND($K$92&lt;&gt;$K$97,$K$92&lt;&gt;"",$K$97&lt;&gt;"")</formula>
    </cfRule>
  </conditionalFormatting>
  <conditionalFormatting sqref="O92 O97">
    <cfRule type="expression" dxfId="471" priority="435">
      <formula>AND($O$92&lt;&gt;$O$97,$O$92&lt;&gt;"",$O$97&lt;&gt;"")</formula>
    </cfRule>
  </conditionalFormatting>
  <conditionalFormatting sqref="S92 S97">
    <cfRule type="expression" dxfId="470" priority="434">
      <formula>AND($S$92&lt;&gt;$S$97,$S$92&lt;&gt;"",$S$97&lt;&gt;"")</formula>
    </cfRule>
  </conditionalFormatting>
  <conditionalFormatting sqref="K111 K116">
    <cfRule type="expression" dxfId="469" priority="433">
      <formula>AND($K$111&lt;&gt;$K$116,$K$111&lt;&gt;"",$K$116&lt;&gt;"")</formula>
    </cfRule>
  </conditionalFormatting>
  <conditionalFormatting sqref="O111 O116">
    <cfRule type="expression" dxfId="468" priority="432">
      <formula>AND($O$111&lt;&gt;$O$116,$O$111&lt;&gt;"",$O$116&lt;&gt;"")</formula>
    </cfRule>
  </conditionalFormatting>
  <conditionalFormatting sqref="S111 S116">
    <cfRule type="expression" dxfId="467" priority="431">
      <formula>AND($S$111&lt;&gt;$S$116,$S$111&lt;&gt;"",$S$116&lt;&gt;"")</formula>
    </cfRule>
  </conditionalFormatting>
  <conditionalFormatting sqref="M68 O68">
    <cfRule type="expression" dxfId="466" priority="344">
      <formula>IF($C$55="☑",IF(AND($M$68&lt;&gt;"",$O$68&lt;&gt;"",VALUE($M$68&amp;$O$68)&lt;202004),TRUE,FALSE))</formula>
    </cfRule>
  </conditionalFormatting>
  <conditionalFormatting sqref="Q68 S68">
    <cfRule type="expression" dxfId="465" priority="342">
      <formula>IF($C$55="☑",IF(AND($Q$68&lt;&gt;"",$S$68&lt;&gt;"",VALUE($Q$68&amp;$S$68)&lt;202004),TRUE,FALSE))</formula>
    </cfRule>
  </conditionalFormatting>
  <conditionalFormatting sqref="I82 K82">
    <cfRule type="expression" dxfId="464" priority="427">
      <formula>IF(AND($I$82&lt;&gt;"",$K$82&lt;&gt;"",VALUE($I$82&amp;$K$82)&lt;202010),TRUE,FALSE)</formula>
    </cfRule>
  </conditionalFormatting>
  <conditionalFormatting sqref="I92 K92">
    <cfRule type="expression" dxfId="463" priority="426">
      <formula>IF($C$60="☑",IF(AND($I$92&lt;&gt;"",$K$92&lt;&gt;"",VALUE($I$92&amp;$K$92)&lt;202004),TRUE,FALSE))</formula>
    </cfRule>
  </conditionalFormatting>
  <conditionalFormatting sqref="M92 O92">
    <cfRule type="expression" dxfId="462" priority="425">
      <formula>IF($C$60="☑",IF(AND($M$92&lt;&gt;"",$O$92&lt;&gt;"",VALUE($M$92&amp;$O$92)&lt;202004),TRUE,FALSE))</formula>
    </cfRule>
  </conditionalFormatting>
  <conditionalFormatting sqref="Q92 S92">
    <cfRule type="expression" dxfId="461" priority="424">
      <formula>IF($C$60="☑",IF(AND($Q$92&lt;&gt;"",$S$92&lt;&gt;"",VALUE($Q$92&amp;$S$92)&lt;202004),TRUE,FALSE))</formula>
    </cfRule>
  </conditionalFormatting>
  <conditionalFormatting sqref="I111 K111">
    <cfRule type="expression" dxfId="460" priority="420">
      <formula>IF(AND($I$111&lt;&gt;"",$K$111&lt;&gt;"",VALUE($I$111&amp;$K$111)&lt;202010),TRUE,FALSE)</formula>
    </cfRule>
  </conditionalFormatting>
  <conditionalFormatting sqref="M111 O111">
    <cfRule type="expression" dxfId="459" priority="419">
      <formula>IF(AND($M$111&lt;&gt;"",$O$111&lt;&gt;"",VALUE($M$111&amp;$O$111)&lt;202010),TRUE,FALSE)</formula>
    </cfRule>
  </conditionalFormatting>
  <conditionalFormatting sqref="Q111 S111">
    <cfRule type="expression" dxfId="458" priority="418">
      <formula>IF(AND($Q$111&lt;&gt;"",$S$111&lt;&gt;"",VALUE($Q$111&amp;$S$111)&lt;202010),TRUE,FALSE)</formula>
    </cfRule>
  </conditionalFormatting>
  <conditionalFormatting sqref="I69:T69 I71:T71 U72">
    <cfRule type="expression" dxfId="457" priority="412">
      <formula>IF(AND(ISBLANK($I$69:$T$69),ISBLANK($I$71:$T$71)),FALSE,IF($U$72&lt;0.1,TRUE,FALSE))</formula>
    </cfRule>
  </conditionalFormatting>
  <conditionalFormatting sqref="I83:T83 I85:T85 U86">
    <cfRule type="expression" dxfId="456" priority="411">
      <formula>IF(AND(ISBLANK($I$83:$T$83),ISBLANK($I$85:$T$85)),FALSE,IF($U$86&lt;0.05,TRUE,FALSE))</formula>
    </cfRule>
  </conditionalFormatting>
  <conditionalFormatting sqref="I93:T95 I98:T100 U102">
    <cfRule type="expression" dxfId="455" priority="410">
      <formula>IF(AND(ISBLANK($I$93:$T$95),ISBLANK($I$98:$T$100)),FALSE,IF($U$102&lt;0.15,TRUE,FALSE))</formula>
    </cfRule>
  </conditionalFormatting>
  <conditionalFormatting sqref="I112:T114 I117:T119 U121">
    <cfRule type="expression" dxfId="454" priority="409">
      <formula>IF(AND(ISBLANK($I$112:$T$114),ISBLANK($I$117:$T$119)),FALSE,IF($U$121&lt;0.075,TRUE,FALSE))</formula>
    </cfRule>
  </conditionalFormatting>
  <conditionalFormatting sqref="M82 O82">
    <cfRule type="expression" dxfId="453" priority="408">
      <formula>IF(AND($M$82&lt;&gt;"",$O$82&lt;&gt;"",VALUE($M$82&amp;$O$82)&lt;202010),TRUE,FALSE)</formula>
    </cfRule>
  </conditionalFormatting>
  <conditionalFormatting sqref="Q82 S82">
    <cfRule type="expression" dxfId="452" priority="407">
      <formula>IF(AND($Q$82&lt;&gt;"",$S$82&lt;&gt;"",VALUE($Q$82&amp;$S$82)&lt;202010),TRUE,FALSE)</formula>
    </cfRule>
  </conditionalFormatting>
  <conditionalFormatting sqref="I68 K68">
    <cfRule type="expression" dxfId="451" priority="343">
      <formula>IF($C$55="☑",IF(AND($I$68&lt;&gt;"",$K$68&lt;&gt;"",VALUE($I$68&amp;$K$68)&lt;202004),TRUE,FALSE))</formula>
    </cfRule>
  </conditionalFormatting>
  <conditionalFormatting sqref="E42:F42">
    <cfRule type="expression" dxfId="450" priority="404">
      <formula>$E$42=""</formula>
    </cfRule>
  </conditionalFormatting>
  <conditionalFormatting sqref="K42:L42">
    <cfRule type="expression" dxfId="449" priority="403">
      <formula>$K$42=""</formula>
    </cfRule>
  </conditionalFormatting>
  <conditionalFormatting sqref="Q42:R42">
    <cfRule type="expression" dxfId="448" priority="402">
      <formula>$Q$42=""</formula>
    </cfRule>
  </conditionalFormatting>
  <conditionalFormatting sqref="I135 K135 I136:L136 I137 K137 I138:L138">
    <cfRule type="expression" dxfId="447" priority="398">
      <formula>AND($B$2="最低賃金枠",$C$128="☑",I135="")</formula>
    </cfRule>
    <cfRule type="expression" dxfId="446" priority="399">
      <formula>OR($B$2&lt;&gt;"最低賃金枠",$C$126="☑",$C$130="☑")</formula>
    </cfRule>
  </conditionalFormatting>
  <conditionalFormatting sqref="I139:L139">
    <cfRule type="expression" dxfId="445" priority="397">
      <formula>IF(AND(ISBLANK($I$136),ISBLANK($I$138)),FALSE,IF($I$139&lt;0.3,TRUE,FALSE))</formula>
    </cfRule>
  </conditionalFormatting>
  <conditionalFormatting sqref="I143 K143 I144:L146 I148 K148 I149:L151">
    <cfRule type="expression" dxfId="444" priority="396">
      <formula>OR($B$2&lt;&gt;"最低賃金枠",$C$126="☑",$C$128="☑")</formula>
    </cfRule>
  </conditionalFormatting>
  <conditionalFormatting sqref="I143 K143 I144:L146 I148 K148 I149:L151">
    <cfRule type="expression" dxfId="443" priority="395">
      <formula>AND($B$2="最低賃金枠",$C$130="☑",I143="")</formula>
    </cfRule>
  </conditionalFormatting>
  <conditionalFormatting sqref="I153:L153">
    <cfRule type="expression" dxfId="442" priority="394">
      <formula>IF(AND(ISBLANK($I$144:$I$146),ISBLANK($I$149:$I$151)),FALSE,IF($I$153&lt;0.45,TRUE,FALSE))</formula>
    </cfRule>
  </conditionalFormatting>
  <conditionalFormatting sqref="C159:C165">
    <cfRule type="expression" dxfId="441" priority="377">
      <formula>OR(SUM(LEN($C$159:$C$165)-LEN(SUBSTITUTE($C$159:$C$165,"☑","")))&gt;1,SUM(LEN($C$159:$C$165)-LEN(SUBSTITUTE($C$159:$C$165,"☑","")))=0)</formula>
    </cfRule>
  </conditionalFormatting>
  <conditionalFormatting sqref="C234:C237">
    <cfRule type="expression" dxfId="440" priority="299">
      <formula>IF($B$2="回復・再生応援枠",FALSE,TRUE)</formula>
    </cfRule>
  </conditionalFormatting>
  <conditionalFormatting sqref="I264 K264 I265:L267 I269 K269 I270:L272">
    <cfRule type="expression" dxfId="439" priority="348">
      <formula>IF(OR($C$227="☑",$C$248="☑"),FALSE,TRUE)</formula>
    </cfRule>
  </conditionalFormatting>
  <conditionalFormatting sqref="K264 K269">
    <cfRule type="expression" dxfId="438" priority="355">
      <formula>AND($K$264&lt;&gt;$K$269,$K$264&lt;&gt;"",$K$269&lt;&gt;"")</formula>
    </cfRule>
  </conditionalFormatting>
  <conditionalFormatting sqref="I264 K264">
    <cfRule type="expression" dxfId="437" priority="354">
      <formula>IF(OR($C$227="☑",$C$248="☑"),IF(AND($I$264&lt;&gt;"",$K$264&lt;&gt;"",VALUE($I$264&amp;$K$264)&lt;202110),TRUE,FALSE),TRUE)</formula>
    </cfRule>
  </conditionalFormatting>
  <conditionalFormatting sqref="I265:L267 I270:L272">
    <cfRule type="expression" dxfId="436" priority="353">
      <formula>IF(AND(ISBLANK($I$264:$L$267),ISBLANK($I$270:$L$272)),FALSE,IF($I$274&lt;0.45,TRUE,FALSE))</formula>
    </cfRule>
  </conditionalFormatting>
  <conditionalFormatting sqref="C223:C229">
    <cfRule type="expression" dxfId="435" priority="370">
      <formula>IF($B$2="回復・再生応援枠",TRUE,FALSE)</formula>
    </cfRule>
  </conditionalFormatting>
  <conditionalFormatting sqref="C243:C252">
    <cfRule type="expression" dxfId="434" priority="369">
      <formula>IF($B$2="回復・再生応援枠",FALSE,TRUE)</formula>
    </cfRule>
  </conditionalFormatting>
  <conditionalFormatting sqref="I269">
    <cfRule type="expression" dxfId="433" priority="349">
      <formula>IF(OR($C$227="☑",$C$248="☑"),IF(OR($C$258=2020,$C$258=2021),TRUE,FALSE),TRUE)</formula>
    </cfRule>
  </conditionalFormatting>
  <conditionalFormatting sqref="I269 K269">
    <cfRule type="expression" dxfId="432" priority="352">
      <formula>IF(OR($I$264&lt;&gt;"",$K$264&lt;&gt;""),IF(OR($I$269="",$K$269=""),TRUE,FALSE),TRUE)</formula>
    </cfRule>
  </conditionalFormatting>
  <conditionalFormatting sqref="C62:C64">
    <cfRule type="expression" dxfId="431" priority="455">
      <formula>OR(AND($C$62="☑",OR($C$55="☑",$C$57="☑",$C$60="☑")),AND($C$62="□",AND($C$55="□",$C$57="□",$C$60="□")))</formula>
    </cfRule>
  </conditionalFormatting>
  <conditionalFormatting sqref="C57:C59">
    <cfRule type="expression" dxfId="430" priority="458">
      <formula>OR(AND($C$57="☑",OR($C$55="☑",$C$60="☑",$C$62="☑")),AND($C$57="□",AND($C$55="□",$C$60="□",$C$62="□")))</formula>
    </cfRule>
  </conditionalFormatting>
  <conditionalFormatting sqref="C60:C61">
    <cfRule type="expression" dxfId="429" priority="460">
      <formula>IF($C$47&lt;&gt;"☑",OR(AND($C$60="☑",OR($C$55="☑",$C$57="☑",$C$62="☑")),AND($C$60="□",AND($C$55="□",$C$57="□",$C$62="□"))),$C$60="☑")</formula>
    </cfRule>
  </conditionalFormatting>
  <conditionalFormatting sqref="I92">
    <cfRule type="expression" dxfId="428" priority="329">
      <formula>AND($C$47="☑",$I$92&lt;&gt;"")</formula>
    </cfRule>
  </conditionalFormatting>
  <conditionalFormatting sqref="K92">
    <cfRule type="expression" dxfId="427" priority="328">
      <formula>AND($C$47="☑",$K$92&lt;&gt;"")</formula>
    </cfRule>
  </conditionalFormatting>
  <conditionalFormatting sqref="M92">
    <cfRule type="expression" dxfId="426" priority="327">
      <formula>AND($C$47="☑",$M$92&lt;&gt;"")</formula>
    </cfRule>
  </conditionalFormatting>
  <conditionalFormatting sqref="O92">
    <cfRule type="expression" dxfId="425" priority="326">
      <formula>AND($C$47="☑",$O$92&lt;&gt;"")</formula>
    </cfRule>
  </conditionalFormatting>
  <conditionalFormatting sqref="Q92">
    <cfRule type="expression" dxfId="424" priority="325">
      <formula>AND($C$47="☑",$Q$92&lt;&gt;"")</formula>
    </cfRule>
  </conditionalFormatting>
  <conditionalFormatting sqref="S92">
    <cfRule type="expression" dxfId="423" priority="324">
      <formula>AND($C$47="☑",$S$92&lt;&gt;"")</formula>
    </cfRule>
  </conditionalFormatting>
  <conditionalFormatting sqref="I93:L93">
    <cfRule type="expression" dxfId="422" priority="323">
      <formula>AND($C$47="☑",$I$93&lt;&gt;"")</formula>
    </cfRule>
  </conditionalFormatting>
  <conditionalFormatting sqref="M93:P93">
    <cfRule type="expression" dxfId="421" priority="322">
      <formula>AND($C$47="☑",$M$93&lt;&gt;"")</formula>
    </cfRule>
  </conditionalFormatting>
  <conditionalFormatting sqref="Q93:T93">
    <cfRule type="expression" dxfId="420" priority="321">
      <formula>AND($C$47="☑",$Q$93&lt;&gt;"")</formula>
    </cfRule>
  </conditionalFormatting>
  <conditionalFormatting sqref="I94:L94">
    <cfRule type="expression" dxfId="419" priority="320">
      <formula>AND($C$47="☑",$I$94&lt;&gt;"")</formula>
    </cfRule>
  </conditionalFormatting>
  <conditionalFormatting sqref="M94:P94">
    <cfRule type="expression" dxfId="418" priority="319">
      <formula>AND($C$47="☑",$M$94&lt;&gt;"")</formula>
    </cfRule>
  </conditionalFormatting>
  <conditionalFormatting sqref="Q94:T94">
    <cfRule type="expression" dxfId="417" priority="318">
      <formula>AND($C$47="☑",$Q$94&lt;&gt;"")</formula>
    </cfRule>
  </conditionalFormatting>
  <conditionalFormatting sqref="I95:L95">
    <cfRule type="expression" dxfId="416" priority="317">
      <formula>AND($C$47="☑",$I$95&lt;&gt;"")</formula>
    </cfRule>
  </conditionalFormatting>
  <conditionalFormatting sqref="M95:P95">
    <cfRule type="expression" dxfId="415" priority="316">
      <formula>AND($C$47="☑",$M$95&lt;&gt;"")</formula>
    </cfRule>
  </conditionalFormatting>
  <conditionalFormatting sqref="Q95:T95">
    <cfRule type="expression" dxfId="414" priority="315">
      <formula>AND($C$47="☑",$Q$95&lt;&gt;"")</formula>
    </cfRule>
  </conditionalFormatting>
  <conditionalFormatting sqref="I97">
    <cfRule type="expression" dxfId="413" priority="314">
      <formula>AND($C$47="☑",$I$97&lt;&gt;"")</formula>
    </cfRule>
  </conditionalFormatting>
  <conditionalFormatting sqref="K97">
    <cfRule type="expression" dxfId="412" priority="313">
      <formula>AND($C$47="☑",$K$97&lt;&gt;"")</formula>
    </cfRule>
  </conditionalFormatting>
  <conditionalFormatting sqref="M97">
    <cfRule type="expression" dxfId="411" priority="312">
      <formula>AND($C$47="☑",$M$97&lt;&gt;"")</formula>
    </cfRule>
  </conditionalFormatting>
  <conditionalFormatting sqref="O97">
    <cfRule type="expression" dxfId="410" priority="311">
      <formula>AND($C$47="☑",$O$97&lt;&gt;"")</formula>
    </cfRule>
  </conditionalFormatting>
  <conditionalFormatting sqref="Q97">
    <cfRule type="expression" dxfId="409" priority="310">
      <formula>AND($C$47="☑",$Q$97&lt;&gt;"")</formula>
    </cfRule>
  </conditionalFormatting>
  <conditionalFormatting sqref="S97">
    <cfRule type="expression" dxfId="408" priority="309">
      <formula>AND($C$47="☑",$S$97&lt;&gt;"")</formula>
    </cfRule>
  </conditionalFormatting>
  <conditionalFormatting sqref="I98:L98">
    <cfRule type="expression" dxfId="407" priority="308">
      <formula>AND($C$47="☑",$I$98&lt;&gt;"")</formula>
    </cfRule>
  </conditionalFormatting>
  <conditionalFormatting sqref="M98:P98">
    <cfRule type="expression" dxfId="406" priority="307">
      <formula>AND($C$47="☑",$M$98&lt;&gt;"")</formula>
    </cfRule>
  </conditionalFormatting>
  <conditionalFormatting sqref="Q98:T98">
    <cfRule type="expression" dxfId="405" priority="306">
      <formula>AND($C$47="☑",$M$98&lt;&gt;"")</formula>
    </cfRule>
  </conditionalFormatting>
  <conditionalFormatting sqref="I99:L99">
    <cfRule type="expression" dxfId="404" priority="305">
      <formula>AND($C$47="☑",$I$99&lt;&gt;"")</formula>
    </cfRule>
  </conditionalFormatting>
  <conditionalFormatting sqref="M99:P99">
    <cfRule type="expression" dxfId="403" priority="304">
      <formula>AND($C$47="☑",$M$99&lt;&gt;"")</formula>
    </cfRule>
  </conditionalFormatting>
  <conditionalFormatting sqref="Q99:T99">
    <cfRule type="expression" dxfId="402" priority="303">
      <formula>AND($C$47="☑",$Q$99&lt;&gt;"")</formula>
    </cfRule>
  </conditionalFormatting>
  <conditionalFormatting sqref="I100:L100">
    <cfRule type="expression" dxfId="401" priority="302">
      <formula>AND($C$47="☑",$I$100&lt;&gt;"")</formula>
    </cfRule>
  </conditionalFormatting>
  <conditionalFormatting sqref="M100:P100">
    <cfRule type="expression" dxfId="400" priority="301">
      <formula>AND($C$47="☑",$M$100&lt;&gt;"")</formula>
    </cfRule>
  </conditionalFormatting>
  <conditionalFormatting sqref="Q100:T100">
    <cfRule type="expression" dxfId="399" priority="300">
      <formula>AND($C$47="☑",$Q$100&lt;&gt;"")</formula>
    </cfRule>
  </conditionalFormatting>
  <conditionalFormatting sqref="C234:C235">
    <cfRule type="expression" dxfId="398" priority="558">
      <formula>AND($B$2="回復・再生応援枠",OR($C$234="",SUM(LEN($C$234:$C$236)-LEN(SUBSTITUTE($C$234:$C$236,"☑","")))&gt;1,SUM(LEN($C$234:$C$236)-LEN(SUBSTITUTE($C$234:$C$236,"☑","")))=0))</formula>
    </cfRule>
  </conditionalFormatting>
  <conditionalFormatting sqref="C236:C237">
    <cfRule type="expression" dxfId="397" priority="295">
      <formula>AND($B$2="回復・再生応援枠",OR($C$236="",SUM(LEN($C$234:$C$236)-LEN(SUBSTITUTE($C$234:$C$236,"☑","")))&gt;1,SUM(LEN($C$234:$C$236)-LEN(SUBSTITUTE($C$234:$C$236,"☑","")))=0))</formula>
    </cfRule>
  </conditionalFormatting>
  <conditionalFormatting sqref="C243:C245">
    <cfRule type="expression" dxfId="396" priority="360">
      <formula>AND($B$2="回復・再生応援枠",OR($C$243="",SUM(LEN($C$243:$C$252)-LEN(SUBSTITUTE($C$243:$C$252,"☑","")))&gt;1,SUM(LEN($C$243:$C$252)-LEN(SUBSTITUTE($C$243:$C$252,"☑","")))=0))</formula>
    </cfRule>
  </conditionalFormatting>
  <conditionalFormatting sqref="C246:C247">
    <cfRule type="expression" dxfId="395" priority="294">
      <formula>AND($B$2="回復・再生応援枠",OR($C$246="",SUM(LEN($C$243:$C$252)-LEN(SUBSTITUTE($C$243:$C$252,"☑","")))&gt;1,SUM(LEN($C$243:$C$252)-LEN(SUBSTITUTE($C$243:$C$252,"☑","")))=0))</formula>
    </cfRule>
  </conditionalFormatting>
  <conditionalFormatting sqref="C248:C249">
    <cfRule type="expression" dxfId="394" priority="293">
      <formula>AND($B$2="回復・再生応援枠",OR($C$248="",SUM(LEN($C$243:$C$252)-LEN(SUBSTITUTE($C$243:$C$252,"☑","")))&gt;1,SUM(LEN($C$243:$C$252)-LEN(SUBSTITUTE($C$243:$C$252,"☑","")))=0))</formula>
    </cfRule>
  </conditionalFormatting>
  <conditionalFormatting sqref="C250:C252">
    <cfRule type="expression" dxfId="393" priority="291">
      <formula>AND($C$234="☑",$C$250="☑")</formula>
    </cfRule>
    <cfRule type="expression" dxfId="392" priority="292">
      <formula>AND($B$2="回復・再生応援枠",OR($C$250="",SUM(LEN($C$243:$C$252)-LEN(SUBSTITUTE($C$243:$C$252,"☑","")))&gt;1,SUM(LEN($C$243:$C$252)-LEN(SUBSTITUTE($C$243:$C$252,"☑","")))=0))</formula>
    </cfRule>
  </conditionalFormatting>
  <conditionalFormatting sqref="K169 K171">
    <cfRule type="expression" dxfId="391" priority="261">
      <formula>AND($K$169&lt;&gt;$K$171,$K$169&lt;&gt;"",$K$171&lt;&gt;"")</formula>
    </cfRule>
  </conditionalFormatting>
  <conditionalFormatting sqref="I170 I172 I173">
    <cfRule type="expression" dxfId="390" priority="260">
      <formula>IF(AND(ISBLANK($I$170),ISBLANK($I$172)),FALSE,IF($I$173&lt;0.1,TRUE,FALSE))</formula>
    </cfRule>
  </conditionalFormatting>
  <conditionalFormatting sqref="K169 K171 I169:I172">
    <cfRule type="expression" dxfId="389" priority="10">
      <formula>IF($C$161="☑",FALSE,TRUE)</formula>
    </cfRule>
  </conditionalFormatting>
  <conditionalFormatting sqref="V187:Y187">
    <cfRule type="expression" dxfId="388" priority="237">
      <formula>IF(AND(ISBLANK($I$144:$I$146),ISBLANK($I$149:$I$151)),FALSE,IF($I$153&lt;0.45,TRUE,FALSE))</formula>
    </cfRule>
  </conditionalFormatting>
  <conditionalFormatting sqref="I187 I178 I179 I180 I183 I184 I185">
    <cfRule type="expression" dxfId="387" priority="229">
      <formula>IF(AND(ISBLANK($I$178:$L$180),ISBLANK($I$183:$L$185)),FALSE,IF($I$187&lt;0.15,TRUE,FALSE))</formula>
    </cfRule>
  </conditionalFormatting>
  <conditionalFormatting sqref="I182 K182">
    <cfRule type="expression" dxfId="386" priority="228">
      <formula>IF(OR($I$177&lt;&gt;"",$K$177&lt;&gt;""),IF(OR($I$182="",$K$182=""),TRUE,FALSE),TRUE)</formula>
    </cfRule>
  </conditionalFormatting>
  <conditionalFormatting sqref="I177 K177 I178:L180 I182 K182 I183:L185">
    <cfRule type="expression" dxfId="385" priority="9">
      <formula>IF($C$163="☑",FALSE,TRUE)</formula>
    </cfRule>
  </conditionalFormatting>
  <conditionalFormatting sqref="I92 K92 M92 O92 Q92 S92">
    <cfRule type="expression" dxfId="384" priority="894">
      <formula>IF(AND($C$60="☑",OR($C$223="☑",$C$243="☑")),IF(AND($AA$92&lt;202110,$AB$92&lt;202110,$AC$92&lt;202110),TRUE,FALSE),FALSE)</formula>
    </cfRule>
  </conditionalFormatting>
  <conditionalFormatting sqref="I102:L102">
    <cfRule type="expression" dxfId="383" priority="900">
      <formula>IF(AND($C$60="☑",OR($C$223="☑",$C$243="☑")),IF($AA$93,IF(OR($AA$95,$AB$95,$AC$95),FALSE,TRUE),FALSE),FALSE)</formula>
    </cfRule>
  </conditionalFormatting>
  <conditionalFormatting sqref="M102:P102">
    <cfRule type="expression" dxfId="382" priority="901">
      <formula>IF(AND($C$60="☑",OR($C$223="☑",$C$243="☑")),IF($AB$93,IF(OR($AA$95,$AB$95,$AC$95),FALSE,TRUE),FALSE),FALSE)</formula>
    </cfRule>
  </conditionalFormatting>
  <conditionalFormatting sqref="Q102:T102">
    <cfRule type="expression" dxfId="381" priority="902">
      <formula>IF(AND($C$60="☑",OR($C$223="☑",$C$243="☑")),IF($AC$93,IF(OR($AA$95,$AB$95,$AC$95),FALSE,TRUE),FALSE),FALSE)</formula>
    </cfRule>
  </conditionalFormatting>
  <conditionalFormatting sqref="I68 K68 O68 S68 M68 Q68">
    <cfRule type="expression" dxfId="380" priority="8">
      <formula>IF(AND($C$55="☑",OR($C$159="☑",$C$191="☑")),IF(AND($AA$68&lt;202201,$AB$68&lt;202201,$AC$68&lt;202201),TRUE,FALSE),FALSE)</formula>
    </cfRule>
    <cfRule type="expression" dxfId="379" priority="903">
      <formula>IF(AND($C$55="☑",OR($C$223="☑",$C$243="☑")),IF(AND($AA$68&lt;202110,$AB$68&lt;202110,$AC$68&lt;202110),TRUE,FALSE),FALSE)</formula>
    </cfRule>
  </conditionalFormatting>
  <conditionalFormatting sqref="I72:L72">
    <cfRule type="expression" dxfId="378" priority="909">
      <formula>IF(AND($C$55="☑",OR($C$223="☑",$C$243="☑")),IF($AA$69,IF(OR($AA$71,$AB$71,$AC$71),FALSE,TRUE),FALSE),FALSE)</formula>
    </cfRule>
  </conditionalFormatting>
  <conditionalFormatting sqref="M72:P72">
    <cfRule type="expression" dxfId="377" priority="910">
      <formula>IF(AND($C$55="☑",OR($C$223="☑",$C$243="☑")),IF($AB$69,IF(OR($AA$71,$AB$71,$AC$71),FALSE,TRUE),FALSE),FALSE)</formula>
    </cfRule>
  </conditionalFormatting>
  <conditionalFormatting sqref="Q72:T72">
    <cfRule type="expression" dxfId="376" priority="911">
      <formula>IF(AND($C$55="☑",OR($C$223="☑",$C$243="☑")),IF($AC$69,IF(OR($AA$71,$AB$71,$AC$71),FALSE,TRUE),FALSE),FALSE)</formula>
    </cfRule>
  </conditionalFormatting>
  <conditionalFormatting sqref="C278:C286">
    <cfRule type="expression" dxfId="375" priority="163">
      <formula>OR(SUM(LEN($C$278:$C$286)-LEN(SUBSTITUTE($C$278:$C$286,"☑","")))&gt;1,SUM(LEN($C$278:$C$286)-LEN(SUBSTITUTE($C$278:$C$286,"☑","")))=0)</formula>
    </cfRule>
  </conditionalFormatting>
  <conditionalFormatting sqref="C191:C197">
    <cfRule type="expression" dxfId="374" priority="159">
      <formula>OR(SUM(LEN($C$191:$C$197)-LEN(SUBSTITUTE($C$191:$C$197,"☑","")))&gt;1,SUM(LEN($C$191:$C$197)-LEN(SUBSTITUTE($C$191:$C$197,"☑","")))=0)</formula>
    </cfRule>
  </conditionalFormatting>
  <conditionalFormatting sqref="K256 K258">
    <cfRule type="expression" dxfId="373" priority="98">
      <formula>AND($K$256&lt;&gt;$K$258,$K$256&lt;&gt;"",$K$258&lt;&gt;"")</formula>
    </cfRule>
  </conditionalFormatting>
  <conditionalFormatting sqref="I256 K256 I257:L257 I259:L259 I258 K258">
    <cfRule type="expression" dxfId="372" priority="94">
      <formula>IF(OR($C$225="☑",$C$246="☑"),FALSE,TRUE)</formula>
    </cfRule>
  </conditionalFormatting>
  <conditionalFormatting sqref="I257:L257 I259:L259">
    <cfRule type="expression" dxfId="371" priority="97">
      <formula>IF(AND(ISBLANK($I$257),ISBLANK($I$259)),FALSE,IF($I$260&lt;0.3,TRUE,FALSE))</formula>
    </cfRule>
  </conditionalFormatting>
  <conditionalFormatting sqref="I256 K256">
    <cfRule type="expression" dxfId="370" priority="96">
      <formula>IF(OR($C$225="☑",$C$246="☑"),IF(AND($I$180&lt;&gt;"",$K$180&lt;&gt;"",VALUE($I$180&amp;$K$180)&lt;202110),TRUE,FALSE),TRUE)</formula>
    </cfRule>
  </conditionalFormatting>
  <conditionalFormatting sqref="I258">
    <cfRule type="expression" dxfId="369" priority="95">
      <formula>IF(OR($C$225="☑",$C$246="☑"),IF(OR($C$182=2020,$C$182=2021),TRUE,FALSE),TRUE)</formula>
    </cfRule>
  </conditionalFormatting>
  <conditionalFormatting sqref="K201 K203">
    <cfRule type="expression" dxfId="368" priority="75">
      <formula>AND($K$201&lt;&gt;$K$203,$K$201&lt;&gt;"",$K$203&lt;&gt;"")</formula>
    </cfRule>
  </conditionalFormatting>
  <conditionalFormatting sqref="O201 O203">
    <cfRule type="expression" dxfId="367" priority="78">
      <formula>AND($O$201&lt;&gt;$O$203,$O$201&lt;&gt;"",$O$203&lt;&gt;"")</formula>
    </cfRule>
  </conditionalFormatting>
  <conditionalFormatting sqref="S201 S203">
    <cfRule type="expression" dxfId="366" priority="81">
      <formula>AND($S$201&lt;&gt;$S$203,$S$201&lt;&gt;"",$S$203&lt;&gt;"")</formula>
    </cfRule>
  </conditionalFormatting>
  <conditionalFormatting sqref="I201 K201 O201 S201 I202:T202 I203 K203 M203 O203 Q203 S203 I204:T204 M201 Q201">
    <cfRule type="expression" dxfId="365" priority="73">
      <formula>IF($C$193="☑",FALSE,TRUE)</formula>
    </cfRule>
  </conditionalFormatting>
  <conditionalFormatting sqref="I202:T202 I204:T204 U205">
    <cfRule type="expression" dxfId="364" priority="77">
      <formula>IF(AND(ISBLANK($I$202:$T$202),ISBLANK($I$204:$T$204)),FALSE,IF($U$205&lt;0.1,TRUE,FALSE))</formula>
    </cfRule>
  </conditionalFormatting>
  <conditionalFormatting sqref="I205:L205">
    <cfRule type="expression" dxfId="363" priority="83">
      <formula>IF(AND($C$55="☑",OR($C$223="☑",$C$243="☑")),IF($AA$69,IF(OR($AA$71,$AB$71,$AC$71),FALSE,TRUE),FALSE),FALSE)</formula>
    </cfRule>
  </conditionalFormatting>
  <conditionalFormatting sqref="M205:P205">
    <cfRule type="expression" dxfId="362" priority="84">
      <formula>IF(AND($C$55="☑",OR($C$223="☑",$C$243="☑")),IF($AB$69,IF(OR($AA$71,$AB$71,$AC$71),FALSE,TRUE),FALSE),FALSE)</formula>
    </cfRule>
  </conditionalFormatting>
  <conditionalFormatting sqref="Q205:T205">
    <cfRule type="expression" dxfId="361" priority="85">
      <formula>IF(AND($C$55="☑",OR($C$223="☑",$C$243="☑")),IF($AC$69,IF(OR($AA$71,$AB$71,$AC$71),FALSE,TRUE),FALSE),FALSE)</formula>
    </cfRule>
  </conditionalFormatting>
  <conditionalFormatting sqref="K209 K214">
    <cfRule type="expression" dxfId="360" priority="50">
      <formula>AND($K$209&lt;&gt;$K$214,$K$209&lt;&gt;"",$K$214&lt;&gt;"")</formula>
    </cfRule>
  </conditionalFormatting>
  <conditionalFormatting sqref="O209 O214">
    <cfRule type="expression" dxfId="359" priority="49">
      <formula>AND($O$209&lt;&gt;$O$214,$O$209&lt;&gt;"",$O$214&lt;&gt;"")</formula>
    </cfRule>
  </conditionalFormatting>
  <conditionalFormatting sqref="S209 S214">
    <cfRule type="expression" dxfId="358" priority="48">
      <formula>AND($S$209&lt;&gt;$S$214,$S$209&lt;&gt;"",$S$214&lt;&gt;"")</formula>
    </cfRule>
  </conditionalFormatting>
  <conditionalFormatting sqref="I210:T212 I215:T217 U219">
    <cfRule type="expression" dxfId="357" priority="44">
      <formula>IF(AND(ISBLANK($I$210:$T$212),ISBLANK($I$215:$T$217)),FALSE,IF($U$219&lt;0.15,TRUE,FALSE))</formula>
    </cfRule>
  </conditionalFormatting>
  <conditionalFormatting sqref="O209 Q209 S209 I214 K214 M214 O214 Q214 S214 I210:T212 I215:T217 I209 K209 M209">
    <cfRule type="expression" dxfId="356" priority="11">
      <formula>IF($C$195="☑",FALSE,TRUE)</formula>
    </cfRule>
  </conditionalFormatting>
  <conditionalFormatting sqref="I171 K171">
    <cfRule type="expression" dxfId="355" priority="248">
      <formula>IF(OR($I$169&lt;&gt;"",$K$169&lt;&gt;""),IF(OR($I$171="",$K$171=""),TRUE,FALSE),TRUE)</formula>
    </cfRule>
  </conditionalFormatting>
  <conditionalFormatting sqref="K177 K182">
    <cfRule type="expression" dxfId="354" priority="224">
      <formula>AND($K$177&lt;&gt;$K$182,$K$177&lt;&gt;"",$K$182&lt;&gt;"")</formula>
    </cfRule>
  </conditionalFormatting>
  <conditionalFormatting sqref="C191">
    <cfRule type="expression" dxfId="353" priority="7">
      <formula>AND($C$47="☑",$C$191="☑")</formula>
    </cfRule>
  </conditionalFormatting>
  <conditionalFormatting sqref="C223:C224">
    <cfRule type="expression" dxfId="352" priority="6">
      <formula>AND(NOT($B$2="回復・再生応援枠"),OR($C$223="",SUM(LEN($C$223:$C$229)-LEN(SUBSTITUTE($C$223:$C$229,"☑","")))&gt;1,SUM(LEN($C$223:$C$229)-LEN(SUBSTITUTE($C$223:$C$229,"☑","")))=0))</formula>
    </cfRule>
  </conditionalFormatting>
  <conditionalFormatting sqref="C225:C226">
    <cfRule type="expression" dxfId="351" priority="5">
      <formula>AND(NOT($B$2="回復・再生応援枠"),OR($C$223="",SUM(LEN($C$223:$C$229)-LEN(SUBSTITUTE($C$223:$C$229,"☑","")))&gt;1,SUM(LEN($C$223:$C$229)-LEN(SUBSTITUTE($C$223:$C$229,"☑","")))=0))</formula>
    </cfRule>
  </conditionalFormatting>
  <conditionalFormatting sqref="C227:C228">
    <cfRule type="expression" dxfId="350" priority="4">
      <formula>AND(NOT($B$2="回復・再生応援枠"),OR($C$223="",SUM(LEN($C$223:$C$229)-LEN(SUBSTITUTE($C$223:$C$229,"☑","")))&gt;1,SUM(LEN($C$223:$C$229)-LEN(SUBSTITUTE($C$223:$C$229,"☑","")))=0))</formula>
    </cfRule>
  </conditionalFormatting>
  <conditionalFormatting sqref="C229">
    <cfRule type="expression" dxfId="349" priority="3">
      <formula>AND(NOT($B$2="回復・再生応援枠"),OR($C$223="",SUM(LEN($C$223:$C$229)-LEN(SUBSTITUTE($C$223:$C$229,"☑","")))&gt;1,SUM(LEN($C$223:$C$229)-LEN(SUBSTITUTE($C$223:$C$229,"☑","")))=0))</formula>
    </cfRule>
  </conditionalFormatting>
  <conditionalFormatting sqref="M68">
    <cfRule type="expression" dxfId="348" priority="2">
      <formula>IF($C$55="☑",IF(AND($I$68&lt;&gt;"",$K$68&lt;&gt;"",VALUE($I$68&amp;$K$68)&lt;202004),TRUE,FALSE))</formula>
    </cfRule>
  </conditionalFormatting>
  <conditionalFormatting sqref="Q68">
    <cfRule type="expression" dxfId="347" priority="1">
      <formula>IF($C$55="☑",IF(AND($I$68&lt;&gt;"",$K$68&lt;&gt;"",VALUE($I$68&amp;$K$68)&lt;202004),TRUE,FALSE))</formula>
    </cfRule>
  </conditionalFormatting>
  <dataValidations count="18">
    <dataValidation type="list" allowBlank="1" showInputMessage="1" showErrorMessage="1" sqref="R17 R5" xr:uid="{00000000-0002-0000-0600-000000000000}">
      <formula1>"2022,2023,2024"</formula1>
    </dataValidation>
    <dataValidation type="list" allowBlank="1" showInputMessage="1" showErrorMessage="1" sqref="T17 T5" xr:uid="{00000000-0002-0000-0600-000001000000}">
      <formula1>"01,02,03,04,05,06,07,08,09,10,11,12"</formula1>
    </dataValidation>
    <dataValidation type="list" allowBlank="1" showInputMessage="1" showErrorMessage="1" sqref="V17 V5" xr:uid="{00000000-0002-0000-0600-000002000000}">
      <formula1>"01,02,03,04,05,06,07,08,09,10,11,12,13,14,15,16,17,18,19,20,21,22,23,24,25,26,27,28,29,30,31"</formula1>
    </dataValidation>
    <dataValidation type="list" allowBlank="1" showInputMessage="1" showErrorMessage="1" sqref="I70 M70 Q70 I84 M84 Q84 M97 Q97 I97 M116 Q116 I116" xr:uid="{00000000-0002-0000-0600-000003000000}">
      <formula1>"2018,2019,2020"</formula1>
    </dataValidation>
    <dataValidation type="list" allowBlank="1" showInputMessage="1" showErrorMessage="1" sqref="Q111 I135 I143 M111 I111 Q82 I82 M82" xr:uid="{00000000-0002-0000-0600-000004000000}">
      <formula1>"2020,2021,2022"</formula1>
    </dataValidation>
    <dataValidation type="custom" allowBlank="1" showInputMessage="1" showErrorMessage="1" sqref="D9:I13 D20:I24" xr:uid="{00000000-0002-0000-0600-000005000000}">
      <formula1>LEN(D9)&lt;=64</formula1>
    </dataValidation>
    <dataValidation type="custom" allowBlank="1" showInputMessage="1" showErrorMessage="1" sqref="J9:R13 J20:R24" xr:uid="{00000000-0002-0000-0600-000006000000}">
      <formula1>LEN(J9)&lt;=512</formula1>
    </dataValidation>
    <dataValidation type="custom" allowBlank="1" showInputMessage="1" showErrorMessage="1" sqref="W20:X25 W9:X14" xr:uid="{00000000-0002-0000-0600-000007000000}">
      <formula1>AND(_xlfn.NUMBERVALUE(W9)&gt;=0,_xlfn.NUMBERVALUE(W9)&lt;=100,W9*100=INT(W9*100))</formula1>
    </dataValidation>
    <dataValidation type="whole" allowBlank="1" showInputMessage="1" showErrorMessage="1" sqref="E14 E25" xr:uid="{00000000-0002-0000-0600-000008000000}">
      <formula1>0</formula1>
      <formula2>99999999</formula2>
    </dataValidation>
    <dataValidation type="decimal" allowBlank="1" showInputMessage="1" showErrorMessage="1" sqref="E42:F42 K42:L42 Q42:R42" xr:uid="{00000000-0002-0000-0600-000009000000}">
      <formula1>-9999</formula1>
      <formula2>10000</formula2>
    </dataValidation>
    <dataValidation type="whole" allowBlank="1" showInputMessage="1" showErrorMessage="1" sqref="I144:L146 I149:L151 I117:T119 I112:T114 I93:T95 I98:T100 I265:L267 I270:L272 I178:L180 I183:L185 I210:T212 I215:T217" xr:uid="{00000000-0002-0000-0600-00000A000000}">
      <formula1>-9999999999999</formula1>
      <formula2>99999999999999</formula2>
    </dataValidation>
    <dataValidation type="list" allowBlank="1" showInputMessage="1" showErrorMessage="1" sqref="I137 I148" xr:uid="{00000000-0002-0000-0600-00000B000000}">
      <formula1>"2018,2019,2020,2021"</formula1>
    </dataValidation>
    <dataValidation type="whole" allowBlank="1" showInputMessage="1" showErrorMessage="1" sqref="I69:T69 I138:L138 I136:L136 I71:T71 I83:T83 I85:T85 I170:L170 I172:L172 I257:L257 I259:L259 I202:T202 I204:T204" xr:uid="{00000000-0002-0000-0600-00000C000000}">
      <formula1>0</formula1>
      <formula2>99999999999999</formula2>
    </dataValidation>
    <dataValidation type="list" allowBlank="1" showInputMessage="1" showErrorMessage="1" sqref="I269 I258" xr:uid="{00000000-0002-0000-0600-00000D000000}">
      <formula1>"2019,2020"</formula1>
    </dataValidation>
    <dataValidation type="list" allowBlank="1" showInputMessage="1" showErrorMessage="1" sqref="I171 I182 I203 M203 Q203 I214 M214 Q214" xr:uid="{00000000-0002-0000-0600-00000E000000}">
      <formula1>"2019,2020,2021"</formula1>
    </dataValidation>
    <dataValidation type="list" allowBlank="1" showInputMessage="1" showErrorMessage="1" sqref="I68 M68 Q68 I92 M92 Q92" xr:uid="{00000000-0002-0000-0600-00000F000000}">
      <formula1>"2020,2021,2022,2023"</formula1>
    </dataValidation>
    <dataValidation type="list" allowBlank="1" showInputMessage="1" showErrorMessage="1" sqref="I169 I177 I201 M201 Q201 I209 M209 Q209" xr:uid="{00000000-0002-0000-0600-000010000000}">
      <formula1>"2022,2023"</formula1>
    </dataValidation>
    <dataValidation type="list" allowBlank="1" showInputMessage="1" showErrorMessage="1" sqref="I256 I264" xr:uid="{00000000-0002-0000-0600-000011000000}">
      <formula1>"2021,2022,2023"</formula1>
    </dataValidation>
  </dataValidations>
  <hyperlinks>
    <hyperlink ref="T55:X56" location="売上高減少要件__内訳" display="＜売上高減少率の内訳＞の「10％以上減少」の表を入力してください。" xr:uid="{00000000-0004-0000-0600-000000000000}"/>
    <hyperlink ref="T59:X59" location="'３．応募申請者の概要'!U73" display="「5％以上減少」の表を入力してください。" xr:uid="{00000000-0004-0000-0600-000001000000}"/>
    <hyperlink ref="T60:X61" location="付加価値額減少__内訳" display="付加価値額減少__内訳" xr:uid="{00000000-0004-0000-0600-000002000000}"/>
    <hyperlink ref="T64:X64" location="'３．応募申請者の概要'!U103" display="「7.5％以上減少」の表を入力してください。" xr:uid="{00000000-0004-0000-0600-000003000000}"/>
    <hyperlink ref="C73" r:id="rId1" display="　 ※「売上高減少の確認に係る特例について」に該当する場合の入力については、HPを参照してください。" xr:uid="{00000000-0004-0000-0600-000004000000}"/>
    <hyperlink ref="C87" r:id="rId2" display="　 ※「売上高減少の確認に係る特例について」に該当する場合の入力については、HPを参照してください。" xr:uid="{00000000-0004-0000-0600-000005000000}"/>
    <hyperlink ref="T57:X58" location="'３．応募申請者の概要'!U64" display="＜売上高減少率の内訳＞の「10％以上減少（グローバルの場合は15％）」の表と" xr:uid="{00000000-0004-0000-0600-000006000000}"/>
    <hyperlink ref="T62:X63" location="'３．応募申請者の概要'!U89" display="'３．応募申請者の概要'!U89" xr:uid="{00000000-0004-0000-0600-000007000000}"/>
    <hyperlink ref="T128:X129" location="最賃売上高減少__内訳" display="最賃売上高減少__内訳" xr:uid="{00000000-0004-0000-0600-000008000000}"/>
    <hyperlink ref="T130:X131" location="最賃付加価値額減少__内訳" display="最賃付加価値額減少__内訳" xr:uid="{00000000-0004-0000-0600-000009000000}"/>
    <hyperlink ref="T246:X247" location="売上高減少の内訳＿＿３０以上" display="＜売上高減少の内訳＞の「30％以上減少」の表を入力してください" xr:uid="{00000000-0004-0000-0600-00000A000000}"/>
    <hyperlink ref="T248:X249" location="付加価値額減少の内訳__４５以上減少" display="＜付加価値額減少の内訳＞の「45％以上減少」の表を入力してください" xr:uid="{00000000-0004-0000-0600-00000B000000}"/>
    <hyperlink ref="T163:X164" location="足許付加価値額減少__内訳" display="＜付加価値額減少の内訳＞の「15％以上減少」の表を入力してください" xr:uid="{00000000-0004-0000-0600-00000C000000}"/>
    <hyperlink ref="T161:X162" location="足許売上高減少__内訳" display="＜売上高減少率の内訳＞の「10％以上減少」の表を入力してください。" xr:uid="{00000000-0004-0000-0600-00000D000000}"/>
    <hyperlink ref="T193:X194" location="緊急対策要件__内訳" display="＜売上高減少率の内訳＞の「10％以上減少」の表を入力してください。" xr:uid="{00000000-0004-0000-0600-00000E000000}"/>
    <hyperlink ref="T195:X197" location="緊急対策要件__15内訳" display="緊急対策要件__15内訳" xr:uid="{00000000-0004-0000-0600-00000F000000}"/>
    <hyperlink ref="T227:X228" location="付加価値額減少の内訳__４５以上減少" display="＜付加価値額減少の内訳＞の「45％以上減少」の表を入力してください" xr:uid="{00000000-0004-0000-0600-000010000000}"/>
    <hyperlink ref="T225:X226" location="売上高減少の内訳＿＿３０以上" display="＜売上高減少の内訳＞の「30％以上減少」の表を入力してください" xr:uid="{00000000-0004-0000-0600-000011000000}"/>
  </hyperlinks>
  <pageMargins left="0.70866141732283505" right="0.70866141732283505" top="0.74803149606299202" bottom="0.74803149606299202" header="0.31496062992126" footer="0.31496062992126"/>
  <pageSetup paperSize="9" scale="30" orientation="portrait" verticalDpi="1200" r:id="rId3"/>
  <extLst>
    <ext xmlns:x14="http://schemas.microsoft.com/office/spreadsheetml/2009/9/main" uri="{CCE6A557-97BC-4b89-ADB6-D9C93CAAB3DF}">
      <x14:dataValidations xmlns:xm="http://schemas.microsoft.com/office/excel/2006/main" count="33">
        <x14:dataValidation type="list" allowBlank="1" showInputMessage="1" showErrorMessage="1" xr:uid="{A24FAC6E-46DB-4357-804B-2AA1E9FA2120}">
          <x14:formula1>
            <xm:f>プルダウンデータ!$B$147:$B$158</xm:f>
          </x14:formula1>
          <xm:sqref>K258 K203 K269 S214 O214 K214 K182 O203 K171 S203</xm:sqref>
        </x14:dataValidation>
        <x14:dataValidation type="list" allowBlank="1" showInputMessage="1" showErrorMessage="1" xr:uid="{00000000-0002-0000-0200-000000000000}">
          <x14:formula1>
            <xm:f>プルダウンデータ!$C$247:$C$248</xm:f>
          </x14:formula1>
          <xm:sqref>S9:V13 S20:V24</xm:sqref>
        </x14:dataValidation>
        <x14:dataValidation type="list" allowBlank="1" showInputMessage="1" showErrorMessage="1" xr:uid="{5D9BF507-579E-428B-B3FE-CA9922F94446}">
          <x14:formula1>
            <xm:f>プルダウンデータ!$C$357:$C$358</xm:f>
          </x14:formula1>
          <xm:sqref>C38:C39 C195 C159 C163 C161 C165 C278:C286 C193 C191 C46:C47 C51:C52 C223 C248 C246 C243 C234 C236 C227 C229 C225 C250 C130 C128 C126 C55 C57 C60 C62</xm:sqref>
        </x14:dataValidation>
        <x14:dataValidation type="list" allowBlank="1" showInputMessage="1" showErrorMessage="1" xr:uid="{15E1CB62-CCF5-48D7-8B4F-DFAD4A840E65}">
          <x14:formula1>
            <xm:f>IF($Q$70="",$A$1,IF($Q$70="2020",プルダウンデータ!$B$147:$B$149,プルダウンデータ!$B$147:$B$158))</xm:f>
          </x14:formula1>
          <xm:sqref>S70</xm:sqref>
        </x14:dataValidation>
        <x14:dataValidation type="list" allowBlank="1" showInputMessage="1" showErrorMessage="1" xr:uid="{B8B0864E-F21F-4E7D-977E-1943B99C9945}">
          <x14:formula1>
            <xm:f>IF($I$70="",$A$1,IF($I$70="2020",プルダウンデータ!$B$147:$B$149,プルダウンデータ!$B$147:$B$158))</xm:f>
          </x14:formula1>
          <xm:sqref>K70</xm:sqref>
        </x14:dataValidation>
        <x14:dataValidation type="list" allowBlank="1" showInputMessage="1" showErrorMessage="1" xr:uid="{8F862458-10F0-4F69-BBF0-9E5852433772}">
          <x14:formula1>
            <xm:f>IF($M$70="",$A$1,IF($M$70="2020",プルダウンデータ!$B$147:$B$149,プルダウンデータ!$B$147:$B$158))</xm:f>
          </x14:formula1>
          <xm:sqref>O70</xm:sqref>
        </x14:dataValidation>
        <x14:dataValidation type="list" allowBlank="1" showInputMessage="1" showErrorMessage="1" xr:uid="{3DE4D3F0-FA37-40F2-B1C0-1F04875978C4}">
          <x14:formula1>
            <xm:f>IF($I$82="",$A$1,IF($I$82="2020",プルダウンデータ!$B$147:$B$158,プルダウンデータ!$B$147:$B$158))</xm:f>
          </x14:formula1>
          <xm:sqref>K82</xm:sqref>
        </x14:dataValidation>
        <x14:dataValidation type="list" allowBlank="1" showInputMessage="1" showErrorMessage="1" xr:uid="{F0944AD2-BB84-4703-A015-0E28844704BA}">
          <x14:formula1>
            <xm:f>IF($Q$84="",$A$1,IF($Q$84="2020",プルダウンデータ!$B$147:$B$149,プルダウンデータ!$B$147:$B$158))</xm:f>
          </x14:formula1>
          <xm:sqref>S84</xm:sqref>
        </x14:dataValidation>
        <x14:dataValidation type="list" allowBlank="1" showInputMessage="1" showErrorMessage="1" xr:uid="{E804652D-FAFE-4361-A6EE-427737898378}">
          <x14:formula1>
            <xm:f>IF($M$82="",$A$1,IF($M$82="2020",プルダウンデータ!$B$147:$B$158,プルダウンデータ!$B$147:$B$158))</xm:f>
          </x14:formula1>
          <xm:sqref>O82</xm:sqref>
        </x14:dataValidation>
        <x14:dataValidation type="list" allowBlank="1" showInputMessage="1" showErrorMessage="1" xr:uid="{A30E82A4-0216-404D-B85E-5E1DF8EC999A}">
          <x14:formula1>
            <xm:f>IF($Q$82="",$A$1,IF($Q$82="2020",プルダウンデータ!$B$147:$B$158,プルダウンデータ!$B$147:$B$158))</xm:f>
          </x14:formula1>
          <xm:sqref>S82</xm:sqref>
        </x14:dataValidation>
        <x14:dataValidation type="list" allowBlank="1" showInputMessage="1" showErrorMessage="1" xr:uid="{D5513729-BCC7-4E92-A383-BCB27AD5BBD8}">
          <x14:formula1>
            <xm:f>IF($I$84="",$A$1,IF($I$84="2020",プルダウンデータ!$B$147:$B$149,プルダウンデータ!$B$147:$B$158))</xm:f>
          </x14:formula1>
          <xm:sqref>K84</xm:sqref>
        </x14:dataValidation>
        <x14:dataValidation type="list" allowBlank="1" showInputMessage="1" showErrorMessage="1" xr:uid="{88E4042B-8BF3-4E9E-AABD-D90BF235C462}">
          <x14:formula1>
            <xm:f>IF($M$84="",$A$1,IF($M$84="2020",プルダウンデータ!$B$147:$B$149,プルダウンデータ!$B$147:$B$158))</xm:f>
          </x14:formula1>
          <xm:sqref>O84</xm:sqref>
        </x14:dataValidation>
        <x14:dataValidation type="list" allowBlank="1" showInputMessage="1" showErrorMessage="1" xr:uid="{326A8484-F359-4F3D-8F93-9D159F45F05F}">
          <x14:formula1>
            <xm:f>IF(I$92="",$A$1,IF(I$92="2020",プルダウンデータ!$B$150:$B$158,IF(I$92="2023",プルダウンデータ!$B$147,プルダウンデータ!$B$147:$B$158)))</xm:f>
          </x14:formula1>
          <xm:sqref>K92 S92 O92</xm:sqref>
        </x14:dataValidation>
        <x14:dataValidation type="list" allowBlank="1" showInputMessage="1" showErrorMessage="1" xr:uid="{CC40EC18-1B0A-4143-A674-940D49C45294}">
          <x14:formula1>
            <xm:f>IF($I$97="",$A$1,IF($I$97="2020",プルダウンデータ!$B$147:$B$149,プルダウンデータ!$B$147:$B$158))</xm:f>
          </x14:formula1>
          <xm:sqref>K97</xm:sqref>
        </x14:dataValidation>
        <x14:dataValidation type="list" allowBlank="1" showInputMessage="1" showErrorMessage="1" xr:uid="{BD13E434-BFC6-404C-B853-394C379E13DD}">
          <x14:formula1>
            <xm:f>IF($M$97="",$A$1,IF($M$97="2020",プルダウンデータ!$B$147:$B$149,プルダウンデータ!$B$147:$B$158))</xm:f>
          </x14:formula1>
          <xm:sqref>O97</xm:sqref>
        </x14:dataValidation>
        <x14:dataValidation type="list" allowBlank="1" showInputMessage="1" showErrorMessage="1" xr:uid="{1B87EFCE-E446-4C1A-83B2-3EBC1CDD747F}">
          <x14:formula1>
            <xm:f>IF($Q$97="",$A$1,IF($Q$97="2020",プルダウンデータ!$B$147:$B$149,プルダウンデータ!$B$147:$B$158))</xm:f>
          </x14:formula1>
          <xm:sqref>S97</xm:sqref>
        </x14:dataValidation>
        <x14:dataValidation type="list" allowBlank="1" showInputMessage="1" showErrorMessage="1" xr:uid="{1EF63D24-4503-4622-BF65-6E6143A82B46}">
          <x14:formula1>
            <xm:f>IF($I$111="",$A$1,IF($I$111="2020",プルダウンデータ!$B$147:$B$158,プルダウンデータ!$B$147:$B$158))</xm:f>
          </x14:formula1>
          <xm:sqref>K111</xm:sqref>
        </x14:dataValidation>
        <x14:dataValidation type="list" allowBlank="1" showInputMessage="1" showErrorMessage="1" xr:uid="{3BCE8572-A48D-4240-B914-16FDEB18884A}">
          <x14:formula1>
            <xm:f>IF($M$111="",$A$1,IF($M$111="2020",プルダウンデータ!$B$147:$B$158,プルダウンデータ!$B$147:$B$158))</xm:f>
          </x14:formula1>
          <xm:sqref>O111</xm:sqref>
        </x14:dataValidation>
        <x14:dataValidation type="list" allowBlank="1" showInputMessage="1" showErrorMessage="1" xr:uid="{DFA1D514-765A-4A08-BA0B-0A6CFF5FE7BF}">
          <x14:formula1>
            <xm:f>IF($Q$111="",$A$1,IF($Q$111="2020",プルダウンデータ!$B$147:$B$158,プルダウンデータ!$B$147:$B$158))</xm:f>
          </x14:formula1>
          <xm:sqref>S111</xm:sqref>
        </x14:dataValidation>
        <x14:dataValidation type="list" allowBlank="1" showInputMessage="1" showErrorMessage="1" xr:uid="{0BE99C9D-5BFF-4D92-B9FD-2F1D8D456DBE}">
          <x14:formula1>
            <xm:f>IF($I$116="",$A$1,IF($I$116="2020",プルダウンデータ!$B$147:$B$149,プルダウンデータ!$B$147:$B$158))</xm:f>
          </x14:formula1>
          <xm:sqref>K116</xm:sqref>
        </x14:dataValidation>
        <x14:dataValidation type="list" allowBlank="1" showInputMessage="1" showErrorMessage="1" xr:uid="{BF08762C-C9E1-4790-B041-BABEA0257A57}">
          <x14:formula1>
            <xm:f>IF($M$116="",$A$1,IF($M$116="2020",プルダウンデータ!$B$147:$B$149,プルダウンデータ!$B$147:$B$158))</xm:f>
          </x14:formula1>
          <xm:sqref>O116</xm:sqref>
        </x14:dataValidation>
        <x14:dataValidation type="list" allowBlank="1" showInputMessage="1" showErrorMessage="1" xr:uid="{2DF0C76D-000C-4BB8-B654-B6617B3FBDE2}">
          <x14:formula1>
            <xm:f>IF($Q$116="",$A$1,IF($Q$116="2020",プルダウンデータ!$B$147:$B$149,プルダウンデータ!$B$147:$B$158))</xm:f>
          </x14:formula1>
          <xm:sqref>S116</xm:sqref>
        </x14:dataValidation>
        <x14:dataValidation type="list" allowBlank="1" showInputMessage="1" showErrorMessage="1" xr:uid="{9AFE90CD-C31F-45A6-8897-572D3019AB10}">
          <x14:formula1>
            <xm:f>IF($I$143="",$A$1,IF($I$143="2020",プルダウンデータ!$B$147:$B$158,プルダウンデータ!$B$147:$B$158))</xm:f>
          </x14:formula1>
          <xm:sqref>K143</xm:sqref>
        </x14:dataValidation>
        <x14:dataValidation type="list" allowBlank="1" showInputMessage="1" showErrorMessage="1" xr:uid="{7B7FD583-E84B-4370-B7A2-EC467CB8EE94}">
          <x14:formula1>
            <xm:f>IF($I$148="",$A$1,プルダウンデータ!$B$147:$B$158)</xm:f>
          </x14:formula1>
          <xm:sqref>K148</xm:sqref>
        </x14:dataValidation>
        <x14:dataValidation type="list" allowBlank="1" showInputMessage="1" showErrorMessage="1" xr:uid="{2DAE2484-9823-4A3A-A8BC-2CA332399575}">
          <x14:formula1>
            <xm:f>IF($I$135="",$A$1,IF($I$135="2020",プルダウンデータ!$B$147:$B$158,プルダウンデータ!$B$147:$B$158))</xm:f>
          </x14:formula1>
          <xm:sqref>K135</xm:sqref>
        </x14:dataValidation>
        <x14:dataValidation type="list" allowBlank="1" showInputMessage="1" showErrorMessage="1" xr:uid="{11EBAF81-0BB0-4E9B-A1D2-CDD1DB8B4224}">
          <x14:formula1>
            <xm:f>IF($I$137="",$A$1,プルダウンデータ!$B$147:$B$158)</xm:f>
          </x14:formula1>
          <xm:sqref>K137</xm:sqref>
        </x14:dataValidation>
        <x14:dataValidation type="list" allowBlank="1" showInputMessage="1" showErrorMessage="1" xr:uid="{4CE617EE-FF71-4D42-BBC4-B60A17DC36E0}">
          <x14:formula1>
            <xm:f>IF(I$68="",$A$1,IF(I$68="2020",プルダウンデータ!$B$150:$B$158,IF(I$68="2023",プルダウンデータ!$B$147,プルダウンデータ!$B$147:$B$158)))</xm:f>
          </x14:formula1>
          <xm:sqref>S68 K68 O68</xm:sqref>
        </x14:dataValidation>
        <x14:dataValidation type="list" allowBlank="1" showInputMessage="1" showErrorMessage="1" xr:uid="{B69BA2A7-0274-402B-858C-CD8B0C2163E3}">
          <x14:formula1>
            <xm:f>IF(I$169="",$A$1,IF(I$169="2023",プルダウンデータ!$B$147,プルダウンデータ!$B$147:$B$158))</xm:f>
          </x14:formula1>
          <xm:sqref>K169</xm:sqref>
        </x14:dataValidation>
        <x14:dataValidation type="list" allowBlank="1" showInputMessage="1" showErrorMessage="1" xr:uid="{37A2519A-69DB-4C4D-928E-83068D9A8465}">
          <x14:formula1>
            <xm:f>IF(I$177="",$A$1,IF(I$177="2023",プルダウンデータ!$B$147,プルダウンデータ!$B$147:$B$158))</xm:f>
          </x14:formula1>
          <xm:sqref>K177</xm:sqref>
        </x14:dataValidation>
        <x14:dataValidation type="list" allowBlank="1" showInputMessage="1" showErrorMessage="1" xr:uid="{F39E2FCC-68E8-45AB-87C5-97EFE4E661B4}">
          <x14:formula1>
            <xm:f>IF(I$201="",$A$1,IF(I$201="2023",プルダウンデータ!$B$147,プルダウンデータ!$B$147:$B$158))</xm:f>
          </x14:formula1>
          <xm:sqref>K201 O201 S201</xm:sqref>
        </x14:dataValidation>
        <x14:dataValidation type="list" allowBlank="1" showInputMessage="1" showErrorMessage="1" xr:uid="{22CA12FB-A543-42AB-9BED-909E3940213C}">
          <x14:formula1>
            <xm:f>IF(I$209="",$A$1,IF(I$209="2023",プルダウンデータ!$B$147,プルダウンデータ!$B$147:$B$158))</xm:f>
          </x14:formula1>
          <xm:sqref>K209 O209 S209</xm:sqref>
        </x14:dataValidation>
        <x14:dataValidation type="list" allowBlank="1" showInputMessage="1" showErrorMessage="1" xr:uid="{1AE3C4BD-3376-4EB4-B0E0-CFCFF0895CB3}">
          <x14:formula1>
            <xm:f>IF(I$256="",$A$1,IF(I$256="2021",プルダウンデータ!$B$156:$B$158,IF(I$256="2023",プルダウンデータ!$B$147,プルダウンデータ!$B$147:$B$158)))</xm:f>
          </x14:formula1>
          <xm:sqref>K256</xm:sqref>
        </x14:dataValidation>
        <x14:dataValidation type="list" allowBlank="1" showInputMessage="1" showErrorMessage="1" xr:uid="{54BE5EC8-95B8-42FA-A060-63424D6DE05A}">
          <x14:formula1>
            <xm:f>IF(I$264="",$A$1,IF(I$264="2021",プルダウンデータ!$B$156:$B$158,IF(I$264="2023",プルダウンデータ!$B$147,プルダウンデータ!$B$147:$B$158)))</xm:f>
          </x14:formula1>
          <xm:sqref>K264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Z50"/>
  <sheetViews>
    <sheetView zoomScaleNormal="100" workbookViewId="0"/>
  </sheetViews>
  <sheetFormatPr defaultColWidth="9" defaultRowHeight="20.100000000000001" customHeight="1"/>
  <cols>
    <col min="1" max="25" width="5.625" style="16" customWidth="1"/>
    <col min="26" max="16384" width="9" style="16"/>
  </cols>
  <sheetData>
    <row r="2" spans="2:26"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3" spans="2:26" ht="20.100000000000001" customHeight="1">
      <c r="T3" s="563" t="s">
        <v>6971</v>
      </c>
      <c r="U3" s="563"/>
      <c r="V3" s="564" t="str">
        <f>IF('１．申請者の概要'!$V$3="","",'１．申請者の概要'!$V$3)</f>
        <v>000</v>
      </c>
      <c r="W3" s="564"/>
      <c r="X3" s="564"/>
    </row>
    <row r="4" spans="2:26" ht="20.100000000000001" customHeight="1">
      <c r="B4" s="16" t="s">
        <v>53</v>
      </c>
    </row>
    <row r="5" spans="2:26" ht="20.100000000000001" customHeight="1">
      <c r="B5" s="16" t="s">
        <v>4302</v>
      </c>
    </row>
    <row r="6" spans="2:26" ht="20.100000000000001" customHeight="1">
      <c r="C6" s="17" t="s">
        <v>64</v>
      </c>
      <c r="D6" s="16" t="s">
        <v>62</v>
      </c>
    </row>
    <row r="7" spans="2:26" ht="20.100000000000001" customHeight="1">
      <c r="D7" s="16" t="s">
        <v>63</v>
      </c>
    </row>
    <row r="8" spans="2:26" ht="20.100000000000001" customHeight="1">
      <c r="D8" s="16" t="s">
        <v>199</v>
      </c>
    </row>
    <row r="9" spans="2:26" ht="20.100000000000001" customHeight="1">
      <c r="C9" s="547" t="s">
        <v>31</v>
      </c>
      <c r="D9" s="547"/>
      <c r="E9" s="547"/>
      <c r="F9" s="547" t="s">
        <v>32</v>
      </c>
      <c r="G9" s="547"/>
      <c r="H9" s="547"/>
      <c r="I9" s="547" t="s">
        <v>33</v>
      </c>
      <c r="J9" s="547"/>
      <c r="K9" s="547"/>
      <c r="L9" s="644" t="s">
        <v>36</v>
      </c>
      <c r="M9" s="547"/>
      <c r="N9" s="547" t="s">
        <v>34</v>
      </c>
      <c r="O9" s="547" t="s">
        <v>35</v>
      </c>
      <c r="P9" s="547"/>
      <c r="Q9" s="547"/>
      <c r="R9" s="547"/>
      <c r="S9" s="547"/>
      <c r="T9" s="547"/>
      <c r="U9" s="547" t="s">
        <v>28</v>
      </c>
      <c r="V9" s="547"/>
      <c r="W9" s="547"/>
      <c r="X9" s="547"/>
    </row>
    <row r="10" spans="2:26" ht="20.100000000000001" customHeight="1">
      <c r="C10" s="547"/>
      <c r="D10" s="547"/>
      <c r="E10" s="547"/>
      <c r="F10" s="547"/>
      <c r="G10" s="547"/>
      <c r="H10" s="547"/>
      <c r="I10" s="547"/>
      <c r="J10" s="547"/>
      <c r="K10" s="547"/>
      <c r="L10" s="547"/>
      <c r="M10" s="547"/>
      <c r="N10" s="547"/>
      <c r="O10" s="547"/>
      <c r="P10" s="547"/>
      <c r="Q10" s="547"/>
      <c r="R10" s="547"/>
      <c r="S10" s="547"/>
      <c r="T10" s="547"/>
      <c r="U10" s="547"/>
      <c r="V10" s="547"/>
      <c r="W10" s="547"/>
      <c r="X10" s="547"/>
    </row>
    <row r="11" spans="2:26" ht="20.100000000000001" customHeight="1">
      <c r="C11" s="545"/>
      <c r="D11" s="545"/>
      <c r="E11" s="545"/>
      <c r="F11" s="545"/>
      <c r="G11" s="545"/>
      <c r="H11" s="545"/>
      <c r="I11" s="545"/>
      <c r="J11" s="545"/>
      <c r="K11" s="545"/>
      <c r="L11" s="761"/>
      <c r="M11" s="761"/>
      <c r="N11" s="24"/>
      <c r="O11" s="545"/>
      <c r="P11" s="545"/>
      <c r="Q11" s="545"/>
      <c r="R11" s="545"/>
      <c r="S11" s="545"/>
      <c r="T11" s="545"/>
      <c r="U11" s="760"/>
      <c r="V11" s="760"/>
      <c r="W11" s="760"/>
      <c r="X11" s="760"/>
      <c r="Z11" s="19" t="s">
        <v>4548</v>
      </c>
    </row>
    <row r="12" spans="2:26" ht="20.100000000000001" customHeight="1">
      <c r="C12" s="545"/>
      <c r="D12" s="545"/>
      <c r="E12" s="545"/>
      <c r="F12" s="545"/>
      <c r="G12" s="545"/>
      <c r="H12" s="545"/>
      <c r="I12" s="545"/>
      <c r="J12" s="545"/>
      <c r="K12" s="545"/>
      <c r="L12" s="761"/>
      <c r="M12" s="761"/>
      <c r="N12" s="24"/>
      <c r="O12" s="545"/>
      <c r="P12" s="545"/>
      <c r="Q12" s="545"/>
      <c r="R12" s="545"/>
      <c r="S12" s="545"/>
      <c r="T12" s="545"/>
      <c r="U12" s="760"/>
      <c r="V12" s="760"/>
      <c r="W12" s="760"/>
      <c r="X12" s="760"/>
      <c r="Z12" s="19" t="s">
        <v>4548</v>
      </c>
    </row>
    <row r="13" spans="2:26" ht="20.100000000000001" customHeight="1">
      <c r="C13" s="545"/>
      <c r="D13" s="545"/>
      <c r="E13" s="545"/>
      <c r="F13" s="545"/>
      <c r="G13" s="545"/>
      <c r="H13" s="545"/>
      <c r="I13" s="545"/>
      <c r="J13" s="545"/>
      <c r="K13" s="545"/>
      <c r="L13" s="761"/>
      <c r="M13" s="761"/>
      <c r="N13" s="24"/>
      <c r="O13" s="545"/>
      <c r="P13" s="545"/>
      <c r="Q13" s="545"/>
      <c r="R13" s="545"/>
      <c r="S13" s="545"/>
      <c r="T13" s="545"/>
      <c r="U13" s="760"/>
      <c r="V13" s="760"/>
      <c r="W13" s="760"/>
      <c r="X13" s="760"/>
      <c r="Z13" s="19" t="s">
        <v>4548</v>
      </c>
    </row>
    <row r="14" spans="2:26" ht="20.100000000000001" customHeight="1">
      <c r="C14" s="545"/>
      <c r="D14" s="545"/>
      <c r="E14" s="545"/>
      <c r="F14" s="545"/>
      <c r="G14" s="545"/>
      <c r="H14" s="545"/>
      <c r="I14" s="545"/>
      <c r="J14" s="545"/>
      <c r="K14" s="545"/>
      <c r="L14" s="761"/>
      <c r="M14" s="761"/>
      <c r="N14" s="24"/>
      <c r="O14" s="545"/>
      <c r="P14" s="545"/>
      <c r="Q14" s="545"/>
      <c r="R14" s="545"/>
      <c r="S14" s="545"/>
      <c r="T14" s="545"/>
      <c r="U14" s="760"/>
      <c r="V14" s="760"/>
      <c r="W14" s="760"/>
      <c r="X14" s="760"/>
      <c r="Z14" s="19" t="s">
        <v>4548</v>
      </c>
    </row>
    <row r="15" spans="2:26" ht="20.100000000000001" customHeight="1">
      <c r="C15" s="545"/>
      <c r="D15" s="545"/>
      <c r="E15" s="545"/>
      <c r="F15" s="545"/>
      <c r="G15" s="545"/>
      <c r="H15" s="545"/>
      <c r="I15" s="545"/>
      <c r="J15" s="545"/>
      <c r="K15" s="545"/>
      <c r="L15" s="761"/>
      <c r="M15" s="761"/>
      <c r="N15" s="24"/>
      <c r="O15" s="545"/>
      <c r="P15" s="545"/>
      <c r="Q15" s="545"/>
      <c r="R15" s="545"/>
      <c r="S15" s="545"/>
      <c r="T15" s="545"/>
      <c r="U15" s="760"/>
      <c r="V15" s="760"/>
      <c r="W15" s="760"/>
      <c r="X15" s="760"/>
      <c r="Z15" s="19" t="s">
        <v>4548</v>
      </c>
    </row>
    <row r="16" spans="2:26" ht="20.100000000000001" customHeight="1">
      <c r="C16" s="545"/>
      <c r="D16" s="545"/>
      <c r="E16" s="545"/>
      <c r="F16" s="545"/>
      <c r="G16" s="545"/>
      <c r="H16" s="545"/>
      <c r="I16" s="545"/>
      <c r="J16" s="545"/>
      <c r="K16" s="545"/>
      <c r="L16" s="761"/>
      <c r="M16" s="761"/>
      <c r="N16" s="24"/>
      <c r="O16" s="545"/>
      <c r="P16" s="545"/>
      <c r="Q16" s="545"/>
      <c r="R16" s="545"/>
      <c r="S16" s="545"/>
      <c r="T16" s="545"/>
      <c r="U16" s="760"/>
      <c r="V16" s="760"/>
      <c r="W16" s="760"/>
      <c r="X16" s="760"/>
      <c r="Z16" s="19" t="s">
        <v>4548</v>
      </c>
    </row>
    <row r="17" spans="3:26" ht="20.100000000000001" customHeight="1">
      <c r="C17" s="545"/>
      <c r="D17" s="545"/>
      <c r="E17" s="545"/>
      <c r="F17" s="545"/>
      <c r="G17" s="545"/>
      <c r="H17" s="545"/>
      <c r="I17" s="545"/>
      <c r="J17" s="545"/>
      <c r="K17" s="545"/>
      <c r="L17" s="761"/>
      <c r="M17" s="761"/>
      <c r="N17" s="24"/>
      <c r="O17" s="545"/>
      <c r="P17" s="545"/>
      <c r="Q17" s="545"/>
      <c r="R17" s="545"/>
      <c r="S17" s="545"/>
      <c r="T17" s="545"/>
      <c r="U17" s="760"/>
      <c r="V17" s="760"/>
      <c r="W17" s="760"/>
      <c r="X17" s="760"/>
      <c r="Z17" s="19" t="s">
        <v>4548</v>
      </c>
    </row>
    <row r="18" spans="3:26" ht="20.100000000000001" customHeight="1">
      <c r="C18" s="545"/>
      <c r="D18" s="545"/>
      <c r="E18" s="545"/>
      <c r="F18" s="545"/>
      <c r="G18" s="545"/>
      <c r="H18" s="545"/>
      <c r="I18" s="545"/>
      <c r="J18" s="545"/>
      <c r="K18" s="545"/>
      <c r="L18" s="761"/>
      <c r="M18" s="761"/>
      <c r="N18" s="24"/>
      <c r="O18" s="545"/>
      <c r="P18" s="545"/>
      <c r="Q18" s="545"/>
      <c r="R18" s="545"/>
      <c r="S18" s="545"/>
      <c r="T18" s="545"/>
      <c r="U18" s="760"/>
      <c r="V18" s="760"/>
      <c r="W18" s="760"/>
      <c r="X18" s="760"/>
      <c r="Z18" s="19" t="s">
        <v>4548</v>
      </c>
    </row>
    <row r="19" spans="3:26" ht="20.100000000000001" customHeight="1">
      <c r="C19" s="545"/>
      <c r="D19" s="545"/>
      <c r="E19" s="545"/>
      <c r="F19" s="545"/>
      <c r="G19" s="545"/>
      <c r="H19" s="545"/>
      <c r="I19" s="545"/>
      <c r="J19" s="545"/>
      <c r="K19" s="545"/>
      <c r="L19" s="761"/>
      <c r="M19" s="761"/>
      <c r="N19" s="24"/>
      <c r="O19" s="545"/>
      <c r="P19" s="545"/>
      <c r="Q19" s="545"/>
      <c r="R19" s="545"/>
      <c r="S19" s="545"/>
      <c r="T19" s="545"/>
      <c r="U19" s="760"/>
      <c r="V19" s="760"/>
      <c r="W19" s="760"/>
      <c r="X19" s="760"/>
      <c r="Z19" s="19" t="s">
        <v>4548</v>
      </c>
    </row>
    <row r="20" spans="3:26" ht="20.100000000000001" customHeight="1">
      <c r="C20" s="545"/>
      <c r="D20" s="545"/>
      <c r="E20" s="545"/>
      <c r="F20" s="545"/>
      <c r="G20" s="545"/>
      <c r="H20" s="545"/>
      <c r="I20" s="545"/>
      <c r="J20" s="545"/>
      <c r="K20" s="545"/>
      <c r="L20" s="761"/>
      <c r="M20" s="761"/>
      <c r="N20" s="24"/>
      <c r="O20" s="545"/>
      <c r="P20" s="545"/>
      <c r="Q20" s="545"/>
      <c r="R20" s="545"/>
      <c r="S20" s="545"/>
      <c r="T20" s="545"/>
      <c r="U20" s="760"/>
      <c r="V20" s="760"/>
      <c r="W20" s="760"/>
      <c r="X20" s="760"/>
      <c r="Z20" s="19" t="s">
        <v>4548</v>
      </c>
    </row>
    <row r="21" spans="3:26" ht="20.100000000000001" customHeight="1">
      <c r="C21" s="545"/>
      <c r="D21" s="545"/>
      <c r="E21" s="545"/>
      <c r="F21" s="545"/>
      <c r="G21" s="545"/>
      <c r="H21" s="545"/>
      <c r="I21" s="545"/>
      <c r="J21" s="545"/>
      <c r="K21" s="545"/>
      <c r="L21" s="761"/>
      <c r="M21" s="761"/>
      <c r="N21" s="24"/>
      <c r="O21" s="545"/>
      <c r="P21" s="545"/>
      <c r="Q21" s="545"/>
      <c r="R21" s="545"/>
      <c r="S21" s="545"/>
      <c r="T21" s="545"/>
      <c r="U21" s="760"/>
      <c r="V21" s="760"/>
      <c r="W21" s="760"/>
      <c r="X21" s="760"/>
      <c r="Z21" s="19" t="s">
        <v>4548</v>
      </c>
    </row>
    <row r="22" spans="3:26" ht="20.100000000000001" customHeight="1">
      <c r="C22" s="545"/>
      <c r="D22" s="545"/>
      <c r="E22" s="545"/>
      <c r="F22" s="545"/>
      <c r="G22" s="545"/>
      <c r="H22" s="545"/>
      <c r="I22" s="545"/>
      <c r="J22" s="545"/>
      <c r="K22" s="545"/>
      <c r="L22" s="761"/>
      <c r="M22" s="761"/>
      <c r="N22" s="24"/>
      <c r="O22" s="545"/>
      <c r="P22" s="545"/>
      <c r="Q22" s="545"/>
      <c r="R22" s="545"/>
      <c r="S22" s="545"/>
      <c r="T22" s="545"/>
      <c r="U22" s="760"/>
      <c r="V22" s="760"/>
      <c r="W22" s="760"/>
      <c r="X22" s="760"/>
      <c r="Z22" s="19" t="s">
        <v>4548</v>
      </c>
    </row>
    <row r="23" spans="3:26" ht="20.100000000000001" customHeight="1">
      <c r="C23" s="545"/>
      <c r="D23" s="545"/>
      <c r="E23" s="545"/>
      <c r="F23" s="545"/>
      <c r="G23" s="545"/>
      <c r="H23" s="545"/>
      <c r="I23" s="545"/>
      <c r="J23" s="545"/>
      <c r="K23" s="545"/>
      <c r="L23" s="761"/>
      <c r="M23" s="761"/>
      <c r="N23" s="24"/>
      <c r="O23" s="545"/>
      <c r="P23" s="545"/>
      <c r="Q23" s="545"/>
      <c r="R23" s="545"/>
      <c r="S23" s="545"/>
      <c r="T23" s="545"/>
      <c r="U23" s="760"/>
      <c r="V23" s="760"/>
      <c r="W23" s="760"/>
      <c r="X23" s="760"/>
      <c r="Z23" s="19" t="s">
        <v>4548</v>
      </c>
    </row>
    <row r="24" spans="3:26" ht="20.100000000000001" customHeight="1">
      <c r="C24" s="545"/>
      <c r="D24" s="545"/>
      <c r="E24" s="545"/>
      <c r="F24" s="545"/>
      <c r="G24" s="545"/>
      <c r="H24" s="545"/>
      <c r="I24" s="545"/>
      <c r="J24" s="545"/>
      <c r="K24" s="545"/>
      <c r="L24" s="761"/>
      <c r="M24" s="761"/>
      <c r="N24" s="24"/>
      <c r="O24" s="545"/>
      <c r="P24" s="545"/>
      <c r="Q24" s="545"/>
      <c r="R24" s="545"/>
      <c r="S24" s="545"/>
      <c r="T24" s="545"/>
      <c r="U24" s="760"/>
      <c r="V24" s="760"/>
      <c r="W24" s="760"/>
      <c r="X24" s="760"/>
      <c r="Z24" s="19" t="s">
        <v>4548</v>
      </c>
    </row>
    <row r="25" spans="3:26" ht="20.100000000000001" customHeight="1">
      <c r="C25" s="545"/>
      <c r="D25" s="545"/>
      <c r="E25" s="545"/>
      <c r="F25" s="545"/>
      <c r="G25" s="545"/>
      <c r="H25" s="545"/>
      <c r="I25" s="545"/>
      <c r="J25" s="545"/>
      <c r="K25" s="545"/>
      <c r="L25" s="761"/>
      <c r="M25" s="761"/>
      <c r="N25" s="24"/>
      <c r="O25" s="545"/>
      <c r="P25" s="545"/>
      <c r="Q25" s="545"/>
      <c r="R25" s="545"/>
      <c r="S25" s="545"/>
      <c r="T25" s="545"/>
      <c r="U25" s="760"/>
      <c r="V25" s="760"/>
      <c r="W25" s="760"/>
      <c r="X25" s="760"/>
      <c r="Z25" s="19" t="s">
        <v>4548</v>
      </c>
    </row>
    <row r="26" spans="3:26" ht="20.100000000000001" customHeight="1">
      <c r="C26" s="545"/>
      <c r="D26" s="545"/>
      <c r="E26" s="545"/>
      <c r="F26" s="545"/>
      <c r="G26" s="545"/>
      <c r="H26" s="545"/>
      <c r="I26" s="545"/>
      <c r="J26" s="545"/>
      <c r="K26" s="545"/>
      <c r="L26" s="761"/>
      <c r="M26" s="761"/>
      <c r="N26" s="24"/>
      <c r="O26" s="545"/>
      <c r="P26" s="545"/>
      <c r="Q26" s="545"/>
      <c r="R26" s="545"/>
      <c r="S26" s="545"/>
      <c r="T26" s="545"/>
      <c r="U26" s="760"/>
      <c r="V26" s="760"/>
      <c r="W26" s="760"/>
      <c r="X26" s="760"/>
      <c r="Z26" s="19" t="s">
        <v>4548</v>
      </c>
    </row>
    <row r="27" spans="3:26" ht="20.100000000000001" customHeight="1">
      <c r="C27" s="545"/>
      <c r="D27" s="545"/>
      <c r="E27" s="545"/>
      <c r="F27" s="545"/>
      <c r="G27" s="545"/>
      <c r="H27" s="545"/>
      <c r="I27" s="545"/>
      <c r="J27" s="545"/>
      <c r="K27" s="545"/>
      <c r="L27" s="761"/>
      <c r="M27" s="761"/>
      <c r="N27" s="24"/>
      <c r="O27" s="545"/>
      <c r="P27" s="545"/>
      <c r="Q27" s="545"/>
      <c r="R27" s="545"/>
      <c r="S27" s="545"/>
      <c r="T27" s="545"/>
      <c r="U27" s="760"/>
      <c r="V27" s="760"/>
      <c r="W27" s="760"/>
      <c r="X27" s="760"/>
      <c r="Z27" s="19" t="s">
        <v>4548</v>
      </c>
    </row>
    <row r="28" spans="3:26" ht="20.100000000000001" customHeight="1">
      <c r="C28" s="545"/>
      <c r="D28" s="545"/>
      <c r="E28" s="545"/>
      <c r="F28" s="545"/>
      <c r="G28" s="545"/>
      <c r="H28" s="545"/>
      <c r="I28" s="545"/>
      <c r="J28" s="545"/>
      <c r="K28" s="545"/>
      <c r="L28" s="761"/>
      <c r="M28" s="761"/>
      <c r="N28" s="24"/>
      <c r="O28" s="545"/>
      <c r="P28" s="545"/>
      <c r="Q28" s="545"/>
      <c r="R28" s="545"/>
      <c r="S28" s="545"/>
      <c r="T28" s="545"/>
      <c r="U28" s="760"/>
      <c r="V28" s="760"/>
      <c r="W28" s="760"/>
      <c r="X28" s="760"/>
      <c r="Z28" s="19" t="s">
        <v>4548</v>
      </c>
    </row>
    <row r="29" spans="3:26" ht="20.100000000000001" customHeight="1">
      <c r="C29" s="545"/>
      <c r="D29" s="545"/>
      <c r="E29" s="545"/>
      <c r="F29" s="545"/>
      <c r="G29" s="545"/>
      <c r="H29" s="545"/>
      <c r="I29" s="545"/>
      <c r="J29" s="545"/>
      <c r="K29" s="545"/>
      <c r="L29" s="761"/>
      <c r="M29" s="761"/>
      <c r="N29" s="24"/>
      <c r="O29" s="545"/>
      <c r="P29" s="545"/>
      <c r="Q29" s="545"/>
      <c r="R29" s="545"/>
      <c r="S29" s="545"/>
      <c r="T29" s="545"/>
      <c r="U29" s="760"/>
      <c r="V29" s="760"/>
      <c r="W29" s="760"/>
      <c r="X29" s="760"/>
      <c r="Z29" s="19" t="s">
        <v>4548</v>
      </c>
    </row>
    <row r="30" spans="3:26" ht="20.100000000000001" customHeight="1">
      <c r="C30" s="545"/>
      <c r="D30" s="545"/>
      <c r="E30" s="545"/>
      <c r="F30" s="545"/>
      <c r="G30" s="545"/>
      <c r="H30" s="545"/>
      <c r="I30" s="545"/>
      <c r="J30" s="545"/>
      <c r="K30" s="545"/>
      <c r="L30" s="761"/>
      <c r="M30" s="761"/>
      <c r="N30" s="24"/>
      <c r="O30" s="545"/>
      <c r="P30" s="545"/>
      <c r="Q30" s="545"/>
      <c r="R30" s="545"/>
      <c r="S30" s="545"/>
      <c r="T30" s="545"/>
      <c r="U30" s="760"/>
      <c r="V30" s="760"/>
      <c r="W30" s="760"/>
      <c r="X30" s="760"/>
      <c r="Z30" s="19" t="s">
        <v>4548</v>
      </c>
    </row>
    <row r="31" spans="3:26" ht="20.100000000000001" customHeight="1">
      <c r="C31" s="545"/>
      <c r="D31" s="545"/>
      <c r="E31" s="545"/>
      <c r="F31" s="545"/>
      <c r="G31" s="545"/>
      <c r="H31" s="545"/>
      <c r="I31" s="545"/>
      <c r="J31" s="545"/>
      <c r="K31" s="545"/>
      <c r="L31" s="761"/>
      <c r="M31" s="761"/>
      <c r="N31" s="24"/>
      <c r="O31" s="545"/>
      <c r="P31" s="545"/>
      <c r="Q31" s="545"/>
      <c r="R31" s="545"/>
      <c r="S31" s="545"/>
      <c r="T31" s="545"/>
      <c r="U31" s="760"/>
      <c r="V31" s="760"/>
      <c r="W31" s="760"/>
      <c r="X31" s="760"/>
      <c r="Z31" s="19" t="s">
        <v>4548</v>
      </c>
    </row>
    <row r="32" spans="3:26" ht="20.100000000000001" customHeight="1">
      <c r="C32" s="545"/>
      <c r="D32" s="545"/>
      <c r="E32" s="545"/>
      <c r="F32" s="545"/>
      <c r="G32" s="545"/>
      <c r="H32" s="545"/>
      <c r="I32" s="545"/>
      <c r="J32" s="545"/>
      <c r="K32" s="545"/>
      <c r="L32" s="761"/>
      <c r="M32" s="761"/>
      <c r="N32" s="24"/>
      <c r="O32" s="545"/>
      <c r="P32" s="545"/>
      <c r="Q32" s="545"/>
      <c r="R32" s="545"/>
      <c r="S32" s="545"/>
      <c r="T32" s="545"/>
      <c r="U32" s="760"/>
      <c r="V32" s="760"/>
      <c r="W32" s="760"/>
      <c r="X32" s="760"/>
      <c r="Z32" s="19" t="s">
        <v>4548</v>
      </c>
    </row>
    <row r="33" spans="3:26" ht="20.100000000000001" customHeight="1">
      <c r="C33" s="545"/>
      <c r="D33" s="545"/>
      <c r="E33" s="545"/>
      <c r="F33" s="545"/>
      <c r="G33" s="545"/>
      <c r="H33" s="545"/>
      <c r="I33" s="545"/>
      <c r="J33" s="545"/>
      <c r="K33" s="545"/>
      <c r="L33" s="761"/>
      <c r="M33" s="761"/>
      <c r="N33" s="24"/>
      <c r="O33" s="545"/>
      <c r="P33" s="545"/>
      <c r="Q33" s="545"/>
      <c r="R33" s="545"/>
      <c r="S33" s="545"/>
      <c r="T33" s="545"/>
      <c r="U33" s="760"/>
      <c r="V33" s="760"/>
      <c r="W33" s="760"/>
      <c r="X33" s="760"/>
      <c r="Z33" s="19" t="s">
        <v>4548</v>
      </c>
    </row>
    <row r="34" spans="3:26" ht="20.100000000000001" customHeight="1">
      <c r="C34" s="545"/>
      <c r="D34" s="545"/>
      <c r="E34" s="545"/>
      <c r="F34" s="545"/>
      <c r="G34" s="545"/>
      <c r="H34" s="545"/>
      <c r="I34" s="545"/>
      <c r="J34" s="545"/>
      <c r="K34" s="545"/>
      <c r="L34" s="761"/>
      <c r="M34" s="761"/>
      <c r="N34" s="24"/>
      <c r="O34" s="545"/>
      <c r="P34" s="545"/>
      <c r="Q34" s="545"/>
      <c r="R34" s="545"/>
      <c r="S34" s="545"/>
      <c r="T34" s="545"/>
      <c r="U34" s="760"/>
      <c r="V34" s="760"/>
      <c r="W34" s="760"/>
      <c r="X34" s="760"/>
      <c r="Z34" s="19" t="s">
        <v>4548</v>
      </c>
    </row>
    <row r="35" spans="3:26" ht="20.100000000000001" customHeight="1">
      <c r="C35" s="545"/>
      <c r="D35" s="545"/>
      <c r="E35" s="545"/>
      <c r="F35" s="545"/>
      <c r="G35" s="545"/>
      <c r="H35" s="545"/>
      <c r="I35" s="545"/>
      <c r="J35" s="545"/>
      <c r="K35" s="545"/>
      <c r="L35" s="761"/>
      <c r="M35" s="761"/>
      <c r="N35" s="24"/>
      <c r="O35" s="545"/>
      <c r="P35" s="545"/>
      <c r="Q35" s="545"/>
      <c r="R35" s="545"/>
      <c r="S35" s="545"/>
      <c r="T35" s="545"/>
      <c r="U35" s="760"/>
      <c r="V35" s="760"/>
      <c r="W35" s="760"/>
      <c r="X35" s="760"/>
      <c r="Z35" s="19" t="s">
        <v>4548</v>
      </c>
    </row>
    <row r="36" spans="3:26" ht="20.100000000000001" customHeight="1">
      <c r="C36" s="545"/>
      <c r="D36" s="545"/>
      <c r="E36" s="545"/>
      <c r="F36" s="545"/>
      <c r="G36" s="545"/>
      <c r="H36" s="545"/>
      <c r="I36" s="545"/>
      <c r="J36" s="545"/>
      <c r="K36" s="545"/>
      <c r="L36" s="761"/>
      <c r="M36" s="761"/>
      <c r="N36" s="24"/>
      <c r="O36" s="545"/>
      <c r="P36" s="545"/>
      <c r="Q36" s="545"/>
      <c r="R36" s="545"/>
      <c r="S36" s="545"/>
      <c r="T36" s="545"/>
      <c r="U36" s="760"/>
      <c r="V36" s="760"/>
      <c r="W36" s="760"/>
      <c r="X36" s="760"/>
      <c r="Z36" s="19" t="s">
        <v>4548</v>
      </c>
    </row>
    <row r="37" spans="3:26" ht="20.100000000000001" customHeight="1">
      <c r="C37" s="545"/>
      <c r="D37" s="545"/>
      <c r="E37" s="545"/>
      <c r="F37" s="545"/>
      <c r="G37" s="545"/>
      <c r="H37" s="545"/>
      <c r="I37" s="545"/>
      <c r="J37" s="545"/>
      <c r="K37" s="545"/>
      <c r="L37" s="761"/>
      <c r="M37" s="761"/>
      <c r="N37" s="24"/>
      <c r="O37" s="545"/>
      <c r="P37" s="545"/>
      <c r="Q37" s="545"/>
      <c r="R37" s="545"/>
      <c r="S37" s="545"/>
      <c r="T37" s="545"/>
      <c r="U37" s="760"/>
      <c r="V37" s="760"/>
      <c r="W37" s="760"/>
      <c r="X37" s="760"/>
      <c r="Z37" s="19" t="s">
        <v>4548</v>
      </c>
    </row>
    <row r="38" spans="3:26" ht="20.100000000000001" customHeight="1">
      <c r="C38" s="545"/>
      <c r="D38" s="545"/>
      <c r="E38" s="545"/>
      <c r="F38" s="545"/>
      <c r="G38" s="545"/>
      <c r="H38" s="545"/>
      <c r="I38" s="545"/>
      <c r="J38" s="545"/>
      <c r="K38" s="545"/>
      <c r="L38" s="761"/>
      <c r="M38" s="761"/>
      <c r="N38" s="24"/>
      <c r="O38" s="545"/>
      <c r="P38" s="545"/>
      <c r="Q38" s="545"/>
      <c r="R38" s="545"/>
      <c r="S38" s="545"/>
      <c r="T38" s="545"/>
      <c r="U38" s="760"/>
      <c r="V38" s="760"/>
      <c r="W38" s="760"/>
      <c r="X38" s="760"/>
      <c r="Z38" s="19" t="s">
        <v>4548</v>
      </c>
    </row>
    <row r="39" spans="3:26" ht="20.100000000000001" customHeight="1">
      <c r="C39" s="545"/>
      <c r="D39" s="545"/>
      <c r="E39" s="545"/>
      <c r="F39" s="545"/>
      <c r="G39" s="545"/>
      <c r="H39" s="545"/>
      <c r="I39" s="545"/>
      <c r="J39" s="545"/>
      <c r="K39" s="545"/>
      <c r="L39" s="761"/>
      <c r="M39" s="761"/>
      <c r="N39" s="24"/>
      <c r="O39" s="545"/>
      <c r="P39" s="545"/>
      <c r="Q39" s="545"/>
      <c r="R39" s="545"/>
      <c r="S39" s="545"/>
      <c r="T39" s="545"/>
      <c r="U39" s="760"/>
      <c r="V39" s="760"/>
      <c r="W39" s="760"/>
      <c r="X39" s="760"/>
      <c r="Z39" s="19" t="s">
        <v>4548</v>
      </c>
    </row>
    <row r="40" spans="3:26" ht="20.100000000000001" customHeight="1">
      <c r="C40" s="545"/>
      <c r="D40" s="545"/>
      <c r="E40" s="545"/>
      <c r="F40" s="545"/>
      <c r="G40" s="545"/>
      <c r="H40" s="545"/>
      <c r="I40" s="545"/>
      <c r="J40" s="545"/>
      <c r="K40" s="545"/>
      <c r="L40" s="761"/>
      <c r="M40" s="761"/>
      <c r="N40" s="24"/>
      <c r="O40" s="545"/>
      <c r="P40" s="545"/>
      <c r="Q40" s="545"/>
      <c r="R40" s="545"/>
      <c r="S40" s="545"/>
      <c r="T40" s="545"/>
      <c r="U40" s="760"/>
      <c r="V40" s="760"/>
      <c r="W40" s="760"/>
      <c r="X40" s="760"/>
      <c r="Z40" s="19" t="s">
        <v>4548</v>
      </c>
    </row>
    <row r="41" spans="3:26" ht="20.100000000000001" customHeight="1">
      <c r="C41" s="545"/>
      <c r="D41" s="545"/>
      <c r="E41" s="545"/>
      <c r="F41" s="545"/>
      <c r="G41" s="545"/>
      <c r="H41" s="545"/>
      <c r="I41" s="545"/>
      <c r="J41" s="545"/>
      <c r="K41" s="545"/>
      <c r="L41" s="761"/>
      <c r="M41" s="761"/>
      <c r="N41" s="24"/>
      <c r="O41" s="545"/>
      <c r="P41" s="545"/>
      <c r="Q41" s="545"/>
      <c r="R41" s="545"/>
      <c r="S41" s="545"/>
      <c r="T41" s="545"/>
      <c r="U41" s="760"/>
      <c r="V41" s="760"/>
      <c r="W41" s="760"/>
      <c r="X41" s="760"/>
      <c r="Z41" s="19" t="s">
        <v>4548</v>
      </c>
    </row>
    <row r="42" spans="3:26" ht="20.100000000000001" customHeight="1">
      <c r="C42" s="545"/>
      <c r="D42" s="545"/>
      <c r="E42" s="545"/>
      <c r="F42" s="545"/>
      <c r="G42" s="545"/>
      <c r="H42" s="545"/>
      <c r="I42" s="545"/>
      <c r="J42" s="545"/>
      <c r="K42" s="545"/>
      <c r="L42" s="761"/>
      <c r="M42" s="761"/>
      <c r="N42" s="24"/>
      <c r="O42" s="545"/>
      <c r="P42" s="545"/>
      <c r="Q42" s="545"/>
      <c r="R42" s="545"/>
      <c r="S42" s="545"/>
      <c r="T42" s="545"/>
      <c r="U42" s="760"/>
      <c r="V42" s="760"/>
      <c r="W42" s="760"/>
      <c r="X42" s="760"/>
      <c r="Z42" s="19" t="s">
        <v>4548</v>
      </c>
    </row>
    <row r="43" spans="3:26" ht="20.100000000000001" customHeight="1">
      <c r="C43" s="545"/>
      <c r="D43" s="545"/>
      <c r="E43" s="545"/>
      <c r="F43" s="545"/>
      <c r="G43" s="545"/>
      <c r="H43" s="545"/>
      <c r="I43" s="545"/>
      <c r="J43" s="545"/>
      <c r="K43" s="545"/>
      <c r="L43" s="761"/>
      <c r="M43" s="761"/>
      <c r="N43" s="24"/>
      <c r="O43" s="545"/>
      <c r="P43" s="545"/>
      <c r="Q43" s="545"/>
      <c r="R43" s="545"/>
      <c r="S43" s="545"/>
      <c r="T43" s="545"/>
      <c r="U43" s="760"/>
      <c r="V43" s="760"/>
      <c r="W43" s="760"/>
      <c r="X43" s="760"/>
      <c r="Z43" s="19" t="s">
        <v>4548</v>
      </c>
    </row>
    <row r="44" spans="3:26" ht="20.100000000000001" customHeight="1">
      <c r="C44" s="545"/>
      <c r="D44" s="545"/>
      <c r="E44" s="545"/>
      <c r="F44" s="545"/>
      <c r="G44" s="545"/>
      <c r="H44" s="545"/>
      <c r="I44" s="545"/>
      <c r="J44" s="545"/>
      <c r="K44" s="545"/>
      <c r="L44" s="761"/>
      <c r="M44" s="761"/>
      <c r="N44" s="24"/>
      <c r="O44" s="545"/>
      <c r="P44" s="545"/>
      <c r="Q44" s="545"/>
      <c r="R44" s="545"/>
      <c r="S44" s="545"/>
      <c r="T44" s="545"/>
      <c r="U44" s="760"/>
      <c r="V44" s="760"/>
      <c r="W44" s="760"/>
      <c r="X44" s="760"/>
      <c r="Z44" s="19" t="s">
        <v>4548</v>
      </c>
    </row>
    <row r="45" spans="3:26" ht="20.100000000000001" customHeight="1">
      <c r="C45" s="545"/>
      <c r="D45" s="545"/>
      <c r="E45" s="545"/>
      <c r="F45" s="545"/>
      <c r="G45" s="545"/>
      <c r="H45" s="545"/>
      <c r="I45" s="545"/>
      <c r="J45" s="545"/>
      <c r="K45" s="545"/>
      <c r="L45" s="761"/>
      <c r="M45" s="761"/>
      <c r="N45" s="24"/>
      <c r="O45" s="545"/>
      <c r="P45" s="545"/>
      <c r="Q45" s="545"/>
      <c r="R45" s="545"/>
      <c r="S45" s="545"/>
      <c r="T45" s="545"/>
      <c r="U45" s="760"/>
      <c r="V45" s="760"/>
      <c r="W45" s="760"/>
      <c r="X45" s="760"/>
      <c r="Z45" s="19" t="s">
        <v>4548</v>
      </c>
    </row>
    <row r="46" spans="3:26" ht="20.100000000000001" customHeight="1">
      <c r="C46" s="545"/>
      <c r="D46" s="545"/>
      <c r="E46" s="545"/>
      <c r="F46" s="545"/>
      <c r="G46" s="545"/>
      <c r="H46" s="545"/>
      <c r="I46" s="545"/>
      <c r="J46" s="545"/>
      <c r="K46" s="545"/>
      <c r="L46" s="761"/>
      <c r="M46" s="761"/>
      <c r="N46" s="24"/>
      <c r="O46" s="545"/>
      <c r="P46" s="545"/>
      <c r="Q46" s="545"/>
      <c r="R46" s="545"/>
      <c r="S46" s="545"/>
      <c r="T46" s="545"/>
      <c r="U46" s="760"/>
      <c r="V46" s="760"/>
      <c r="W46" s="760"/>
      <c r="X46" s="760"/>
      <c r="Z46" s="19" t="s">
        <v>4548</v>
      </c>
    </row>
    <row r="47" spans="3:26" ht="20.100000000000001" customHeight="1">
      <c r="C47" s="545"/>
      <c r="D47" s="545"/>
      <c r="E47" s="545"/>
      <c r="F47" s="545"/>
      <c r="G47" s="545"/>
      <c r="H47" s="545"/>
      <c r="I47" s="545"/>
      <c r="J47" s="545"/>
      <c r="K47" s="545"/>
      <c r="L47" s="761"/>
      <c r="M47" s="761"/>
      <c r="N47" s="24"/>
      <c r="O47" s="545"/>
      <c r="P47" s="545"/>
      <c r="Q47" s="545"/>
      <c r="R47" s="545"/>
      <c r="S47" s="545"/>
      <c r="T47" s="545"/>
      <c r="U47" s="760"/>
      <c r="V47" s="760"/>
      <c r="W47" s="760"/>
      <c r="X47" s="760"/>
      <c r="Z47" s="19" t="s">
        <v>4548</v>
      </c>
    </row>
    <row r="48" spans="3:26" ht="20.100000000000001" customHeight="1">
      <c r="C48" s="545"/>
      <c r="D48" s="545"/>
      <c r="E48" s="545"/>
      <c r="F48" s="545"/>
      <c r="G48" s="545"/>
      <c r="H48" s="545"/>
      <c r="I48" s="545"/>
      <c r="J48" s="545"/>
      <c r="K48" s="545"/>
      <c r="L48" s="761"/>
      <c r="M48" s="761"/>
      <c r="N48" s="24"/>
      <c r="O48" s="545"/>
      <c r="P48" s="545"/>
      <c r="Q48" s="545"/>
      <c r="R48" s="545"/>
      <c r="S48" s="545"/>
      <c r="T48" s="545"/>
      <c r="U48" s="760"/>
      <c r="V48" s="760"/>
      <c r="W48" s="760"/>
      <c r="X48" s="760"/>
      <c r="Z48" s="19" t="s">
        <v>4548</v>
      </c>
    </row>
    <row r="49" spans="3:26" ht="20.100000000000001" customHeight="1">
      <c r="C49" s="545"/>
      <c r="D49" s="545"/>
      <c r="E49" s="545"/>
      <c r="F49" s="545"/>
      <c r="G49" s="545"/>
      <c r="H49" s="545"/>
      <c r="I49" s="545"/>
      <c r="J49" s="545"/>
      <c r="K49" s="545"/>
      <c r="L49" s="761"/>
      <c r="M49" s="761"/>
      <c r="N49" s="24"/>
      <c r="O49" s="545"/>
      <c r="P49" s="545"/>
      <c r="Q49" s="545"/>
      <c r="R49" s="545"/>
      <c r="S49" s="545"/>
      <c r="T49" s="545"/>
      <c r="U49" s="760"/>
      <c r="V49" s="760"/>
      <c r="W49" s="760"/>
      <c r="X49" s="760"/>
      <c r="Z49" s="19" t="s">
        <v>4548</v>
      </c>
    </row>
    <row r="50" spans="3:26" ht="20.100000000000001" customHeight="1">
      <c r="C50" s="545"/>
      <c r="D50" s="545"/>
      <c r="E50" s="545"/>
      <c r="F50" s="545"/>
      <c r="G50" s="545"/>
      <c r="H50" s="545"/>
      <c r="I50" s="545"/>
      <c r="J50" s="545"/>
      <c r="K50" s="545"/>
      <c r="L50" s="761"/>
      <c r="M50" s="761"/>
      <c r="N50" s="24"/>
      <c r="O50" s="545"/>
      <c r="P50" s="545"/>
      <c r="Q50" s="545"/>
      <c r="R50" s="545"/>
      <c r="S50" s="545"/>
      <c r="T50" s="545"/>
      <c r="U50" s="760"/>
      <c r="V50" s="760"/>
      <c r="W50" s="760"/>
      <c r="X50" s="760"/>
      <c r="Z50" s="19" t="s">
        <v>4548</v>
      </c>
    </row>
  </sheetData>
  <mergeCells count="252">
    <mergeCell ref="T3:U3"/>
    <mergeCell ref="V3:X3"/>
    <mergeCell ref="C12:E12"/>
    <mergeCell ref="F12:H12"/>
    <mergeCell ref="I12:K12"/>
    <mergeCell ref="L12:M12"/>
    <mergeCell ref="O12:T12"/>
    <mergeCell ref="U12:X12"/>
    <mergeCell ref="U9:X10"/>
    <mergeCell ref="C11:E11"/>
    <mergeCell ref="F11:H11"/>
    <mergeCell ref="I11:K11"/>
    <mergeCell ref="L11:M11"/>
    <mergeCell ref="O11:T11"/>
    <mergeCell ref="U11:X11"/>
    <mergeCell ref="C9:E10"/>
    <mergeCell ref="F9:H10"/>
    <mergeCell ref="I9:K10"/>
    <mergeCell ref="L9:M10"/>
    <mergeCell ref="N9:N10"/>
    <mergeCell ref="O9:T10"/>
    <mergeCell ref="C14:E14"/>
    <mergeCell ref="F14:H14"/>
    <mergeCell ref="I14:K14"/>
    <mergeCell ref="L14:M14"/>
    <mergeCell ref="O14:T14"/>
    <mergeCell ref="U14:X14"/>
    <mergeCell ref="C13:E13"/>
    <mergeCell ref="F13:H13"/>
    <mergeCell ref="I13:K13"/>
    <mergeCell ref="L13:M13"/>
    <mergeCell ref="O13:T13"/>
    <mergeCell ref="U13:X13"/>
    <mergeCell ref="C16:E16"/>
    <mergeCell ref="F16:H16"/>
    <mergeCell ref="I16:K16"/>
    <mergeCell ref="L16:M16"/>
    <mergeCell ref="O16:T16"/>
    <mergeCell ref="U16:X16"/>
    <mergeCell ref="C15:E15"/>
    <mergeCell ref="F15:H15"/>
    <mergeCell ref="I15:K15"/>
    <mergeCell ref="L15:M15"/>
    <mergeCell ref="O15:T15"/>
    <mergeCell ref="U15:X15"/>
    <mergeCell ref="C18:E18"/>
    <mergeCell ref="F18:H18"/>
    <mergeCell ref="I18:K18"/>
    <mergeCell ref="L18:M18"/>
    <mergeCell ref="O18:T18"/>
    <mergeCell ref="U18:X18"/>
    <mergeCell ref="C17:E17"/>
    <mergeCell ref="F17:H17"/>
    <mergeCell ref="I17:K17"/>
    <mergeCell ref="L17:M17"/>
    <mergeCell ref="O17:T17"/>
    <mergeCell ref="U17:X17"/>
    <mergeCell ref="C20:E20"/>
    <mergeCell ref="F20:H20"/>
    <mergeCell ref="I20:K20"/>
    <mergeCell ref="L20:M20"/>
    <mergeCell ref="O20:T20"/>
    <mergeCell ref="U20:X20"/>
    <mergeCell ref="C19:E19"/>
    <mergeCell ref="F19:H19"/>
    <mergeCell ref="I19:K19"/>
    <mergeCell ref="L19:M19"/>
    <mergeCell ref="O19:T19"/>
    <mergeCell ref="U19:X19"/>
    <mergeCell ref="C22:E22"/>
    <mergeCell ref="F22:H22"/>
    <mergeCell ref="I22:K22"/>
    <mergeCell ref="L22:M22"/>
    <mergeCell ref="O22:T22"/>
    <mergeCell ref="U22:X22"/>
    <mergeCell ref="C21:E21"/>
    <mergeCell ref="F21:H21"/>
    <mergeCell ref="I21:K21"/>
    <mergeCell ref="L21:M21"/>
    <mergeCell ref="O21:T21"/>
    <mergeCell ref="U21:X21"/>
    <mergeCell ref="C24:E24"/>
    <mergeCell ref="F24:H24"/>
    <mergeCell ref="I24:K24"/>
    <mergeCell ref="L24:M24"/>
    <mergeCell ref="O24:T24"/>
    <mergeCell ref="U24:X24"/>
    <mergeCell ref="C23:E23"/>
    <mergeCell ref="F23:H23"/>
    <mergeCell ref="I23:K23"/>
    <mergeCell ref="L23:M23"/>
    <mergeCell ref="O23:T23"/>
    <mergeCell ref="U23:X23"/>
    <mergeCell ref="C26:E26"/>
    <mergeCell ref="F26:H26"/>
    <mergeCell ref="I26:K26"/>
    <mergeCell ref="L26:M26"/>
    <mergeCell ref="O26:T26"/>
    <mergeCell ref="U26:X26"/>
    <mergeCell ref="C25:E25"/>
    <mergeCell ref="F25:H25"/>
    <mergeCell ref="I25:K25"/>
    <mergeCell ref="L25:M25"/>
    <mergeCell ref="O25:T25"/>
    <mergeCell ref="U25:X25"/>
    <mergeCell ref="O29:T29"/>
    <mergeCell ref="U29:X29"/>
    <mergeCell ref="C28:E28"/>
    <mergeCell ref="F28:H28"/>
    <mergeCell ref="I28:K28"/>
    <mergeCell ref="L28:M28"/>
    <mergeCell ref="O28:T28"/>
    <mergeCell ref="U28:X28"/>
    <mergeCell ref="C27:E27"/>
    <mergeCell ref="F27:H27"/>
    <mergeCell ref="I27:K27"/>
    <mergeCell ref="L27:M27"/>
    <mergeCell ref="O27:T27"/>
    <mergeCell ref="U27:X27"/>
    <mergeCell ref="B2:F2"/>
    <mergeCell ref="C31:E31"/>
    <mergeCell ref="F31:H31"/>
    <mergeCell ref="I31:K31"/>
    <mergeCell ref="L31:M31"/>
    <mergeCell ref="O31:T31"/>
    <mergeCell ref="U31:X31"/>
    <mergeCell ref="C32:E32"/>
    <mergeCell ref="F32:H32"/>
    <mergeCell ref="I32:K32"/>
    <mergeCell ref="L32:M32"/>
    <mergeCell ref="O32:T32"/>
    <mergeCell ref="T2:U2"/>
    <mergeCell ref="V2:X2"/>
    <mergeCell ref="C30:E30"/>
    <mergeCell ref="F30:H30"/>
    <mergeCell ref="I30:K30"/>
    <mergeCell ref="L30:M30"/>
    <mergeCell ref="O30:T30"/>
    <mergeCell ref="U30:X30"/>
    <mergeCell ref="C29:E29"/>
    <mergeCell ref="F29:H29"/>
    <mergeCell ref="I29:K29"/>
    <mergeCell ref="L29:M29"/>
    <mergeCell ref="C35:E35"/>
    <mergeCell ref="F35:H35"/>
    <mergeCell ref="I35:K35"/>
    <mergeCell ref="L35:M35"/>
    <mergeCell ref="O35:T35"/>
    <mergeCell ref="U35:X35"/>
    <mergeCell ref="C36:E36"/>
    <mergeCell ref="F36:H36"/>
    <mergeCell ref="I36:K36"/>
    <mergeCell ref="L36:M36"/>
    <mergeCell ref="O36:T36"/>
    <mergeCell ref="U36:X36"/>
    <mergeCell ref="C37:E37"/>
    <mergeCell ref="F37:H37"/>
    <mergeCell ref="I37:K37"/>
    <mergeCell ref="L37:M37"/>
    <mergeCell ref="O37:T37"/>
    <mergeCell ref="U37:X37"/>
    <mergeCell ref="C38:E38"/>
    <mergeCell ref="F38:H38"/>
    <mergeCell ref="I38:K38"/>
    <mergeCell ref="L38:M38"/>
    <mergeCell ref="O38:T38"/>
    <mergeCell ref="U38:X38"/>
    <mergeCell ref="C39:E39"/>
    <mergeCell ref="F39:H39"/>
    <mergeCell ref="I39:K39"/>
    <mergeCell ref="L39:M39"/>
    <mergeCell ref="O39:T39"/>
    <mergeCell ref="U39:X39"/>
    <mergeCell ref="C40:E40"/>
    <mergeCell ref="F40:H40"/>
    <mergeCell ref="I40:K40"/>
    <mergeCell ref="L40:M40"/>
    <mergeCell ref="O40:T40"/>
    <mergeCell ref="U40:X40"/>
    <mergeCell ref="C41:E41"/>
    <mergeCell ref="F41:H41"/>
    <mergeCell ref="I41:K41"/>
    <mergeCell ref="L41:M41"/>
    <mergeCell ref="O41:T41"/>
    <mergeCell ref="U41:X41"/>
    <mergeCell ref="C42:E42"/>
    <mergeCell ref="F42:H42"/>
    <mergeCell ref="I42:K42"/>
    <mergeCell ref="L42:M42"/>
    <mergeCell ref="O42:T42"/>
    <mergeCell ref="U42:X42"/>
    <mergeCell ref="C43:E43"/>
    <mergeCell ref="F43:H43"/>
    <mergeCell ref="I43:K43"/>
    <mergeCell ref="L43:M43"/>
    <mergeCell ref="O43:T43"/>
    <mergeCell ref="U43:X43"/>
    <mergeCell ref="C44:E44"/>
    <mergeCell ref="F44:H44"/>
    <mergeCell ref="I44:K44"/>
    <mergeCell ref="L44:M44"/>
    <mergeCell ref="O44:T44"/>
    <mergeCell ref="U44:X44"/>
    <mergeCell ref="C45:E45"/>
    <mergeCell ref="F45:H45"/>
    <mergeCell ref="I45:K45"/>
    <mergeCell ref="L45:M45"/>
    <mergeCell ref="O45:T45"/>
    <mergeCell ref="U45:X45"/>
    <mergeCell ref="C46:E46"/>
    <mergeCell ref="F46:H46"/>
    <mergeCell ref="I46:K46"/>
    <mergeCell ref="L46:M46"/>
    <mergeCell ref="O46:T46"/>
    <mergeCell ref="U46:X46"/>
    <mergeCell ref="C47:E47"/>
    <mergeCell ref="F47:H47"/>
    <mergeCell ref="I47:K47"/>
    <mergeCell ref="L47:M47"/>
    <mergeCell ref="O47:T47"/>
    <mergeCell ref="U47:X47"/>
    <mergeCell ref="C48:E48"/>
    <mergeCell ref="F48:H48"/>
    <mergeCell ref="I48:K48"/>
    <mergeCell ref="L48:M48"/>
    <mergeCell ref="O48:T48"/>
    <mergeCell ref="U48:X48"/>
    <mergeCell ref="C49:E49"/>
    <mergeCell ref="F49:H49"/>
    <mergeCell ref="I49:K49"/>
    <mergeCell ref="L49:M49"/>
    <mergeCell ref="O49:T49"/>
    <mergeCell ref="U49:X49"/>
    <mergeCell ref="C50:E50"/>
    <mergeCell ref="F50:H50"/>
    <mergeCell ref="I50:K50"/>
    <mergeCell ref="L50:M50"/>
    <mergeCell ref="O50:T50"/>
    <mergeCell ref="U50:X50"/>
    <mergeCell ref="U32:X32"/>
    <mergeCell ref="C33:E33"/>
    <mergeCell ref="F33:H33"/>
    <mergeCell ref="I33:K33"/>
    <mergeCell ref="L33:M33"/>
    <mergeCell ref="O33:T33"/>
    <mergeCell ref="U33:X33"/>
    <mergeCell ref="C34:E34"/>
    <mergeCell ref="F34:H34"/>
    <mergeCell ref="I34:K34"/>
    <mergeCell ref="L34:M34"/>
    <mergeCell ref="O34:T34"/>
    <mergeCell ref="U34:X34"/>
  </mergeCells>
  <phoneticPr fontId="1"/>
  <conditionalFormatting sqref="Z11:Z50">
    <cfRule type="expression" dxfId="261" priority="1">
      <formula>IF(ISBLANK(L11),FALSE,IF(ISERROR(VALUE(L11)),TRUE,FALSE))=FALSE</formula>
    </cfRule>
  </conditionalFormatting>
  <dataValidations count="2">
    <dataValidation type="custom" allowBlank="1" showInputMessage="1" showErrorMessage="1" sqref="C11:K50 O11:T50" xr:uid="{00000000-0002-0000-0700-000000000000}">
      <formula1>LEN(C11)&lt;=64</formula1>
    </dataValidation>
    <dataValidation type="date" allowBlank="1" showInputMessage="1" showErrorMessage="1" promptTitle="生年月日" prompt="西暦を半角数字（　「/」（スラッシュ）区切り）で入力してください。_x000a_確定時に表示が変わります。_x000a_例）2000/01/01　→　2000-01-01　" sqref="L11:M50" xr:uid="{00000000-0002-0000-0700-000001000000}">
      <formula1>1</formula1>
      <formula2>2958465</formula2>
    </dataValidation>
  </dataValidations>
  <pageMargins left="0.70866141732283505" right="0.70866141732283505" top="0.74803149606299202" bottom="0.74803149606299202" header="0.31496062992126" footer="0.31496062992126"/>
  <pageSetup paperSize="9" scale="59" orientation="portrait"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プルダウンデータ!$C$247:$C$248</xm:f>
          </x14:formula1>
          <xm:sqref>U11:X50</xm:sqref>
        </x14:dataValidation>
        <x14:dataValidation type="list" allowBlank="1" showInputMessage="1" showErrorMessage="1" xr:uid="{00000000-0002-0000-0300-000001000000}">
          <x14:formula1>
            <xm:f>プルダウンデータ!$C$144:$C$145</xm:f>
          </x14:formula1>
          <xm:sqref>N11:N50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Z47"/>
  <sheetViews>
    <sheetView zoomScaleNormal="100" workbookViewId="0"/>
  </sheetViews>
  <sheetFormatPr defaultColWidth="9" defaultRowHeight="20.100000000000001" customHeight="1"/>
  <cols>
    <col min="1" max="25" width="5.625" style="16" customWidth="1"/>
    <col min="26" max="16384" width="9" style="16"/>
  </cols>
  <sheetData>
    <row r="2" spans="2:26" ht="20.100000000000001" customHeight="1">
      <c r="B2" s="548" t="str">
        <f>IF('１．申請者の概要'!$B$2="","",'１．申請者の概要'!$B$2)</f>
        <v>通常枠</v>
      </c>
      <c r="C2" s="548"/>
      <c r="D2" s="548"/>
      <c r="E2" s="548"/>
      <c r="F2" s="548"/>
      <c r="T2" s="547" t="s">
        <v>0</v>
      </c>
      <c r="U2" s="547"/>
      <c r="V2" s="548" t="str">
        <f>IF('１．申請者の概要'!$V$2="","",'１．申請者の概要'!$V$2)</f>
        <v>R2138U00509</v>
      </c>
      <c r="W2" s="548"/>
      <c r="X2" s="548"/>
    </row>
    <row r="3" spans="2:26" ht="20.100000000000001" customHeight="1">
      <c r="T3" s="563" t="s">
        <v>6971</v>
      </c>
      <c r="U3" s="563"/>
      <c r="V3" s="564" t="str">
        <f>IF('１．申請者の概要'!$V$3="","",'１．申請者の概要'!$V$3)</f>
        <v>000</v>
      </c>
      <c r="W3" s="564"/>
      <c r="X3" s="564"/>
    </row>
    <row r="4" spans="2:26" ht="20.100000000000001" customHeight="1">
      <c r="B4" s="16" t="s">
        <v>53</v>
      </c>
    </row>
    <row r="5" spans="2:26" ht="20.100000000000001" customHeight="1">
      <c r="B5" s="16" t="s">
        <v>4303</v>
      </c>
    </row>
    <row r="6" spans="2:26" ht="20.100000000000001" customHeight="1">
      <c r="C6" s="547" t="s">
        <v>31</v>
      </c>
      <c r="D6" s="547"/>
      <c r="E6" s="547"/>
      <c r="F6" s="547" t="s">
        <v>32</v>
      </c>
      <c r="G6" s="547"/>
      <c r="H6" s="547"/>
      <c r="I6" s="547" t="s">
        <v>33</v>
      </c>
      <c r="J6" s="547"/>
      <c r="K6" s="547"/>
      <c r="L6" s="644" t="s">
        <v>36</v>
      </c>
      <c r="M6" s="547"/>
      <c r="N6" s="547" t="s">
        <v>34</v>
      </c>
      <c r="O6" s="547" t="s">
        <v>35</v>
      </c>
      <c r="P6" s="547"/>
      <c r="Q6" s="547"/>
      <c r="R6" s="547"/>
      <c r="S6" s="547"/>
      <c r="T6" s="547"/>
      <c r="U6" s="547" t="s">
        <v>28</v>
      </c>
      <c r="V6" s="547"/>
      <c r="W6" s="547"/>
      <c r="X6" s="547"/>
    </row>
    <row r="7" spans="2:26" ht="20.100000000000001" customHeight="1">
      <c r="C7" s="547"/>
      <c r="D7" s="547"/>
      <c r="E7" s="547"/>
      <c r="F7" s="547"/>
      <c r="G7" s="547"/>
      <c r="H7" s="547"/>
      <c r="I7" s="547"/>
      <c r="J7" s="547"/>
      <c r="K7" s="547"/>
      <c r="L7" s="547"/>
      <c r="M7" s="547"/>
      <c r="N7" s="547"/>
      <c r="O7" s="547"/>
      <c r="P7" s="547"/>
      <c r="Q7" s="547"/>
      <c r="R7" s="547"/>
      <c r="S7" s="547"/>
      <c r="T7" s="547"/>
      <c r="U7" s="547"/>
      <c r="V7" s="547"/>
      <c r="W7" s="547"/>
      <c r="X7" s="547"/>
    </row>
    <row r="8" spans="2:26" ht="20.100000000000001" customHeight="1">
      <c r="C8" s="545"/>
      <c r="D8" s="545"/>
      <c r="E8" s="545"/>
      <c r="F8" s="545"/>
      <c r="G8" s="545"/>
      <c r="H8" s="545"/>
      <c r="I8" s="545"/>
      <c r="J8" s="545"/>
      <c r="K8" s="545"/>
      <c r="L8" s="761"/>
      <c r="M8" s="761"/>
      <c r="N8" s="24"/>
      <c r="O8" s="545"/>
      <c r="P8" s="545"/>
      <c r="Q8" s="545"/>
      <c r="R8" s="545"/>
      <c r="S8" s="545"/>
      <c r="T8" s="545"/>
      <c r="U8" s="760"/>
      <c r="V8" s="760"/>
      <c r="W8" s="760"/>
      <c r="X8" s="760"/>
      <c r="Z8" s="19" t="s">
        <v>4548</v>
      </c>
    </row>
    <row r="9" spans="2:26" ht="20.100000000000001" customHeight="1">
      <c r="C9" s="545"/>
      <c r="D9" s="545"/>
      <c r="E9" s="545"/>
      <c r="F9" s="545"/>
      <c r="G9" s="545"/>
      <c r="H9" s="545"/>
      <c r="I9" s="545"/>
      <c r="J9" s="545"/>
      <c r="K9" s="545"/>
      <c r="L9" s="761"/>
      <c r="M9" s="761"/>
      <c r="N9" s="24"/>
      <c r="O9" s="545"/>
      <c r="P9" s="545"/>
      <c r="Q9" s="545"/>
      <c r="R9" s="545"/>
      <c r="S9" s="545"/>
      <c r="T9" s="545"/>
      <c r="U9" s="760"/>
      <c r="V9" s="760"/>
      <c r="W9" s="760"/>
      <c r="X9" s="760"/>
      <c r="Z9" s="19" t="s">
        <v>4548</v>
      </c>
    </row>
    <row r="10" spans="2:26" ht="20.100000000000001" customHeight="1">
      <c r="C10" s="545"/>
      <c r="D10" s="545"/>
      <c r="E10" s="545"/>
      <c r="F10" s="545"/>
      <c r="G10" s="545"/>
      <c r="H10" s="545"/>
      <c r="I10" s="545"/>
      <c r="J10" s="545"/>
      <c r="K10" s="545"/>
      <c r="L10" s="761"/>
      <c r="M10" s="761"/>
      <c r="N10" s="24"/>
      <c r="O10" s="545"/>
      <c r="P10" s="545"/>
      <c r="Q10" s="545"/>
      <c r="R10" s="545"/>
      <c r="S10" s="545"/>
      <c r="T10" s="545"/>
      <c r="U10" s="760"/>
      <c r="V10" s="760"/>
      <c r="W10" s="760"/>
      <c r="X10" s="760"/>
      <c r="Z10" s="19" t="s">
        <v>4548</v>
      </c>
    </row>
    <row r="11" spans="2:26" ht="20.100000000000001" customHeight="1">
      <c r="C11" s="545"/>
      <c r="D11" s="545"/>
      <c r="E11" s="545"/>
      <c r="F11" s="545"/>
      <c r="G11" s="545"/>
      <c r="H11" s="545"/>
      <c r="I11" s="545"/>
      <c r="J11" s="545"/>
      <c r="K11" s="545"/>
      <c r="L11" s="761"/>
      <c r="M11" s="761"/>
      <c r="N11" s="24"/>
      <c r="O11" s="545"/>
      <c r="P11" s="545"/>
      <c r="Q11" s="545"/>
      <c r="R11" s="545"/>
      <c r="S11" s="545"/>
      <c r="T11" s="545"/>
      <c r="U11" s="760"/>
      <c r="V11" s="760"/>
      <c r="W11" s="760"/>
      <c r="X11" s="760"/>
      <c r="Z11" s="19" t="s">
        <v>4548</v>
      </c>
    </row>
    <row r="12" spans="2:26" ht="20.100000000000001" customHeight="1">
      <c r="C12" s="545"/>
      <c r="D12" s="545"/>
      <c r="E12" s="545"/>
      <c r="F12" s="545"/>
      <c r="G12" s="545"/>
      <c r="H12" s="545"/>
      <c r="I12" s="545"/>
      <c r="J12" s="545"/>
      <c r="K12" s="545"/>
      <c r="L12" s="761"/>
      <c r="M12" s="761"/>
      <c r="N12" s="24"/>
      <c r="O12" s="545"/>
      <c r="P12" s="545"/>
      <c r="Q12" s="545"/>
      <c r="R12" s="545"/>
      <c r="S12" s="545"/>
      <c r="T12" s="545"/>
      <c r="U12" s="760"/>
      <c r="V12" s="760"/>
      <c r="W12" s="760"/>
      <c r="X12" s="760"/>
      <c r="Z12" s="19" t="s">
        <v>4548</v>
      </c>
    </row>
    <row r="13" spans="2:26" ht="20.100000000000001" customHeight="1">
      <c r="C13" s="545"/>
      <c r="D13" s="545"/>
      <c r="E13" s="545"/>
      <c r="F13" s="545"/>
      <c r="G13" s="545"/>
      <c r="H13" s="545"/>
      <c r="I13" s="545"/>
      <c r="J13" s="545"/>
      <c r="K13" s="545"/>
      <c r="L13" s="761"/>
      <c r="M13" s="761"/>
      <c r="N13" s="24"/>
      <c r="O13" s="545"/>
      <c r="P13" s="545"/>
      <c r="Q13" s="545"/>
      <c r="R13" s="545"/>
      <c r="S13" s="545"/>
      <c r="T13" s="545"/>
      <c r="U13" s="760"/>
      <c r="V13" s="760"/>
      <c r="W13" s="760"/>
      <c r="X13" s="760"/>
      <c r="Z13" s="19" t="s">
        <v>4548</v>
      </c>
    </row>
    <row r="14" spans="2:26" ht="20.100000000000001" customHeight="1">
      <c r="C14" s="545"/>
      <c r="D14" s="545"/>
      <c r="E14" s="545"/>
      <c r="F14" s="545"/>
      <c r="G14" s="545"/>
      <c r="H14" s="545"/>
      <c r="I14" s="545"/>
      <c r="J14" s="545"/>
      <c r="K14" s="545"/>
      <c r="L14" s="761"/>
      <c r="M14" s="761"/>
      <c r="N14" s="24"/>
      <c r="O14" s="545"/>
      <c r="P14" s="545"/>
      <c r="Q14" s="545"/>
      <c r="R14" s="545"/>
      <c r="S14" s="545"/>
      <c r="T14" s="545"/>
      <c r="U14" s="760"/>
      <c r="V14" s="760"/>
      <c r="W14" s="760"/>
      <c r="X14" s="760"/>
      <c r="Z14" s="19" t="s">
        <v>4548</v>
      </c>
    </row>
    <row r="15" spans="2:26" ht="20.100000000000001" customHeight="1">
      <c r="C15" s="545"/>
      <c r="D15" s="545"/>
      <c r="E15" s="545"/>
      <c r="F15" s="545"/>
      <c r="G15" s="545"/>
      <c r="H15" s="545"/>
      <c r="I15" s="545"/>
      <c r="J15" s="545"/>
      <c r="K15" s="545"/>
      <c r="L15" s="761"/>
      <c r="M15" s="761"/>
      <c r="N15" s="24"/>
      <c r="O15" s="545"/>
      <c r="P15" s="545"/>
      <c r="Q15" s="545"/>
      <c r="R15" s="545"/>
      <c r="S15" s="545"/>
      <c r="T15" s="545"/>
      <c r="U15" s="760"/>
      <c r="V15" s="760"/>
      <c r="W15" s="760"/>
      <c r="X15" s="760"/>
      <c r="Z15" s="19" t="s">
        <v>4548</v>
      </c>
    </row>
    <row r="16" spans="2:26" ht="20.100000000000001" customHeight="1">
      <c r="C16" s="545"/>
      <c r="D16" s="545"/>
      <c r="E16" s="545"/>
      <c r="F16" s="545"/>
      <c r="G16" s="545"/>
      <c r="H16" s="545"/>
      <c r="I16" s="545"/>
      <c r="J16" s="545"/>
      <c r="K16" s="545"/>
      <c r="L16" s="761"/>
      <c r="M16" s="761"/>
      <c r="N16" s="24"/>
      <c r="O16" s="545"/>
      <c r="P16" s="545"/>
      <c r="Q16" s="545"/>
      <c r="R16" s="545"/>
      <c r="S16" s="545"/>
      <c r="T16" s="545"/>
      <c r="U16" s="760"/>
      <c r="V16" s="760"/>
      <c r="W16" s="760"/>
      <c r="X16" s="760"/>
      <c r="Z16" s="19" t="s">
        <v>4548</v>
      </c>
    </row>
    <row r="17" spans="3:26" ht="20.100000000000001" customHeight="1">
      <c r="C17" s="545"/>
      <c r="D17" s="545"/>
      <c r="E17" s="545"/>
      <c r="F17" s="545"/>
      <c r="G17" s="545"/>
      <c r="H17" s="545"/>
      <c r="I17" s="545"/>
      <c r="J17" s="545"/>
      <c r="K17" s="545"/>
      <c r="L17" s="761"/>
      <c r="M17" s="761"/>
      <c r="N17" s="24"/>
      <c r="O17" s="545"/>
      <c r="P17" s="545"/>
      <c r="Q17" s="545"/>
      <c r="R17" s="545"/>
      <c r="S17" s="545"/>
      <c r="T17" s="545"/>
      <c r="U17" s="760"/>
      <c r="V17" s="760"/>
      <c r="W17" s="760"/>
      <c r="X17" s="760"/>
      <c r="Z17" s="19" t="s">
        <v>4548</v>
      </c>
    </row>
    <row r="18" spans="3:26" ht="20.100000000000001" customHeight="1">
      <c r="C18" s="545"/>
      <c r="D18" s="545"/>
      <c r="E18" s="545"/>
      <c r="F18" s="545"/>
      <c r="G18" s="545"/>
      <c r="H18" s="545"/>
      <c r="I18" s="545"/>
      <c r="J18" s="545"/>
      <c r="K18" s="545"/>
      <c r="L18" s="761"/>
      <c r="M18" s="761"/>
      <c r="N18" s="24"/>
      <c r="O18" s="545"/>
      <c r="P18" s="545"/>
      <c r="Q18" s="545"/>
      <c r="R18" s="545"/>
      <c r="S18" s="545"/>
      <c r="T18" s="545"/>
      <c r="U18" s="760"/>
      <c r="V18" s="760"/>
      <c r="W18" s="760"/>
      <c r="X18" s="760"/>
      <c r="Z18" s="19" t="s">
        <v>4548</v>
      </c>
    </row>
    <row r="19" spans="3:26" ht="20.100000000000001" customHeight="1">
      <c r="C19" s="545"/>
      <c r="D19" s="545"/>
      <c r="E19" s="545"/>
      <c r="F19" s="545"/>
      <c r="G19" s="545"/>
      <c r="H19" s="545"/>
      <c r="I19" s="545"/>
      <c r="J19" s="545"/>
      <c r="K19" s="545"/>
      <c r="L19" s="761"/>
      <c r="M19" s="761"/>
      <c r="N19" s="24"/>
      <c r="O19" s="545"/>
      <c r="P19" s="545"/>
      <c r="Q19" s="545"/>
      <c r="R19" s="545"/>
      <c r="S19" s="545"/>
      <c r="T19" s="545"/>
      <c r="U19" s="760"/>
      <c r="V19" s="760"/>
      <c r="W19" s="760"/>
      <c r="X19" s="760"/>
      <c r="Z19" s="19" t="s">
        <v>4548</v>
      </c>
    </row>
    <row r="20" spans="3:26" ht="20.100000000000001" customHeight="1">
      <c r="C20" s="545"/>
      <c r="D20" s="545"/>
      <c r="E20" s="545"/>
      <c r="F20" s="545"/>
      <c r="G20" s="545"/>
      <c r="H20" s="545"/>
      <c r="I20" s="545"/>
      <c r="J20" s="545"/>
      <c r="K20" s="545"/>
      <c r="L20" s="761"/>
      <c r="M20" s="761"/>
      <c r="N20" s="24"/>
      <c r="O20" s="545"/>
      <c r="P20" s="545"/>
      <c r="Q20" s="545"/>
      <c r="R20" s="545"/>
      <c r="S20" s="545"/>
      <c r="T20" s="545"/>
      <c r="U20" s="760"/>
      <c r="V20" s="760"/>
      <c r="W20" s="760"/>
      <c r="X20" s="760"/>
      <c r="Z20" s="19" t="s">
        <v>4548</v>
      </c>
    </row>
    <row r="21" spans="3:26" ht="20.100000000000001" customHeight="1">
      <c r="C21" s="545"/>
      <c r="D21" s="545"/>
      <c r="E21" s="545"/>
      <c r="F21" s="545"/>
      <c r="G21" s="545"/>
      <c r="H21" s="545"/>
      <c r="I21" s="545"/>
      <c r="J21" s="545"/>
      <c r="K21" s="545"/>
      <c r="L21" s="761"/>
      <c r="M21" s="761"/>
      <c r="N21" s="24"/>
      <c r="O21" s="545"/>
      <c r="P21" s="545"/>
      <c r="Q21" s="545"/>
      <c r="R21" s="545"/>
      <c r="S21" s="545"/>
      <c r="T21" s="545"/>
      <c r="U21" s="760"/>
      <c r="V21" s="760"/>
      <c r="W21" s="760"/>
      <c r="X21" s="760"/>
      <c r="Z21" s="19" t="s">
        <v>4548</v>
      </c>
    </row>
    <row r="22" spans="3:26" ht="20.100000000000001" customHeight="1">
      <c r="C22" s="545"/>
      <c r="D22" s="545"/>
      <c r="E22" s="545"/>
      <c r="F22" s="545"/>
      <c r="G22" s="545"/>
      <c r="H22" s="545"/>
      <c r="I22" s="545"/>
      <c r="J22" s="545"/>
      <c r="K22" s="545"/>
      <c r="L22" s="761"/>
      <c r="M22" s="761"/>
      <c r="N22" s="24"/>
      <c r="O22" s="545"/>
      <c r="P22" s="545"/>
      <c r="Q22" s="545"/>
      <c r="R22" s="545"/>
      <c r="S22" s="545"/>
      <c r="T22" s="545"/>
      <c r="U22" s="760"/>
      <c r="V22" s="760"/>
      <c r="W22" s="760"/>
      <c r="X22" s="760"/>
      <c r="Z22" s="19" t="s">
        <v>4548</v>
      </c>
    </row>
    <row r="23" spans="3:26" ht="20.100000000000001" customHeight="1">
      <c r="C23" s="545"/>
      <c r="D23" s="545"/>
      <c r="E23" s="545"/>
      <c r="F23" s="545"/>
      <c r="G23" s="545"/>
      <c r="H23" s="545"/>
      <c r="I23" s="545"/>
      <c r="J23" s="545"/>
      <c r="K23" s="545"/>
      <c r="L23" s="761"/>
      <c r="M23" s="761"/>
      <c r="N23" s="24"/>
      <c r="O23" s="545"/>
      <c r="P23" s="545"/>
      <c r="Q23" s="545"/>
      <c r="R23" s="545"/>
      <c r="S23" s="545"/>
      <c r="T23" s="545"/>
      <c r="U23" s="760"/>
      <c r="V23" s="760"/>
      <c r="W23" s="760"/>
      <c r="X23" s="760"/>
      <c r="Z23" s="19" t="s">
        <v>4548</v>
      </c>
    </row>
    <row r="24" spans="3:26" ht="20.100000000000001" customHeight="1">
      <c r="C24" s="545"/>
      <c r="D24" s="545"/>
      <c r="E24" s="545"/>
      <c r="F24" s="545"/>
      <c r="G24" s="545"/>
      <c r="H24" s="545"/>
      <c r="I24" s="545"/>
      <c r="J24" s="545"/>
      <c r="K24" s="545"/>
      <c r="L24" s="761"/>
      <c r="M24" s="761"/>
      <c r="N24" s="24"/>
      <c r="O24" s="545"/>
      <c r="P24" s="545"/>
      <c r="Q24" s="545"/>
      <c r="R24" s="545"/>
      <c r="S24" s="545"/>
      <c r="T24" s="545"/>
      <c r="U24" s="760"/>
      <c r="V24" s="760"/>
      <c r="W24" s="760"/>
      <c r="X24" s="760"/>
      <c r="Z24" s="19" t="s">
        <v>4548</v>
      </c>
    </row>
    <row r="25" spans="3:26" ht="20.100000000000001" customHeight="1">
      <c r="C25" s="545"/>
      <c r="D25" s="545"/>
      <c r="E25" s="545"/>
      <c r="F25" s="545"/>
      <c r="G25" s="545"/>
      <c r="H25" s="545"/>
      <c r="I25" s="545"/>
      <c r="J25" s="545"/>
      <c r="K25" s="545"/>
      <c r="L25" s="761"/>
      <c r="M25" s="761"/>
      <c r="N25" s="24"/>
      <c r="O25" s="545"/>
      <c r="P25" s="545"/>
      <c r="Q25" s="545"/>
      <c r="R25" s="545"/>
      <c r="S25" s="545"/>
      <c r="T25" s="545"/>
      <c r="U25" s="760"/>
      <c r="V25" s="760"/>
      <c r="W25" s="760"/>
      <c r="X25" s="760"/>
      <c r="Z25" s="19" t="s">
        <v>4548</v>
      </c>
    </row>
    <row r="26" spans="3:26" ht="20.100000000000001" customHeight="1">
      <c r="C26" s="545"/>
      <c r="D26" s="545"/>
      <c r="E26" s="545"/>
      <c r="F26" s="545"/>
      <c r="G26" s="545"/>
      <c r="H26" s="545"/>
      <c r="I26" s="545"/>
      <c r="J26" s="545"/>
      <c r="K26" s="545"/>
      <c r="L26" s="761"/>
      <c r="M26" s="761"/>
      <c r="N26" s="24"/>
      <c r="O26" s="545"/>
      <c r="P26" s="545"/>
      <c r="Q26" s="545"/>
      <c r="R26" s="545"/>
      <c r="S26" s="545"/>
      <c r="T26" s="545"/>
      <c r="U26" s="760"/>
      <c r="V26" s="760"/>
      <c r="W26" s="760"/>
      <c r="X26" s="760"/>
      <c r="Z26" s="19" t="s">
        <v>4548</v>
      </c>
    </row>
    <row r="27" spans="3:26" ht="20.100000000000001" customHeight="1">
      <c r="C27" s="545"/>
      <c r="D27" s="545"/>
      <c r="E27" s="545"/>
      <c r="F27" s="545"/>
      <c r="G27" s="545"/>
      <c r="H27" s="545"/>
      <c r="I27" s="545"/>
      <c r="J27" s="545"/>
      <c r="K27" s="545"/>
      <c r="L27" s="761"/>
      <c r="M27" s="761"/>
      <c r="N27" s="24"/>
      <c r="O27" s="545"/>
      <c r="P27" s="545"/>
      <c r="Q27" s="545"/>
      <c r="R27" s="545"/>
      <c r="S27" s="545"/>
      <c r="T27" s="545"/>
      <c r="U27" s="760"/>
      <c r="V27" s="760"/>
      <c r="W27" s="760"/>
      <c r="X27" s="760"/>
      <c r="Z27" s="19" t="s">
        <v>4548</v>
      </c>
    </row>
    <row r="28" spans="3:26" ht="20.100000000000001" customHeight="1">
      <c r="C28" s="545"/>
      <c r="D28" s="545"/>
      <c r="E28" s="545"/>
      <c r="F28" s="545"/>
      <c r="G28" s="545"/>
      <c r="H28" s="545"/>
      <c r="I28" s="545"/>
      <c r="J28" s="545"/>
      <c r="K28" s="545"/>
      <c r="L28" s="761"/>
      <c r="M28" s="761"/>
      <c r="N28" s="24"/>
      <c r="O28" s="545"/>
      <c r="P28" s="545"/>
      <c r="Q28" s="545"/>
      <c r="R28" s="545"/>
      <c r="S28" s="545"/>
      <c r="T28" s="545"/>
      <c r="U28" s="760"/>
      <c r="V28" s="760"/>
      <c r="W28" s="760"/>
      <c r="X28" s="760"/>
      <c r="Z28" s="19" t="s">
        <v>4548</v>
      </c>
    </row>
    <row r="29" spans="3:26" ht="20.100000000000001" customHeight="1">
      <c r="C29" s="545"/>
      <c r="D29" s="545"/>
      <c r="E29" s="545"/>
      <c r="F29" s="545"/>
      <c r="G29" s="545"/>
      <c r="H29" s="545"/>
      <c r="I29" s="545"/>
      <c r="J29" s="545"/>
      <c r="K29" s="545"/>
      <c r="L29" s="761"/>
      <c r="M29" s="761"/>
      <c r="N29" s="24"/>
      <c r="O29" s="545"/>
      <c r="P29" s="545"/>
      <c r="Q29" s="545"/>
      <c r="R29" s="545"/>
      <c r="S29" s="545"/>
      <c r="T29" s="545"/>
      <c r="U29" s="760"/>
      <c r="V29" s="760"/>
      <c r="W29" s="760"/>
      <c r="X29" s="760"/>
      <c r="Z29" s="19" t="s">
        <v>4548</v>
      </c>
    </row>
    <row r="30" spans="3:26" ht="20.100000000000001" customHeight="1">
      <c r="C30" s="545"/>
      <c r="D30" s="545"/>
      <c r="E30" s="545"/>
      <c r="F30" s="545"/>
      <c r="G30" s="545"/>
      <c r="H30" s="545"/>
      <c r="I30" s="545"/>
      <c r="J30" s="545"/>
      <c r="K30" s="545"/>
      <c r="L30" s="761"/>
      <c r="M30" s="761"/>
      <c r="N30" s="24"/>
      <c r="O30" s="545"/>
      <c r="P30" s="545"/>
      <c r="Q30" s="545"/>
      <c r="R30" s="545"/>
      <c r="S30" s="545"/>
      <c r="T30" s="545"/>
      <c r="U30" s="760"/>
      <c r="V30" s="760"/>
      <c r="W30" s="760"/>
      <c r="X30" s="760"/>
      <c r="Z30" s="19" t="s">
        <v>4548</v>
      </c>
    </row>
    <row r="31" spans="3:26" ht="20.100000000000001" customHeight="1">
      <c r="C31" s="545"/>
      <c r="D31" s="545"/>
      <c r="E31" s="545"/>
      <c r="F31" s="545"/>
      <c r="G31" s="545"/>
      <c r="H31" s="545"/>
      <c r="I31" s="545"/>
      <c r="J31" s="545"/>
      <c r="K31" s="545"/>
      <c r="L31" s="761"/>
      <c r="M31" s="761"/>
      <c r="N31" s="24"/>
      <c r="O31" s="545"/>
      <c r="P31" s="545"/>
      <c r="Q31" s="545"/>
      <c r="R31" s="545"/>
      <c r="S31" s="545"/>
      <c r="T31" s="545"/>
      <c r="U31" s="760"/>
      <c r="V31" s="760"/>
      <c r="W31" s="760"/>
      <c r="X31" s="760"/>
      <c r="Z31" s="19" t="s">
        <v>4548</v>
      </c>
    </row>
    <row r="32" spans="3:26" ht="20.100000000000001" customHeight="1">
      <c r="C32" s="545"/>
      <c r="D32" s="545"/>
      <c r="E32" s="545"/>
      <c r="F32" s="545"/>
      <c r="G32" s="545"/>
      <c r="H32" s="545"/>
      <c r="I32" s="545"/>
      <c r="J32" s="545"/>
      <c r="K32" s="545"/>
      <c r="L32" s="761"/>
      <c r="M32" s="761"/>
      <c r="N32" s="24"/>
      <c r="O32" s="545"/>
      <c r="P32" s="545"/>
      <c r="Q32" s="545"/>
      <c r="R32" s="545"/>
      <c r="S32" s="545"/>
      <c r="T32" s="545"/>
      <c r="U32" s="760"/>
      <c r="V32" s="760"/>
      <c r="W32" s="760"/>
      <c r="X32" s="760"/>
      <c r="Z32" s="19" t="s">
        <v>4548</v>
      </c>
    </row>
    <row r="33" spans="3:26" ht="20.100000000000001" customHeight="1">
      <c r="C33" s="545"/>
      <c r="D33" s="545"/>
      <c r="E33" s="545"/>
      <c r="F33" s="545"/>
      <c r="G33" s="545"/>
      <c r="H33" s="545"/>
      <c r="I33" s="545"/>
      <c r="J33" s="545"/>
      <c r="K33" s="545"/>
      <c r="L33" s="761"/>
      <c r="M33" s="761"/>
      <c r="N33" s="24"/>
      <c r="O33" s="545"/>
      <c r="P33" s="545"/>
      <c r="Q33" s="545"/>
      <c r="R33" s="545"/>
      <c r="S33" s="545"/>
      <c r="T33" s="545"/>
      <c r="U33" s="760"/>
      <c r="V33" s="760"/>
      <c r="W33" s="760"/>
      <c r="X33" s="760"/>
      <c r="Z33" s="19" t="s">
        <v>4548</v>
      </c>
    </row>
    <row r="34" spans="3:26" ht="20.100000000000001" customHeight="1">
      <c r="C34" s="545"/>
      <c r="D34" s="545"/>
      <c r="E34" s="545"/>
      <c r="F34" s="545"/>
      <c r="G34" s="545"/>
      <c r="H34" s="545"/>
      <c r="I34" s="545"/>
      <c r="J34" s="545"/>
      <c r="K34" s="545"/>
      <c r="L34" s="761"/>
      <c r="M34" s="761"/>
      <c r="N34" s="24"/>
      <c r="O34" s="545"/>
      <c r="P34" s="545"/>
      <c r="Q34" s="545"/>
      <c r="R34" s="545"/>
      <c r="S34" s="545"/>
      <c r="T34" s="545"/>
      <c r="U34" s="760"/>
      <c r="V34" s="760"/>
      <c r="W34" s="760"/>
      <c r="X34" s="760"/>
      <c r="Z34" s="19" t="s">
        <v>4548</v>
      </c>
    </row>
    <row r="35" spans="3:26" ht="20.100000000000001" customHeight="1">
      <c r="C35" s="545"/>
      <c r="D35" s="545"/>
      <c r="E35" s="545"/>
      <c r="F35" s="545"/>
      <c r="G35" s="545"/>
      <c r="H35" s="545"/>
      <c r="I35" s="545"/>
      <c r="J35" s="545"/>
      <c r="K35" s="545"/>
      <c r="L35" s="761"/>
      <c r="M35" s="761"/>
      <c r="N35" s="24"/>
      <c r="O35" s="545"/>
      <c r="P35" s="545"/>
      <c r="Q35" s="545"/>
      <c r="R35" s="545"/>
      <c r="S35" s="545"/>
      <c r="T35" s="545"/>
      <c r="U35" s="760"/>
      <c r="V35" s="760"/>
      <c r="W35" s="760"/>
      <c r="X35" s="760"/>
      <c r="Z35" s="19" t="s">
        <v>4548</v>
      </c>
    </row>
    <row r="36" spans="3:26" ht="20.100000000000001" customHeight="1">
      <c r="C36" s="545"/>
      <c r="D36" s="545"/>
      <c r="E36" s="545"/>
      <c r="F36" s="545"/>
      <c r="G36" s="545"/>
      <c r="H36" s="545"/>
      <c r="I36" s="545"/>
      <c r="J36" s="545"/>
      <c r="K36" s="545"/>
      <c r="L36" s="761"/>
      <c r="M36" s="761"/>
      <c r="N36" s="24"/>
      <c r="O36" s="545"/>
      <c r="P36" s="545"/>
      <c r="Q36" s="545"/>
      <c r="R36" s="545"/>
      <c r="S36" s="545"/>
      <c r="T36" s="545"/>
      <c r="U36" s="760"/>
      <c r="V36" s="760"/>
      <c r="W36" s="760"/>
      <c r="X36" s="760"/>
      <c r="Z36" s="19" t="s">
        <v>4548</v>
      </c>
    </row>
    <row r="37" spans="3:26" ht="20.100000000000001" customHeight="1">
      <c r="C37" s="545"/>
      <c r="D37" s="545"/>
      <c r="E37" s="545"/>
      <c r="F37" s="545"/>
      <c r="G37" s="545"/>
      <c r="H37" s="545"/>
      <c r="I37" s="545"/>
      <c r="J37" s="545"/>
      <c r="K37" s="545"/>
      <c r="L37" s="761"/>
      <c r="M37" s="761"/>
      <c r="N37" s="24"/>
      <c r="O37" s="545"/>
      <c r="P37" s="545"/>
      <c r="Q37" s="545"/>
      <c r="R37" s="545"/>
      <c r="S37" s="545"/>
      <c r="T37" s="545"/>
      <c r="U37" s="760"/>
      <c r="V37" s="760"/>
      <c r="W37" s="760"/>
      <c r="X37" s="760"/>
      <c r="Z37" s="19" t="s">
        <v>4548</v>
      </c>
    </row>
    <row r="38" spans="3:26" ht="20.100000000000001" customHeight="1">
      <c r="C38" s="545"/>
      <c r="D38" s="545"/>
      <c r="E38" s="545"/>
      <c r="F38" s="545"/>
      <c r="G38" s="545"/>
      <c r="H38" s="545"/>
      <c r="I38" s="545"/>
      <c r="J38" s="545"/>
      <c r="K38" s="545"/>
      <c r="L38" s="761"/>
      <c r="M38" s="761"/>
      <c r="N38" s="24"/>
      <c r="O38" s="545"/>
      <c r="P38" s="545"/>
      <c r="Q38" s="545"/>
      <c r="R38" s="545"/>
      <c r="S38" s="545"/>
      <c r="T38" s="545"/>
      <c r="U38" s="760"/>
      <c r="V38" s="760"/>
      <c r="W38" s="760"/>
      <c r="X38" s="760"/>
      <c r="Z38" s="19" t="s">
        <v>4548</v>
      </c>
    </row>
    <row r="39" spans="3:26" ht="20.100000000000001" customHeight="1">
      <c r="C39" s="545"/>
      <c r="D39" s="545"/>
      <c r="E39" s="545"/>
      <c r="F39" s="545"/>
      <c r="G39" s="545"/>
      <c r="H39" s="545"/>
      <c r="I39" s="545"/>
      <c r="J39" s="545"/>
      <c r="K39" s="545"/>
      <c r="L39" s="761"/>
      <c r="M39" s="761"/>
      <c r="N39" s="24"/>
      <c r="O39" s="545"/>
      <c r="P39" s="545"/>
      <c r="Q39" s="545"/>
      <c r="R39" s="545"/>
      <c r="S39" s="545"/>
      <c r="T39" s="545"/>
      <c r="U39" s="760"/>
      <c r="V39" s="760"/>
      <c r="W39" s="760"/>
      <c r="X39" s="760"/>
      <c r="Z39" s="19" t="s">
        <v>4548</v>
      </c>
    </row>
    <row r="40" spans="3:26" ht="20.100000000000001" customHeight="1">
      <c r="C40" s="545"/>
      <c r="D40" s="545"/>
      <c r="E40" s="545"/>
      <c r="F40" s="545"/>
      <c r="G40" s="545"/>
      <c r="H40" s="545"/>
      <c r="I40" s="545"/>
      <c r="J40" s="545"/>
      <c r="K40" s="545"/>
      <c r="L40" s="761"/>
      <c r="M40" s="761"/>
      <c r="N40" s="24"/>
      <c r="O40" s="545"/>
      <c r="P40" s="545"/>
      <c r="Q40" s="545"/>
      <c r="R40" s="545"/>
      <c r="S40" s="545"/>
      <c r="T40" s="545"/>
      <c r="U40" s="760"/>
      <c r="V40" s="760"/>
      <c r="W40" s="760"/>
      <c r="X40" s="760"/>
      <c r="Z40" s="19" t="s">
        <v>4548</v>
      </c>
    </row>
    <row r="41" spans="3:26" ht="20.100000000000001" customHeight="1">
      <c r="C41" s="545"/>
      <c r="D41" s="545"/>
      <c r="E41" s="545"/>
      <c r="F41" s="545"/>
      <c r="G41" s="545"/>
      <c r="H41" s="545"/>
      <c r="I41" s="545"/>
      <c r="J41" s="545"/>
      <c r="K41" s="545"/>
      <c r="L41" s="761"/>
      <c r="M41" s="761"/>
      <c r="N41" s="24"/>
      <c r="O41" s="545"/>
      <c r="P41" s="545"/>
      <c r="Q41" s="545"/>
      <c r="R41" s="545"/>
      <c r="S41" s="545"/>
      <c r="T41" s="545"/>
      <c r="U41" s="760"/>
      <c r="V41" s="760"/>
      <c r="W41" s="760"/>
      <c r="X41" s="760"/>
      <c r="Z41" s="19" t="s">
        <v>4548</v>
      </c>
    </row>
    <row r="42" spans="3:26" ht="20.100000000000001" customHeight="1">
      <c r="C42" s="545"/>
      <c r="D42" s="545"/>
      <c r="E42" s="545"/>
      <c r="F42" s="545"/>
      <c r="G42" s="545"/>
      <c r="H42" s="545"/>
      <c r="I42" s="545"/>
      <c r="J42" s="545"/>
      <c r="K42" s="545"/>
      <c r="L42" s="761"/>
      <c r="M42" s="761"/>
      <c r="N42" s="24"/>
      <c r="O42" s="545"/>
      <c r="P42" s="545"/>
      <c r="Q42" s="545"/>
      <c r="R42" s="545"/>
      <c r="S42" s="545"/>
      <c r="T42" s="545"/>
      <c r="U42" s="760"/>
      <c r="V42" s="760"/>
      <c r="W42" s="760"/>
      <c r="X42" s="760"/>
      <c r="Z42" s="19" t="s">
        <v>4548</v>
      </c>
    </row>
    <row r="43" spans="3:26" ht="20.100000000000001" customHeight="1">
      <c r="C43" s="545"/>
      <c r="D43" s="545"/>
      <c r="E43" s="545"/>
      <c r="F43" s="545"/>
      <c r="G43" s="545"/>
      <c r="H43" s="545"/>
      <c r="I43" s="545"/>
      <c r="J43" s="545"/>
      <c r="K43" s="545"/>
      <c r="L43" s="761"/>
      <c r="M43" s="761"/>
      <c r="N43" s="24"/>
      <c r="O43" s="545"/>
      <c r="P43" s="545"/>
      <c r="Q43" s="545"/>
      <c r="R43" s="545"/>
      <c r="S43" s="545"/>
      <c r="T43" s="545"/>
      <c r="U43" s="760"/>
      <c r="V43" s="760"/>
      <c r="W43" s="760"/>
      <c r="X43" s="760"/>
      <c r="Z43" s="19" t="s">
        <v>4548</v>
      </c>
    </row>
    <row r="44" spans="3:26" ht="20.100000000000001" customHeight="1">
      <c r="C44" s="545"/>
      <c r="D44" s="545"/>
      <c r="E44" s="545"/>
      <c r="F44" s="545"/>
      <c r="G44" s="545"/>
      <c r="H44" s="545"/>
      <c r="I44" s="545"/>
      <c r="J44" s="545"/>
      <c r="K44" s="545"/>
      <c r="L44" s="761"/>
      <c r="M44" s="761"/>
      <c r="N44" s="24"/>
      <c r="O44" s="545"/>
      <c r="P44" s="545"/>
      <c r="Q44" s="545"/>
      <c r="R44" s="545"/>
      <c r="S44" s="545"/>
      <c r="T44" s="545"/>
      <c r="U44" s="760"/>
      <c r="V44" s="760"/>
      <c r="W44" s="760"/>
      <c r="X44" s="760"/>
      <c r="Z44" s="19" t="s">
        <v>4548</v>
      </c>
    </row>
    <row r="45" spans="3:26" ht="20.100000000000001" customHeight="1">
      <c r="C45" s="545"/>
      <c r="D45" s="545"/>
      <c r="E45" s="545"/>
      <c r="F45" s="545"/>
      <c r="G45" s="545"/>
      <c r="H45" s="545"/>
      <c r="I45" s="545"/>
      <c r="J45" s="545"/>
      <c r="K45" s="545"/>
      <c r="L45" s="761"/>
      <c r="M45" s="761"/>
      <c r="N45" s="24"/>
      <c r="O45" s="545"/>
      <c r="P45" s="545"/>
      <c r="Q45" s="545"/>
      <c r="R45" s="545"/>
      <c r="S45" s="545"/>
      <c r="T45" s="545"/>
      <c r="U45" s="760"/>
      <c r="V45" s="760"/>
      <c r="W45" s="760"/>
      <c r="X45" s="760"/>
      <c r="Z45" s="19" t="s">
        <v>4548</v>
      </c>
    </row>
    <row r="46" spans="3:26" ht="20.100000000000001" customHeight="1">
      <c r="C46" s="545"/>
      <c r="D46" s="545"/>
      <c r="E46" s="545"/>
      <c r="F46" s="545"/>
      <c r="G46" s="545"/>
      <c r="H46" s="545"/>
      <c r="I46" s="545"/>
      <c r="J46" s="545"/>
      <c r="K46" s="545"/>
      <c r="L46" s="761"/>
      <c r="M46" s="761"/>
      <c r="N46" s="24"/>
      <c r="O46" s="545"/>
      <c r="P46" s="545"/>
      <c r="Q46" s="545"/>
      <c r="R46" s="545"/>
      <c r="S46" s="545"/>
      <c r="T46" s="545"/>
      <c r="U46" s="760"/>
      <c r="V46" s="760"/>
      <c r="W46" s="760"/>
      <c r="X46" s="760"/>
      <c r="Z46" s="19" t="s">
        <v>4548</v>
      </c>
    </row>
    <row r="47" spans="3:26" ht="20.100000000000001" customHeight="1">
      <c r="C47" s="545"/>
      <c r="D47" s="545"/>
      <c r="E47" s="545"/>
      <c r="F47" s="545"/>
      <c r="G47" s="545"/>
      <c r="H47" s="545"/>
      <c r="I47" s="545"/>
      <c r="J47" s="545"/>
      <c r="K47" s="545"/>
      <c r="L47" s="761"/>
      <c r="M47" s="761"/>
      <c r="N47" s="24"/>
      <c r="O47" s="545"/>
      <c r="P47" s="545"/>
      <c r="Q47" s="545"/>
      <c r="R47" s="545"/>
      <c r="S47" s="545"/>
      <c r="T47" s="545"/>
      <c r="U47" s="760"/>
      <c r="V47" s="760"/>
      <c r="W47" s="760"/>
      <c r="X47" s="760"/>
      <c r="Z47" s="19" t="s">
        <v>4548</v>
      </c>
    </row>
  </sheetData>
  <mergeCells count="252">
    <mergeCell ref="T3:U3"/>
    <mergeCell ref="V3:X3"/>
    <mergeCell ref="C15:E15"/>
    <mergeCell ref="F15:H15"/>
    <mergeCell ref="I15:K15"/>
    <mergeCell ref="L15:M15"/>
    <mergeCell ref="O15:T15"/>
    <mergeCell ref="U15:X15"/>
    <mergeCell ref="C14:E14"/>
    <mergeCell ref="F14:H14"/>
    <mergeCell ref="I14:K14"/>
    <mergeCell ref="L14:M14"/>
    <mergeCell ref="O14:T14"/>
    <mergeCell ref="U14:X14"/>
    <mergeCell ref="U6:X7"/>
    <mergeCell ref="C8:E8"/>
    <mergeCell ref="F8:H8"/>
    <mergeCell ref="I8:K8"/>
    <mergeCell ref="L8:M8"/>
    <mergeCell ref="O8:T8"/>
    <mergeCell ref="U8:X8"/>
    <mergeCell ref="C6:E7"/>
    <mergeCell ref="F6:H7"/>
    <mergeCell ref="I6:K7"/>
    <mergeCell ref="C17:E17"/>
    <mergeCell ref="F17:H17"/>
    <mergeCell ref="I17:K17"/>
    <mergeCell ref="L17:M17"/>
    <mergeCell ref="O17:T17"/>
    <mergeCell ref="U17:X17"/>
    <mergeCell ref="C16:E16"/>
    <mergeCell ref="F16:H16"/>
    <mergeCell ref="I16:K16"/>
    <mergeCell ref="L16:M16"/>
    <mergeCell ref="O16:T16"/>
    <mergeCell ref="U16:X16"/>
    <mergeCell ref="C19:E19"/>
    <mergeCell ref="F19:H19"/>
    <mergeCell ref="I19:K19"/>
    <mergeCell ref="L19:M19"/>
    <mergeCell ref="O19:T19"/>
    <mergeCell ref="U19:X19"/>
    <mergeCell ref="C18:E18"/>
    <mergeCell ref="F18:H18"/>
    <mergeCell ref="I18:K18"/>
    <mergeCell ref="L18:M18"/>
    <mergeCell ref="O18:T18"/>
    <mergeCell ref="U18:X18"/>
    <mergeCell ref="C21:E21"/>
    <mergeCell ref="F21:H21"/>
    <mergeCell ref="I21:K21"/>
    <mergeCell ref="L21:M21"/>
    <mergeCell ref="O21:T21"/>
    <mergeCell ref="U21:X21"/>
    <mergeCell ref="C20:E20"/>
    <mergeCell ref="F20:H20"/>
    <mergeCell ref="I20:K20"/>
    <mergeCell ref="L20:M20"/>
    <mergeCell ref="O20:T20"/>
    <mergeCell ref="U20:X20"/>
    <mergeCell ref="C23:E23"/>
    <mergeCell ref="F23:H23"/>
    <mergeCell ref="I23:K23"/>
    <mergeCell ref="L23:M23"/>
    <mergeCell ref="O23:T23"/>
    <mergeCell ref="U23:X23"/>
    <mergeCell ref="C22:E22"/>
    <mergeCell ref="F22:H22"/>
    <mergeCell ref="I22:K22"/>
    <mergeCell ref="L22:M22"/>
    <mergeCell ref="O22:T22"/>
    <mergeCell ref="U22:X22"/>
    <mergeCell ref="C25:E25"/>
    <mergeCell ref="F25:H25"/>
    <mergeCell ref="I25:K25"/>
    <mergeCell ref="L25:M25"/>
    <mergeCell ref="O25:T25"/>
    <mergeCell ref="U25:X25"/>
    <mergeCell ref="C24:E24"/>
    <mergeCell ref="F24:H24"/>
    <mergeCell ref="I24:K24"/>
    <mergeCell ref="L24:M24"/>
    <mergeCell ref="O24:T24"/>
    <mergeCell ref="U24:X24"/>
    <mergeCell ref="C27:E27"/>
    <mergeCell ref="F27:H27"/>
    <mergeCell ref="I27:K27"/>
    <mergeCell ref="L27:M27"/>
    <mergeCell ref="O27:T27"/>
    <mergeCell ref="U27:X27"/>
    <mergeCell ref="C26:E26"/>
    <mergeCell ref="F26:H26"/>
    <mergeCell ref="I26:K26"/>
    <mergeCell ref="L26:M26"/>
    <mergeCell ref="O26:T26"/>
    <mergeCell ref="U26:X26"/>
    <mergeCell ref="L6:M7"/>
    <mergeCell ref="N6:N7"/>
    <mergeCell ref="O6:T7"/>
    <mergeCell ref="C10:E10"/>
    <mergeCell ref="F10:H10"/>
    <mergeCell ref="I10:K10"/>
    <mergeCell ref="L10:M10"/>
    <mergeCell ref="O10:T10"/>
    <mergeCell ref="U10:X10"/>
    <mergeCell ref="C9:E9"/>
    <mergeCell ref="F9:H9"/>
    <mergeCell ref="I9:K9"/>
    <mergeCell ref="L9:M9"/>
    <mergeCell ref="O9:T9"/>
    <mergeCell ref="U9:X9"/>
    <mergeCell ref="L12:M12"/>
    <mergeCell ref="O12:T12"/>
    <mergeCell ref="U12:X12"/>
    <mergeCell ref="C11:E11"/>
    <mergeCell ref="F11:H11"/>
    <mergeCell ref="I11:K11"/>
    <mergeCell ref="L11:M11"/>
    <mergeCell ref="O11:T11"/>
    <mergeCell ref="U11:X11"/>
    <mergeCell ref="B2:F2"/>
    <mergeCell ref="C28:E28"/>
    <mergeCell ref="F28:H28"/>
    <mergeCell ref="I28:K28"/>
    <mergeCell ref="L28:M28"/>
    <mergeCell ref="O28:T28"/>
    <mergeCell ref="U28:X28"/>
    <mergeCell ref="C29:E29"/>
    <mergeCell ref="F29:H29"/>
    <mergeCell ref="I29:K29"/>
    <mergeCell ref="L29:M29"/>
    <mergeCell ref="O29:T29"/>
    <mergeCell ref="U29:X29"/>
    <mergeCell ref="T2:U2"/>
    <mergeCell ref="V2:X2"/>
    <mergeCell ref="C13:E13"/>
    <mergeCell ref="F13:H13"/>
    <mergeCell ref="I13:K13"/>
    <mergeCell ref="L13:M13"/>
    <mergeCell ref="O13:T13"/>
    <mergeCell ref="U13:X13"/>
    <mergeCell ref="C12:E12"/>
    <mergeCell ref="F12:H12"/>
    <mergeCell ref="I12:K12"/>
    <mergeCell ref="C30:E30"/>
    <mergeCell ref="F30:H30"/>
    <mergeCell ref="I30:K30"/>
    <mergeCell ref="L30:M30"/>
    <mergeCell ref="O30:T30"/>
    <mergeCell ref="U30:X30"/>
    <mergeCell ref="C31:E31"/>
    <mergeCell ref="F31:H31"/>
    <mergeCell ref="I31:K31"/>
    <mergeCell ref="L31:M31"/>
    <mergeCell ref="O31:T31"/>
    <mergeCell ref="U31:X31"/>
    <mergeCell ref="C32:E32"/>
    <mergeCell ref="F32:H32"/>
    <mergeCell ref="I32:K32"/>
    <mergeCell ref="L32:M32"/>
    <mergeCell ref="O32:T32"/>
    <mergeCell ref="U32:X32"/>
    <mergeCell ref="C33:E33"/>
    <mergeCell ref="F33:H33"/>
    <mergeCell ref="I33:K33"/>
    <mergeCell ref="L33:M33"/>
    <mergeCell ref="O33:T33"/>
    <mergeCell ref="U33:X33"/>
    <mergeCell ref="C34:E34"/>
    <mergeCell ref="F34:H34"/>
    <mergeCell ref="I34:K34"/>
    <mergeCell ref="L34:M34"/>
    <mergeCell ref="O34:T34"/>
    <mergeCell ref="U34:X34"/>
    <mergeCell ref="C35:E35"/>
    <mergeCell ref="F35:H35"/>
    <mergeCell ref="I35:K35"/>
    <mergeCell ref="L35:M35"/>
    <mergeCell ref="O35:T35"/>
    <mergeCell ref="U35:X35"/>
    <mergeCell ref="C36:E36"/>
    <mergeCell ref="F36:H36"/>
    <mergeCell ref="I36:K36"/>
    <mergeCell ref="L36:M36"/>
    <mergeCell ref="O36:T36"/>
    <mergeCell ref="U36:X36"/>
    <mergeCell ref="C37:E37"/>
    <mergeCell ref="F37:H37"/>
    <mergeCell ref="I37:K37"/>
    <mergeCell ref="L37:M37"/>
    <mergeCell ref="O37:T37"/>
    <mergeCell ref="U37:X37"/>
    <mergeCell ref="C38:E38"/>
    <mergeCell ref="F38:H38"/>
    <mergeCell ref="I38:K38"/>
    <mergeCell ref="L38:M38"/>
    <mergeCell ref="O38:T38"/>
    <mergeCell ref="U38:X38"/>
    <mergeCell ref="C39:E39"/>
    <mergeCell ref="F39:H39"/>
    <mergeCell ref="I39:K39"/>
    <mergeCell ref="L39:M39"/>
    <mergeCell ref="O39:T39"/>
    <mergeCell ref="U39:X39"/>
    <mergeCell ref="C40:E40"/>
    <mergeCell ref="F40:H40"/>
    <mergeCell ref="I40:K40"/>
    <mergeCell ref="L40:M40"/>
    <mergeCell ref="O40:T40"/>
    <mergeCell ref="U40:X40"/>
    <mergeCell ref="C41:E41"/>
    <mergeCell ref="F41:H41"/>
    <mergeCell ref="I41:K41"/>
    <mergeCell ref="L41:M41"/>
    <mergeCell ref="O41:T41"/>
    <mergeCell ref="U41:X41"/>
    <mergeCell ref="C42:E42"/>
    <mergeCell ref="F42:H42"/>
    <mergeCell ref="I42:K42"/>
    <mergeCell ref="L42:M42"/>
    <mergeCell ref="O42:T42"/>
    <mergeCell ref="U42:X42"/>
    <mergeCell ref="C43:E43"/>
    <mergeCell ref="F43:H43"/>
    <mergeCell ref="I43:K43"/>
    <mergeCell ref="L43:M43"/>
    <mergeCell ref="O43:T43"/>
    <mergeCell ref="U43:X43"/>
    <mergeCell ref="C44:E44"/>
    <mergeCell ref="F44:H44"/>
    <mergeCell ref="I44:K44"/>
    <mergeCell ref="L44:M44"/>
    <mergeCell ref="O44:T44"/>
    <mergeCell ref="U44:X44"/>
    <mergeCell ref="C45:E45"/>
    <mergeCell ref="F45:H45"/>
    <mergeCell ref="I45:K45"/>
    <mergeCell ref="L45:M45"/>
    <mergeCell ref="O45:T45"/>
    <mergeCell ref="U45:X45"/>
    <mergeCell ref="C46:E46"/>
    <mergeCell ref="F46:H46"/>
    <mergeCell ref="I46:K46"/>
    <mergeCell ref="L46:M46"/>
    <mergeCell ref="O46:T46"/>
    <mergeCell ref="U46:X46"/>
    <mergeCell ref="C47:E47"/>
    <mergeCell ref="F47:H47"/>
    <mergeCell ref="I47:K47"/>
    <mergeCell ref="L47:M47"/>
    <mergeCell ref="O47:T47"/>
    <mergeCell ref="U47:X47"/>
  </mergeCells>
  <phoneticPr fontId="1"/>
  <conditionalFormatting sqref="Z8:Z47">
    <cfRule type="expression" dxfId="260" priority="1">
      <formula>IF(ISBLANK(L8),FALSE,IF(ISERROR(VALUE(L8)),TRUE,FALSE))=FALSE</formula>
    </cfRule>
  </conditionalFormatting>
  <dataValidations count="2">
    <dataValidation type="custom" allowBlank="1" showInputMessage="1" showErrorMessage="1" sqref="C8:K47 O8:T47" xr:uid="{00000000-0002-0000-0800-000000000000}">
      <formula1>LEN(C8)&lt;=64</formula1>
    </dataValidation>
    <dataValidation type="date" allowBlank="1" showInputMessage="1" showErrorMessage="1" promptTitle="生年月日" prompt="西暦を半角数字（　「/」（スラッシュ）区切り）で入力してください。_x000a_確定時に表示が変わります。_x000a_例）2000/01/01　→　2000-01-01　" sqref="L8:M47" xr:uid="{00000000-0002-0000-0800-000001000000}">
      <formula1>1</formula1>
      <formula2>2958465</formula2>
    </dataValidation>
  </dataValidations>
  <pageMargins left="0.70866141732283505" right="0.70866141732283505" top="0.74803149606299202" bottom="0.74803149606299202" header="0.31496062992126" footer="0.31496062992126"/>
  <pageSetup paperSize="9" scale="59" orientation="portrait"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プルダウンデータ!$C$247:$C$248</xm:f>
          </x14:formula1>
          <xm:sqref>U8:X47</xm:sqref>
        </x14:dataValidation>
        <x14:dataValidation type="list" allowBlank="1" showInputMessage="1" showErrorMessage="1" xr:uid="{00000000-0002-0000-0400-000001000000}">
          <x14:formula1>
            <xm:f>プルダウンデータ!$C$144:$C$145</xm:f>
          </x14:formula1>
          <xm:sqref>N8:N47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33</vt:i4>
      </vt:variant>
      <vt:variant>
        <vt:lpstr>名前付き一覧</vt:lpstr>
      </vt:variant>
      <vt:variant>
        <vt:i4>254</vt:i4>
      </vt:variant>
    </vt:vector>
  </HeadingPairs>
  <TitlesOfParts>
    <vt:vector size="287" baseType="lpstr">
      <vt:lpstr>記載要領</vt:lpstr>
      <vt:lpstr>目次</vt:lpstr>
      <vt:lpstr>１．申請者の概要</vt:lpstr>
      <vt:lpstr>２．その他事業実施場所</vt:lpstr>
      <vt:lpstr>誓約書</vt:lpstr>
      <vt:lpstr>２．１．組合特例申請</vt:lpstr>
      <vt:lpstr>３．応募申請者の概要</vt:lpstr>
      <vt:lpstr>３．応募申請者の概要 (３)</vt:lpstr>
      <vt:lpstr>３．応募申請者の概要 (４)</vt:lpstr>
      <vt:lpstr>３．応募申請者の概要 (2)</vt:lpstr>
      <vt:lpstr>４．事業概要</vt:lpstr>
      <vt:lpstr>コード表</vt:lpstr>
      <vt:lpstr>４．事業概要（５）</vt:lpstr>
      <vt:lpstr>４．事業概要（６）</vt:lpstr>
      <vt:lpstr>５．補助事業等の実績</vt:lpstr>
      <vt:lpstr>応募申請時経費明細</vt:lpstr>
      <vt:lpstr>６．経費明細表</vt:lpstr>
      <vt:lpstr>６．経費明細表（リース）</vt:lpstr>
      <vt:lpstr>８．補助事業実施体制</vt:lpstr>
      <vt:lpstr>費目別明細書（建物費）</vt:lpstr>
      <vt:lpstr>費目別明細書（機械装置・システム構築費）</vt:lpstr>
      <vt:lpstr>費目別明細書（技術導入費）</vt:lpstr>
      <vt:lpstr>費目別明細書（専門家経費）</vt:lpstr>
      <vt:lpstr>費目別明細書（運搬費）</vt:lpstr>
      <vt:lpstr>費目別明細書（クラウドサービス利用費）</vt:lpstr>
      <vt:lpstr>費目別明細書（外注費）</vt:lpstr>
      <vt:lpstr>費目別明細書（知的財産権等関連経費）</vt:lpstr>
      <vt:lpstr>費目別明細書（広告宣伝・販売促進費）</vt:lpstr>
      <vt:lpstr>費目別明細書（研修費）</vt:lpstr>
      <vt:lpstr>費目別明細書（海外旅費）</vt:lpstr>
      <vt:lpstr>補助対象経費により取得する建物に係る宣誓・同意書 </vt:lpstr>
      <vt:lpstr>計算用シート</vt:lpstr>
      <vt:lpstr>プルダウンデータ</vt:lpstr>
      <vt:lpstr>［報酬の対価となる支援の内容］その他支援者No1</vt:lpstr>
      <vt:lpstr>［報酬の対価となる支援の内容］その他支援者No2</vt:lpstr>
      <vt:lpstr>［報酬の対価となる支援の内容］その他支援者No3</vt:lpstr>
      <vt:lpstr>［報酬の対価となる支援の内容］その他支援者No4</vt:lpstr>
      <vt:lpstr>［報酬の対価となる支援の内容］その他支援者No5</vt:lpstr>
      <vt:lpstr>［報酬の対価となる支援の内容］金融機関</vt:lpstr>
      <vt:lpstr>［報酬の対価となる支援の内容］認定経営革新等支援機関</vt:lpstr>
      <vt:lpstr>'費目別明細書（広告宣伝・販売促進費）'!Print_Area</vt:lpstr>
      <vt:lpstr>Webページ</vt:lpstr>
      <vt:lpstr>グローバル展開_インバウンド市場開拓</vt:lpstr>
      <vt:lpstr>グローバル展開_海外市場開拓</vt:lpstr>
      <vt:lpstr>グローバル展開_海外事業者との共同事業</vt:lpstr>
      <vt:lpstr>グローバル展開_事業転換</vt:lpstr>
      <vt:lpstr>グローバル展開の類型_変更理由</vt:lpstr>
      <vt:lpstr>コピー用テキスト一覧</vt:lpstr>
      <vt:lpstr>その他支援者１_契約期間</vt:lpstr>
      <vt:lpstr>その他支援者１_支援者名</vt:lpstr>
      <vt:lpstr>その他支援者１_支店名</vt:lpstr>
      <vt:lpstr>その他支援者１_担当者名等</vt:lpstr>
      <vt:lpstr>その他支援者１_報酬</vt:lpstr>
      <vt:lpstr>その他支援者１_本店・支店</vt:lpstr>
      <vt:lpstr>その他支援者２_契約期間</vt:lpstr>
      <vt:lpstr>その他支援者２_支援者名</vt:lpstr>
      <vt:lpstr>その他支援者２_支店名</vt:lpstr>
      <vt:lpstr>その他支援者２_担当者名等</vt:lpstr>
      <vt:lpstr>その他支援者２_報酬</vt:lpstr>
      <vt:lpstr>その他支援者２_本店・支店</vt:lpstr>
      <vt:lpstr>その他支援者３_契約期間</vt:lpstr>
      <vt:lpstr>その他支援者３_支援者名</vt:lpstr>
      <vt:lpstr>その他支援者３_支店名</vt:lpstr>
      <vt:lpstr>その他支援者３_担当者名等</vt:lpstr>
      <vt:lpstr>その他支援者３_報酬</vt:lpstr>
      <vt:lpstr>その他支援者３_本店・支店</vt:lpstr>
      <vt:lpstr>その他支援者４_契約期間</vt:lpstr>
      <vt:lpstr>その他支援者４_支援者名</vt:lpstr>
      <vt:lpstr>その他支援者４_支店名</vt:lpstr>
      <vt:lpstr>その他支援者４_担当者名等</vt:lpstr>
      <vt:lpstr>その他支援者４_報酬</vt:lpstr>
      <vt:lpstr>その他支援者４_本店・支店</vt:lpstr>
      <vt:lpstr>その他支援者５_契約期間</vt:lpstr>
      <vt:lpstr>その他支援者５_支援者名</vt:lpstr>
      <vt:lpstr>その他支援者５_支店名</vt:lpstr>
      <vt:lpstr>その他支援者５_担当者名等</vt:lpstr>
      <vt:lpstr>その他支援者５_報酬</vt:lpstr>
      <vt:lpstr>その他支援者５_本店・支店</vt:lpstr>
      <vt:lpstr>その他事業実施場所_変更理由</vt:lpstr>
      <vt:lpstr>課税所得額_１５億円以下</vt:lpstr>
      <vt:lpstr>課税所得額_１５億円超</vt:lpstr>
      <vt:lpstr>課税所得額_２年前</vt:lpstr>
      <vt:lpstr>課税所得額_３年間平均</vt:lpstr>
      <vt:lpstr>課税所得額_３年前</vt:lpstr>
      <vt:lpstr>課税所得額_前年</vt:lpstr>
      <vt:lpstr>課税所得額_変更理由</vt:lpstr>
      <vt:lpstr>企業</vt:lpstr>
      <vt:lpstr>記載要領__３．応募申請者の概要</vt:lpstr>
      <vt:lpstr>記載要領__３．応募申請者の概要_２</vt:lpstr>
      <vt:lpstr>記載要領__６．経費明細表</vt:lpstr>
      <vt:lpstr>記載要領__費目別明細書__機械装置・システム構築費</vt:lpstr>
      <vt:lpstr>記載要領__費目別明細書__建物費</vt:lpstr>
      <vt:lpstr>記載要領__費目別明細書__建物費__機械装置・システム構築費以外</vt:lpstr>
      <vt:lpstr>記載要領__補助対象経費により取得する建物に係る宣誓・同意書</vt:lpstr>
      <vt:lpstr>共同事業者</vt:lpstr>
      <vt:lpstr>業種</vt:lpstr>
      <vt:lpstr>緊急対策要件__15内訳</vt:lpstr>
      <vt:lpstr>緊急対策要件__内訳</vt:lpstr>
      <vt:lpstr>金融機関_契約期間</vt:lpstr>
      <vt:lpstr>金融機関_支援者名</vt:lpstr>
      <vt:lpstr>金融機関_支店名</vt:lpstr>
      <vt:lpstr>金融機関_担当者名等</vt:lpstr>
      <vt:lpstr>金融機関_変更理由</vt:lpstr>
      <vt:lpstr>金融機関_報酬</vt:lpstr>
      <vt:lpstr>金融機関_本店・支店</vt:lpstr>
      <vt:lpstr>国内・海外</vt:lpstr>
      <vt:lpstr>最賃売上高減少__内訳</vt:lpstr>
      <vt:lpstr>最賃付加価値額減少__内訳</vt:lpstr>
      <vt:lpstr>'２．１．組合特例申請'!資本金・出資金</vt:lpstr>
      <vt:lpstr>資本金・出資金</vt:lpstr>
      <vt:lpstr>事業概要_事業類型</vt:lpstr>
      <vt:lpstr>事業形態</vt:lpstr>
      <vt:lpstr>事業計画書作成支援者の情報_変更理由</vt:lpstr>
      <vt:lpstr>事業再構築の主な事業又は業種_変更理由</vt:lpstr>
      <vt:lpstr>事業再構築の類型_変更理由</vt:lpstr>
      <vt:lpstr>事業再構築後_細分類コード</vt:lpstr>
      <vt:lpstr>事業再構築後_小分類コード</vt:lpstr>
      <vt:lpstr>事業再構築後_小分類名称</vt:lpstr>
      <vt:lpstr>事業再構築後_大分類コード</vt:lpstr>
      <vt:lpstr>事業再構築後_大分類名称</vt:lpstr>
      <vt:lpstr>事業再構築後_中分類コード</vt:lpstr>
      <vt:lpstr>事業再構築後_中分類名称</vt:lpstr>
      <vt:lpstr>事業再構築前_細分類コード</vt:lpstr>
      <vt:lpstr>事業再構築前_細分類名称</vt:lpstr>
      <vt:lpstr>事業再構築前_小分類コード</vt:lpstr>
      <vt:lpstr>事業再構築前_小分類名称</vt:lpstr>
      <vt:lpstr>事業再構築前_大分類コード</vt:lpstr>
      <vt:lpstr>事業再構築前_大分類名称</vt:lpstr>
      <vt:lpstr>事業再構築前_中分類コード</vt:lpstr>
      <vt:lpstr>事業再構築前_中分類名称</vt:lpstr>
      <vt:lpstr>事業再構築類型_業種転換</vt:lpstr>
      <vt:lpstr>事業再構築類型_業態転換</vt:lpstr>
      <vt:lpstr>事業再構築類型_事業再編</vt:lpstr>
      <vt:lpstr>事業再構築類型_事業転換</vt:lpstr>
      <vt:lpstr>事業再構築類型_新分野展開</vt:lpstr>
      <vt:lpstr>事業実施場所_FAX番号</vt:lpstr>
      <vt:lpstr>事業実施場所_異なる</vt:lpstr>
      <vt:lpstr>'２．１．組合特例申請'!事業実施場所_事業所名</vt:lpstr>
      <vt:lpstr>事業実施場所_事業所名</vt:lpstr>
      <vt:lpstr>'２．１．組合特例申請'!事業実施場所_所在地</vt:lpstr>
      <vt:lpstr>事業実施場所_所在地</vt:lpstr>
      <vt:lpstr>事業実施場所_電話番号</vt:lpstr>
      <vt:lpstr>事業実施場所_同一</vt:lpstr>
      <vt:lpstr>事業実施場所_郵便番号</vt:lpstr>
      <vt:lpstr>事業類型</vt:lpstr>
      <vt:lpstr>実績１_テーマ名</vt:lpstr>
      <vt:lpstr>実績１_事業化段階</vt:lpstr>
      <vt:lpstr>実績１_事業主体</vt:lpstr>
      <vt:lpstr>実績１_事業成果・実績</vt:lpstr>
      <vt:lpstr>実績１_事業名称・事業概要</vt:lpstr>
      <vt:lpstr>実績１_実施期間</vt:lpstr>
      <vt:lpstr>実績１_補助金額・委託額</vt:lpstr>
      <vt:lpstr>実績１_本事業との相違点</vt:lpstr>
      <vt:lpstr>実績１０_テーマ名</vt:lpstr>
      <vt:lpstr>実績１０_事業化段階</vt:lpstr>
      <vt:lpstr>実績１０_事業主体</vt:lpstr>
      <vt:lpstr>実績１０_事業成果・実績</vt:lpstr>
      <vt:lpstr>実績１０_事業名称・事業概要</vt:lpstr>
      <vt:lpstr>実績１０_実施期間</vt:lpstr>
      <vt:lpstr>実績１０_補助金額・委託額</vt:lpstr>
      <vt:lpstr>実績１０_本事業との相違点</vt:lpstr>
      <vt:lpstr>実績２_テーマ名</vt:lpstr>
      <vt:lpstr>実績２_事業化段階</vt:lpstr>
      <vt:lpstr>実績２_事業主体</vt:lpstr>
      <vt:lpstr>実績２_事業成果・実績</vt:lpstr>
      <vt:lpstr>実績２_事業名称・事業概要</vt:lpstr>
      <vt:lpstr>実績２_実施期間</vt:lpstr>
      <vt:lpstr>実績２_補助金額・委託額</vt:lpstr>
      <vt:lpstr>実績２_本事業との相違点</vt:lpstr>
      <vt:lpstr>実績３_テーマ名</vt:lpstr>
      <vt:lpstr>実績３_事業化段階</vt:lpstr>
      <vt:lpstr>実績３_事業主体</vt:lpstr>
      <vt:lpstr>実績３_事業成果・実績</vt:lpstr>
      <vt:lpstr>実績３_事業名称・事業概要</vt:lpstr>
      <vt:lpstr>実績３_実施期間</vt:lpstr>
      <vt:lpstr>実績３_補助金額・委託額</vt:lpstr>
      <vt:lpstr>実績３_本事業との相違点</vt:lpstr>
      <vt:lpstr>実績４_テーマ名</vt:lpstr>
      <vt:lpstr>実績４_事業化段階</vt:lpstr>
      <vt:lpstr>実績４_事業主体</vt:lpstr>
      <vt:lpstr>実績４_事業成果・実績</vt:lpstr>
      <vt:lpstr>実績４_事業名称・事業概要</vt:lpstr>
      <vt:lpstr>実績４_実施期間</vt:lpstr>
      <vt:lpstr>実績４_補助金額・委託額</vt:lpstr>
      <vt:lpstr>実績４_本事業との相違点</vt:lpstr>
      <vt:lpstr>実績５_テーマ名</vt:lpstr>
      <vt:lpstr>実績５_事業化段階</vt:lpstr>
      <vt:lpstr>実績５_事業主体</vt:lpstr>
      <vt:lpstr>実績５_事業成果・実績</vt:lpstr>
      <vt:lpstr>実績５_事業名称・事業概要</vt:lpstr>
      <vt:lpstr>実績５_実施期間</vt:lpstr>
      <vt:lpstr>実績５_補助金額・委託額</vt:lpstr>
      <vt:lpstr>実績５_本事業との相違点</vt:lpstr>
      <vt:lpstr>実績６_テーマ名</vt:lpstr>
      <vt:lpstr>実績６_事業化段階</vt:lpstr>
      <vt:lpstr>実績６_事業主体</vt:lpstr>
      <vt:lpstr>実績６_事業成果・実績</vt:lpstr>
      <vt:lpstr>実績６_事業名称・事業概要</vt:lpstr>
      <vt:lpstr>実績６_実施期間</vt:lpstr>
      <vt:lpstr>実績６_補助金額・委託額</vt:lpstr>
      <vt:lpstr>実績６_本事業との相違点</vt:lpstr>
      <vt:lpstr>実績７_テーマ名</vt:lpstr>
      <vt:lpstr>実績７_事業化段階</vt:lpstr>
      <vt:lpstr>実績７_事業主体</vt:lpstr>
      <vt:lpstr>実績７_事業成果・実績</vt:lpstr>
      <vt:lpstr>実績７_事業名称・事業概要</vt:lpstr>
      <vt:lpstr>実績７_実施期間</vt:lpstr>
      <vt:lpstr>実績７_補助金額・委託額</vt:lpstr>
      <vt:lpstr>実績７_本事業との相違点</vt:lpstr>
      <vt:lpstr>実績８_テーマ名</vt:lpstr>
      <vt:lpstr>実績８_事業化段階</vt:lpstr>
      <vt:lpstr>実績８_事業主体</vt:lpstr>
      <vt:lpstr>実績８_事業成果・実績</vt:lpstr>
      <vt:lpstr>実績８_事業名称・事業概要</vt:lpstr>
      <vt:lpstr>実績８_実施期間</vt:lpstr>
      <vt:lpstr>実績８_補助金額・委託額</vt:lpstr>
      <vt:lpstr>実績８_本事業との相違点</vt:lpstr>
      <vt:lpstr>実績９_テーマ名</vt:lpstr>
      <vt:lpstr>実績９_事業化段階</vt:lpstr>
      <vt:lpstr>実績９_事業主体</vt:lpstr>
      <vt:lpstr>実績９_事業成果・実績</vt:lpstr>
      <vt:lpstr>実績９_事業名称・事業概要</vt:lpstr>
      <vt:lpstr>実績９_実施期間</vt:lpstr>
      <vt:lpstr>実績９_補助金額・委託額</vt:lpstr>
      <vt:lpstr>実績９_本事業との相違点</vt:lpstr>
      <vt:lpstr>主たる事業</vt:lpstr>
      <vt:lpstr>受付番号</vt:lpstr>
      <vt:lpstr>従業員数</vt:lpstr>
      <vt:lpstr>商号又は名称</vt:lpstr>
      <vt:lpstr>商号又は名称_カナ</vt:lpstr>
      <vt:lpstr>創業・設立日</vt:lpstr>
      <vt:lpstr>足許売上高減少__内訳</vt:lpstr>
      <vt:lpstr>足許付加価値額減少__内訳</vt:lpstr>
      <vt:lpstr>卒業枠_グローバル展開</vt:lpstr>
      <vt:lpstr>卒業枠_事業再編</vt:lpstr>
      <vt:lpstr>卒業枠_新規設備投資</vt:lpstr>
      <vt:lpstr>卒業枠に向けた取組の類型_変更理由</vt:lpstr>
      <vt:lpstr>担当者メールアドレス</vt:lpstr>
      <vt:lpstr>担当者携帯番号</vt:lpstr>
      <vt:lpstr>担当者氏名</vt:lpstr>
      <vt:lpstr>担当者電話番号</vt:lpstr>
      <vt:lpstr>担当者役職</vt:lpstr>
      <vt:lpstr>同意書_プルダウン_テキスト</vt:lpstr>
      <vt:lpstr>認定経営革新等支援機関_契約期間</vt:lpstr>
      <vt:lpstr>認定経営革新等支援機関_支援者名</vt:lpstr>
      <vt:lpstr>認定経営革新等支援機関_支店名</vt:lpstr>
      <vt:lpstr>認定経営革新等支援機関_担当者名等</vt:lpstr>
      <vt:lpstr>認定経営革新等支援機関_報酬</vt:lpstr>
      <vt:lpstr>認定経営革新等支援機関_本店・支店</vt:lpstr>
      <vt:lpstr>認定経営革新等支援機関ID</vt:lpstr>
      <vt:lpstr>売上高減少の内訳＿＿３０以上</vt:lpstr>
      <vt:lpstr>売上高減少要件__内訳</vt:lpstr>
      <vt:lpstr>売上高減少要件_コロナ月１</vt:lpstr>
      <vt:lpstr>売上高減少要件_コロナ月２</vt:lpstr>
      <vt:lpstr>売上高減少要件_コロナ月３</vt:lpstr>
      <vt:lpstr>売上高減少要件_コロナ年１</vt:lpstr>
      <vt:lpstr>売上高減少要件_コロナ年２</vt:lpstr>
      <vt:lpstr>売上高減少要件_コロナ年３</vt:lpstr>
      <vt:lpstr>売上高減少要件_コロナ売上高１</vt:lpstr>
      <vt:lpstr>売上高減少要件_コロナ売上高２</vt:lpstr>
      <vt:lpstr>売上高減少要件_コロナ売上高３</vt:lpstr>
      <vt:lpstr>売上高減少要件_直近月１</vt:lpstr>
      <vt:lpstr>売上高減少要件_直近月２</vt:lpstr>
      <vt:lpstr>売上高減少要件_直近月３</vt:lpstr>
      <vt:lpstr>売上高減少要件_直近年１</vt:lpstr>
      <vt:lpstr>売上高減少要件_直近年２</vt:lpstr>
      <vt:lpstr>売上高減少要件_直近年３</vt:lpstr>
      <vt:lpstr>売上高減少要件_直近売上高１</vt:lpstr>
      <vt:lpstr>売上高減少要件_直近売上高２</vt:lpstr>
      <vt:lpstr>売上高減少要件_直近売上高３</vt:lpstr>
      <vt:lpstr>売上高等減少要件_変更理由</vt:lpstr>
      <vt:lpstr>付加価値額減少__内訳</vt:lpstr>
      <vt:lpstr>付加価値額減少の内訳__４５以上減少</vt:lpstr>
      <vt:lpstr>補助事業の具体的な内容_変更理由</vt:lpstr>
      <vt:lpstr>補助事業の主たる事業実施場所_変更理由</vt:lpstr>
      <vt:lpstr>補助事業計画の概要_変更理由</vt:lpstr>
      <vt:lpstr>補助事業計画概要</vt:lpstr>
      <vt:lpstr>補助事業計画名</vt:lpstr>
      <vt:lpstr>法人区分</vt:lpstr>
      <vt:lpstr>法人代表者名</vt:lpstr>
      <vt:lpstr>法人代表者役職</vt:lpstr>
      <vt:lpstr>法人番号</vt:lpstr>
      <vt:lpstr>本社_FAX番号</vt:lpstr>
      <vt:lpstr>'２．１．組合特例申請'!本社_所在地</vt:lpstr>
      <vt:lpstr>本社_所在地</vt:lpstr>
      <vt:lpstr>本社_電話番号</vt:lpstr>
      <vt:lpstr>本社_郵便番号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2023-06-13T08:39:43Z</dcterms:created>
  <dcterms:modified xsi:type="dcterms:W3CDTF">2023-07-19T05:42:39Z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