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RSUS\MICROSOFT OFFICE\"/>
    </mc:Choice>
  </mc:AlternateContent>
  <xr:revisionPtr revIDLastSave="0" documentId="13_ncr:1_{0EFA362B-2CD8-40E8-BFBA-FC0F45E614AE}" xr6:coauthVersionLast="47" xr6:coauthVersionMax="47" xr10:uidLastSave="{00000000-0000-0000-0000-000000000000}"/>
  <bookViews>
    <workbookView xWindow="-120" yWindow="-120" windowWidth="20730" windowHeight="11160" activeTab="2" xr2:uid="{D65A94EC-8D5B-4F9D-B5D2-71E481CBBCF7}"/>
  </bookViews>
  <sheets>
    <sheet name="GRAFIK" sheetId="12" r:id="rId1"/>
    <sheet name="RESUME" sheetId="1" r:id="rId2"/>
    <sheet name="HELPER DB" sheetId="2" r:id="rId3"/>
    <sheet name="0-PLAN" sheetId="13" r:id="rId4"/>
    <sheet name="1-RESET" sheetId="3" r:id="rId5"/>
    <sheet name="2-DFD" sheetId="4" r:id="rId6"/>
    <sheet name="3-DESAIN UI" sheetId="5" r:id="rId7"/>
    <sheet name="4-IMPLEMENTASI UI" sheetId="6" r:id="rId8"/>
    <sheet name="5-DESAIN DATABASE" sheetId="7" r:id="rId9"/>
    <sheet name="6-BACKEND DEVELOPMENT" sheetId="8" r:id="rId10"/>
    <sheet name="7-DOKUMENTASI" sheetId="9" r:id="rId11"/>
    <sheet name="8-TESTING" sheetId="10" r:id="rId12"/>
    <sheet name="9-MAINTENANCE" sheetId="11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3" i="2"/>
  <c r="H4" i="2"/>
  <c r="H5" i="2"/>
  <c r="H6" i="2"/>
  <c r="H7" i="2"/>
  <c r="H8" i="2"/>
  <c r="H9" i="2"/>
  <c r="H2" i="2"/>
  <c r="E4" i="13"/>
  <c r="E5" i="13"/>
  <c r="E6" i="13"/>
  <c r="E7" i="13"/>
  <c r="E8" i="13"/>
  <c r="E9" i="13"/>
  <c r="E10" i="13"/>
  <c r="E11" i="13"/>
  <c r="E3" i="13"/>
  <c r="F10" i="11"/>
  <c r="E10" i="11"/>
  <c r="F10" i="10"/>
  <c r="E10" i="10"/>
  <c r="F10" i="9"/>
  <c r="E10" i="9"/>
  <c r="F10" i="8"/>
  <c r="E10" i="8"/>
  <c r="F10" i="7"/>
  <c r="E10" i="7"/>
  <c r="F10" i="6"/>
  <c r="E10" i="6"/>
  <c r="F10" i="5"/>
  <c r="E10" i="5"/>
  <c r="F10" i="4"/>
  <c r="E10" i="4"/>
  <c r="G14" i="1"/>
  <c r="G13" i="1"/>
  <c r="J13" i="1" s="1"/>
  <c r="G12" i="1"/>
  <c r="G11" i="1"/>
  <c r="G10" i="1"/>
  <c r="G9" i="1"/>
  <c r="J9" i="1" s="1"/>
  <c r="G8" i="1"/>
  <c r="G7" i="1"/>
  <c r="H7" i="1"/>
  <c r="H8" i="1"/>
  <c r="H9" i="1"/>
  <c r="H10" i="1"/>
  <c r="H11" i="1"/>
  <c r="H12" i="1"/>
  <c r="H13" i="1"/>
  <c r="H14" i="1"/>
  <c r="F10" i="3"/>
  <c r="I6" i="1" s="1"/>
  <c r="E10" i="3"/>
  <c r="G6" i="1" s="1"/>
  <c r="H6" i="1" s="1"/>
  <c r="K12" i="1"/>
  <c r="K11" i="1" s="1"/>
  <c r="K10" i="1" s="1"/>
  <c r="K9" i="1" s="1"/>
  <c r="K8" i="1" s="1"/>
  <c r="K7" i="1" s="1"/>
  <c r="K6" i="1" s="1"/>
  <c r="K13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E6" i="1"/>
  <c r="J12" i="1" l="1"/>
  <c r="J8" i="1"/>
  <c r="J11" i="1"/>
  <c r="J7" i="1"/>
  <c r="J14" i="1"/>
  <c r="J10" i="1"/>
  <c r="J6" i="1"/>
</calcChain>
</file>

<file path=xl/sharedStrings.xml><?xml version="1.0" encoding="utf-8"?>
<sst xmlns="http://schemas.openxmlformats.org/spreadsheetml/2006/main" count="243" uniqueCount="50">
  <si>
    <t>Job Planing</t>
  </si>
  <si>
    <t>Hari Libur</t>
  </si>
  <si>
    <t>RISET DAN ANALISA KEBUTUHAN SISTEM</t>
  </si>
  <si>
    <t>MEMBUAT DIAGRAM FLOW DAN ALGORITMA</t>
  </si>
  <si>
    <t>DESAIN UI/UX</t>
  </si>
  <si>
    <t>DESAIN DATABASE</t>
  </si>
  <si>
    <t>IMPLEMENTASI DESAIN / FRONTEND DEVELOPMENT</t>
  </si>
  <si>
    <t>BACKEND DEVELOPMENT</t>
  </si>
  <si>
    <t>DOKUMENTASI SYSTEM</t>
  </si>
  <si>
    <t>TESTING</t>
  </si>
  <si>
    <t>https://www.binaracademy.com/blog/tahap-pembuatan-software-yang-benar</t>
  </si>
  <si>
    <t>MAINTENACE</t>
  </si>
  <si>
    <t>No.</t>
  </si>
  <si>
    <t>Tgl Selesai (AKTUAL)</t>
  </si>
  <si>
    <t>LAMA (AKTUAL)</t>
  </si>
  <si>
    <t>Tgl Mulai (AKTUAL)</t>
  </si>
  <si>
    <t>PROGRESS (AKTUAL)</t>
  </si>
  <si>
    <t>TGL SELESAI (PLAN)</t>
  </si>
  <si>
    <t>LAMA (PLAN)</t>
  </si>
  <si>
    <t>TGL MULAI (PLAN)</t>
  </si>
  <si>
    <t>PROGRESS (DESIMAL)</t>
  </si>
  <si>
    <t>X-Y (AXIS)</t>
  </si>
  <si>
    <t>TGL CEK</t>
  </si>
  <si>
    <t>PLANNING</t>
  </si>
  <si>
    <t>AKTUAL</t>
  </si>
  <si>
    <t>PROGRESS</t>
  </si>
  <si>
    <t>PEKERJAAN</t>
  </si>
  <si>
    <t>TANYA JAWAB</t>
  </si>
  <si>
    <t>TANGGAL</t>
  </si>
  <si>
    <t>IDENTIFIKASI KEBUTUHAN</t>
  </si>
  <si>
    <t>LAMA</t>
  </si>
  <si>
    <t>TOTAL</t>
  </si>
  <si>
    <t>PEMECAHAN MASALAH</t>
  </si>
  <si>
    <t>KESIMPULAN /GAMBARAN</t>
  </si>
  <si>
    <t>REPORT ANALISA KEBUTUHAN</t>
  </si>
  <si>
    <t>PENAWARAN</t>
  </si>
  <si>
    <t>KESEPAKATAN</t>
  </si>
  <si>
    <t>TAHAPAN</t>
  </si>
  <si>
    <t>JABATAN</t>
  </si>
  <si>
    <t>ANALISIS</t>
  </si>
  <si>
    <t>DFD IMPLEMENTOR</t>
  </si>
  <si>
    <t>UI/UX</t>
  </si>
  <si>
    <t>FRONTEND PROGRAMMER</t>
  </si>
  <si>
    <t>DATABASE ADMINISTRATOR</t>
  </si>
  <si>
    <t>BACKEND PROGRAMMER</t>
  </si>
  <si>
    <t>DOCUMENTER TEAM</t>
  </si>
  <si>
    <t>IT SUPPORT</t>
  </si>
  <si>
    <t>GAJI/HARI/ PERORANG</t>
  </si>
  <si>
    <t>TOTAL BIAYA</t>
  </si>
  <si>
    <t>TOTAL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</si>
</sst>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_-;\-* #,##0.0_-;_-* &quot;-&quot;??_-;_-@_-"/>
    <numFmt numFmtId="165" formatCode="0\ &quot;HARI&quot;"/>
    <numFmt numFmtId="166" formatCode="_-* #,##0_-;\-* #,##0_-;_-* &quot;-&quot;??_-;_-@_-"/>
    <numFmt numFmtId="173" formatCode="dd/mmm/yyyy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6" fillId="0" borderId="2" xfId="0" applyNumberFormat="1" applyFont="1" applyBorder="1"/>
    <xf numFmtId="0" fontId="6" fillId="0" borderId="2" xfId="0" applyFont="1" applyBorder="1"/>
    <xf numFmtId="165" fontId="6" fillId="0" borderId="2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5" xfId="0" applyFont="1" applyBorder="1"/>
    <xf numFmtId="9" fontId="6" fillId="0" borderId="7" xfId="2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9" fontId="6" fillId="0" borderId="6" xfId="2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vertical="center"/>
    </xf>
    <xf numFmtId="14" fontId="0" fillId="5" borderId="6" xfId="0" applyNumberFormat="1" applyFont="1" applyFill="1" applyBorder="1"/>
    <xf numFmtId="0" fontId="0" fillId="5" borderId="6" xfId="0" applyFont="1" applyFill="1" applyBorder="1" applyAlignment="1">
      <alignment horizontal="center" vertical="center"/>
    </xf>
    <xf numFmtId="1" fontId="0" fillId="5" borderId="6" xfId="0" applyNumberFormat="1" applyFont="1" applyFill="1" applyBorder="1" applyAlignment="1">
      <alignment horizontal="center" vertical="center"/>
    </xf>
    <xf numFmtId="9" fontId="0" fillId="5" borderId="6" xfId="2" applyNumberFormat="1" applyFont="1" applyFill="1" applyBorder="1" applyAlignment="1">
      <alignment horizontal="center" vertical="center"/>
    </xf>
    <xf numFmtId="164" fontId="0" fillId="5" borderId="6" xfId="1" applyNumberFormat="1" applyFont="1" applyFill="1" applyBorder="1"/>
    <xf numFmtId="0" fontId="0" fillId="5" borderId="6" xfId="0" applyFont="1" applyFill="1" applyBorder="1"/>
    <xf numFmtId="14" fontId="0" fillId="5" borderId="3" xfId="0" applyNumberFormat="1" applyFont="1" applyFill="1" applyBorder="1"/>
    <xf numFmtId="0" fontId="0" fillId="0" borderId="6" xfId="0" applyFont="1" applyBorder="1" applyAlignment="1">
      <alignment horizontal="center"/>
    </xf>
    <xf numFmtId="0" fontId="4" fillId="0" borderId="6" xfId="0" applyFont="1" applyBorder="1" applyAlignment="1">
      <alignment vertical="center"/>
    </xf>
    <xf numFmtId="14" fontId="0" fillId="0" borderId="6" xfId="0" applyNumberFormat="1" applyFont="1" applyBorder="1"/>
    <xf numFmtId="0" fontId="0" fillId="0" borderId="6" xfId="0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9" fontId="0" fillId="0" borderId="6" xfId="2" applyNumberFormat="1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vertical="center"/>
    </xf>
    <xf numFmtId="14" fontId="0" fillId="5" borderId="7" xfId="0" applyNumberFormat="1" applyFont="1" applyFill="1" applyBorder="1"/>
    <xf numFmtId="0" fontId="0" fillId="5" borderId="7" xfId="0" applyFont="1" applyFill="1" applyBorder="1" applyAlignment="1">
      <alignment horizontal="center" vertical="center"/>
    </xf>
    <xf numFmtId="1" fontId="0" fillId="5" borderId="7" xfId="0" applyNumberFormat="1" applyFont="1" applyFill="1" applyBorder="1" applyAlignment="1">
      <alignment horizontal="center" vertical="center"/>
    </xf>
    <xf numFmtId="9" fontId="0" fillId="5" borderId="7" xfId="2" applyNumberFormat="1" applyFont="1" applyFill="1" applyBorder="1" applyAlignment="1">
      <alignment horizontal="center" vertical="center"/>
    </xf>
    <xf numFmtId="164" fontId="0" fillId="5" borderId="7" xfId="1" applyNumberFormat="1" applyFont="1" applyFill="1" applyBorder="1"/>
    <xf numFmtId="0" fontId="0" fillId="5" borderId="7" xfId="0" applyFont="1" applyFill="1" applyBorder="1"/>
    <xf numFmtId="14" fontId="0" fillId="5" borderId="2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166" fontId="0" fillId="0" borderId="2" xfId="1" applyNumberFormat="1" applyFont="1" applyBorder="1"/>
    <xf numFmtId="0" fontId="5" fillId="3" borderId="1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/>
    <xf numFmtId="0" fontId="0" fillId="0" borderId="2" xfId="0" applyFont="1" applyBorder="1" applyAlignment="1">
      <alignment horizontal="center" vertical="center"/>
    </xf>
    <xf numFmtId="14" fontId="0" fillId="0" borderId="0" xfId="0" applyNumberFormat="1"/>
    <xf numFmtId="173" fontId="0" fillId="0" borderId="0" xfId="0" applyNumberFormat="1"/>
    <xf numFmtId="166" fontId="0" fillId="0" borderId="2" xfId="0" applyNumberFormat="1" applyBorder="1"/>
    <xf numFmtId="0" fontId="3" fillId="0" borderId="7" xfId="0" applyFont="1" applyBorder="1"/>
    <xf numFmtId="0" fontId="3" fillId="0" borderId="12" xfId="0" applyFont="1" applyBorder="1"/>
    <xf numFmtId="0" fontId="3" fillId="0" borderId="4" xfId="0" applyFont="1" applyBorder="1"/>
  </cellXfs>
  <cellStyles count="3">
    <cellStyle name="Comma" xfId="1" builtinId="3"/>
    <cellStyle name="Normal" xfId="0" builtinId="0"/>
    <cellStyle name="Percent" xfId="2" builtinId="5"/>
  </cellStyles>
  <dxfs count="156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73" formatCode="dd/m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6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6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6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6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6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6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6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6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6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numFmt numFmtId="165" formatCode="0\ &quot;HARI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charset val="1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93E2D65-6E66-4E71-AA8F-519C224424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URSUS\MICROSOFT%20OFFICE\MONITORING%20HASIL%20(PLAN%20VS%20ACTUAL).xlsx" TargetMode="External"/><Relationship Id="rId1" Type="http://schemas.openxmlformats.org/officeDocument/2006/relationships/externalLinkPath" Target="MONITORING%20HASIL%20(PLAN%20VS%20ACTU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1"/>
      <sheetName val="HARI LIBUR"/>
    </sheetNames>
    <sheetDataSet>
      <sheetData sheetId="0"/>
      <sheetData sheetId="1">
        <row r="6">
          <cell r="B6">
            <v>0.7</v>
          </cell>
        </row>
        <row r="7">
          <cell r="B7">
            <v>0.6</v>
          </cell>
        </row>
        <row r="8">
          <cell r="B8">
            <v>0.4</v>
          </cell>
        </row>
        <row r="9">
          <cell r="B9">
            <v>0.5</v>
          </cell>
        </row>
        <row r="10">
          <cell r="B10">
            <v>0.68</v>
          </cell>
        </row>
        <row r="11">
          <cell r="B11">
            <v>0.7</v>
          </cell>
        </row>
        <row r="12">
          <cell r="B12">
            <v>0.57999999999999996</v>
          </cell>
        </row>
        <row r="13">
          <cell r="B13">
            <v>0.85</v>
          </cell>
        </row>
      </sheetData>
      <sheetData sheetId="2">
        <row r="3">
          <cell r="B3">
            <v>43466</v>
          </cell>
        </row>
        <row r="4">
          <cell r="B4">
            <v>43577</v>
          </cell>
        </row>
        <row r="5">
          <cell r="B5">
            <v>43586</v>
          </cell>
        </row>
        <row r="6">
          <cell r="B6">
            <v>43615</v>
          </cell>
        </row>
        <row r="7">
          <cell r="B7">
            <v>43626</v>
          </cell>
        </row>
        <row r="8">
          <cell r="B8">
            <v>43636</v>
          </cell>
        </row>
        <row r="9">
          <cell r="B9">
            <v>43692</v>
          </cell>
        </row>
        <row r="10">
          <cell r="B10">
            <v>43770</v>
          </cell>
        </row>
        <row r="11">
          <cell r="B11">
            <v>43823</v>
          </cell>
        </row>
        <row r="12">
          <cell r="B12">
            <v>43824</v>
          </cell>
        </row>
        <row r="13">
          <cell r="B13">
            <v>43825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C04B2-446F-4711-ADDC-3D7CE5EFBCC5}" name="Table1" displayName="Table1" ref="A1:A28" totalsRowShown="0" headerRowDxfId="155" dataDxfId="0">
  <autoFilter ref="A1:A28" xr:uid="{4CDC04B2-446F-4711-ADDC-3D7CE5EFBCC5}"/>
  <tableColumns count="1">
    <tableColumn id="1" xr3:uid="{F3D511DD-3A57-4F61-B956-453185EC2733}" name="Hari Libur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B75E60B-9413-4DA8-9C07-D191E11FEB7F}" name="Table41517181920232526" displayName="Table41517181920232526" ref="A2:F10" totalsRowShown="0" headerRowDxfId="18" dataDxfId="17" headerRowBorderDxfId="15" tableBorderDxfId="16" totalsRowBorderDxfId="14">
  <autoFilter ref="A2:F10" xr:uid="{DB75E60B-9413-4DA8-9C07-D191E11FEB7F}"/>
  <tableColumns count="6">
    <tableColumn id="1" xr3:uid="{13BBC6B1-B98B-4E80-A37C-0ABD8CB62692}" name="No." dataDxfId="12" totalsRowDxfId="13"/>
    <tableColumn id="7" xr3:uid="{EB684934-7E77-4B56-8E4F-10606DBF710F}" name="TAHAPAN" dataDxfId="10" totalsRowDxfId="11"/>
    <tableColumn id="2" xr3:uid="{7E521877-E7A1-4BA2-A90A-FFCAFC45DD1C}" name="TANGGAL" dataDxfId="8" totalsRowDxfId="9"/>
    <tableColumn id="3" xr3:uid="{66AE6626-D78E-4E96-BB55-6091DB0B2983}" name="PEKERJAAN" dataDxfId="6" totalsRowDxfId="7"/>
    <tableColumn id="4" xr3:uid="{BE4DDD24-4307-4652-BB22-AC2EE9D433E9}" name="LAMA" dataDxfId="4" totalsRowDxfId="5"/>
    <tableColumn id="5" xr3:uid="{6F24AC01-A55D-4A35-89D8-CAEE49F16131}" name="PROGRESS" dataDxfId="2" totalsRowDxfId="3" totalsRowCellStyle="Comma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5F83FE-335B-4D4C-ABFD-91E8741F0AF0}" name="Table4" displayName="Table4" ref="A2:F10" totalsRowShown="0" headerRowDxfId="154" dataDxfId="152" headerRowBorderDxfId="153" tableBorderDxfId="151" totalsRowBorderDxfId="150">
  <autoFilter ref="A2:F10" xr:uid="{DF5F83FE-335B-4D4C-ABFD-91E8741F0AF0}"/>
  <tableColumns count="6">
    <tableColumn id="1" xr3:uid="{8C47324C-E46C-4405-9A2E-CC8378469DDA}" name="No." dataDxfId="149" totalsRowDxfId="148"/>
    <tableColumn id="7" xr3:uid="{CA7DDBB0-3250-4412-A3C3-CF1293444533}" name="TAHAPAN" dataDxfId="138" totalsRowDxfId="139"/>
    <tableColumn id="2" xr3:uid="{F06B2DB4-1A3F-4405-ADBE-E8F87A5E7441}" name="TANGGAL" dataDxfId="147" totalsRowDxfId="146"/>
    <tableColumn id="3" xr3:uid="{A0E218FD-170F-45E5-AB7D-110BA37FC5B0}" name="PEKERJAAN" dataDxfId="145" totalsRowDxfId="144"/>
    <tableColumn id="4" xr3:uid="{5B8D8BF8-1302-497D-86F7-E5F3301C54C8}" name="LAMA" dataDxfId="143" totalsRowDxfId="142"/>
    <tableColumn id="5" xr3:uid="{D9D5B2D8-35AD-4105-A5D9-B910E136CD71}" name="PROGRESS" dataDxfId="141" totalsRowDxfId="140" totalsRowCellStyle="Comma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878903-18D5-41BF-A876-23E67A0F9228}" name="Table415" displayName="Table415" ref="A2:F10" totalsRowShown="0" headerRowDxfId="137" dataDxfId="136" headerRowBorderDxfId="134" tableBorderDxfId="135" totalsRowBorderDxfId="133">
  <autoFilter ref="A2:F10" xr:uid="{91878903-18D5-41BF-A876-23E67A0F9228}"/>
  <tableColumns count="6">
    <tableColumn id="1" xr3:uid="{4DEAD3E4-267F-4539-A0E4-EF5204184AB3}" name="No." dataDxfId="131" totalsRowDxfId="132"/>
    <tableColumn id="7" xr3:uid="{FF281EF6-31D0-4368-8605-B6E06E9426BE}" name="TAHAPAN" dataDxfId="129" totalsRowDxfId="130"/>
    <tableColumn id="2" xr3:uid="{97D5CAAF-CCF5-4C03-A136-1AB80FE49DD7}" name="TANGGAL" dataDxfId="127" totalsRowDxfId="128"/>
    <tableColumn id="3" xr3:uid="{3ACE2895-0CDA-4F11-8029-81B5966F9C19}" name="PEKERJAAN" dataDxfId="125" totalsRowDxfId="126"/>
    <tableColumn id="4" xr3:uid="{95671B7C-B59F-4EAC-8C48-CCE0FC9C4681}" name="LAMA" dataDxfId="123" totalsRowDxfId="124"/>
    <tableColumn id="5" xr3:uid="{2CB4A4D2-BA61-41C2-A0A2-3046AC8BE0E0}" name="PROGRESS" dataDxfId="121" totalsRowDxfId="122" totalsRowCellStyle="Comma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7073043-DE1B-4CAC-9C0F-BE6ACEADF3EF}" name="Table41517" displayName="Table41517" ref="A2:F10" totalsRowShown="0" headerRowDxfId="120" dataDxfId="119" headerRowBorderDxfId="117" tableBorderDxfId="118" totalsRowBorderDxfId="116">
  <autoFilter ref="A2:F10" xr:uid="{C7073043-DE1B-4CAC-9C0F-BE6ACEADF3EF}"/>
  <tableColumns count="6">
    <tableColumn id="1" xr3:uid="{296AC9D9-F384-4038-8E9C-1CC510E8F624}" name="No." dataDxfId="114" totalsRowDxfId="115"/>
    <tableColumn id="7" xr3:uid="{5A6686C1-C584-44DE-BE05-54E2CDA6D81A}" name="TAHAPAN" dataDxfId="112" totalsRowDxfId="113"/>
    <tableColumn id="2" xr3:uid="{D543FC42-722C-475E-826C-ACC806400451}" name="TANGGAL" dataDxfId="110" totalsRowDxfId="111"/>
    <tableColumn id="3" xr3:uid="{70CEDA06-ECA8-4F05-8170-D42660FF460C}" name="PEKERJAAN" dataDxfId="108" totalsRowDxfId="109"/>
    <tableColumn id="4" xr3:uid="{85A6B70F-BCE8-44F8-9857-DAD46334747C}" name="LAMA" dataDxfId="106" totalsRowDxfId="107"/>
    <tableColumn id="5" xr3:uid="{F0AACDA6-E160-459E-A87D-1CA9C9B9DC39}" name="PROGRESS" dataDxfId="104" totalsRowDxfId="105" totalsRowCellStyle="Comma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D3F89C-2CD5-4703-8FD5-42F435547BE8}" name="Table4151718" displayName="Table4151718" ref="A2:F10" totalsRowShown="0" headerRowDxfId="103" dataDxfId="102" headerRowBorderDxfId="100" tableBorderDxfId="101" totalsRowBorderDxfId="99">
  <autoFilter ref="A2:F10" xr:uid="{D3D3F89C-2CD5-4703-8FD5-42F435547BE8}"/>
  <tableColumns count="6">
    <tableColumn id="1" xr3:uid="{EE5566E5-6131-428C-A7A7-E15B3B03200E}" name="No." dataDxfId="97" totalsRowDxfId="98"/>
    <tableColumn id="7" xr3:uid="{A96A4A7F-A1B6-45C6-B4DD-0E292AD10759}" name="TAHAPAN" dataDxfId="95" totalsRowDxfId="96"/>
    <tableColumn id="2" xr3:uid="{CACB5D40-44C0-4406-9A57-7DE62E1DA218}" name="TANGGAL" dataDxfId="93" totalsRowDxfId="94"/>
    <tableColumn id="3" xr3:uid="{CEB329B3-65F7-4CB3-AA6F-54FB69131FD0}" name="PEKERJAAN" dataDxfId="91" totalsRowDxfId="92"/>
    <tableColumn id="4" xr3:uid="{B55B18A7-A3CD-49E4-B01D-242A8128B4A6}" name="LAMA" dataDxfId="89" totalsRowDxfId="90"/>
    <tableColumn id="5" xr3:uid="{BF90985A-6613-48AB-A85E-DE086E194A22}" name="PROGRESS" dataDxfId="87" totalsRowDxfId="88" totalsRowCellStyle="Comma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246B7BE-72E3-42C6-B565-21383F7E3DC2}" name="Table415171819" displayName="Table415171819" ref="A2:F10" totalsRowShown="0" headerRowDxfId="86" dataDxfId="85" headerRowBorderDxfId="83" tableBorderDxfId="84" totalsRowBorderDxfId="82">
  <autoFilter ref="A2:F10" xr:uid="{F246B7BE-72E3-42C6-B565-21383F7E3DC2}"/>
  <tableColumns count="6">
    <tableColumn id="1" xr3:uid="{17D26707-C048-4689-99D5-349226324654}" name="No." dataDxfId="80" totalsRowDxfId="81"/>
    <tableColumn id="7" xr3:uid="{52B93F97-EE31-4E6F-955E-39DB535B4E49}" name="TAHAPAN" dataDxfId="78" totalsRowDxfId="79"/>
    <tableColumn id="2" xr3:uid="{C9D4700E-E9BF-41E1-A03A-55EAF332EB68}" name="TANGGAL" dataDxfId="76" totalsRowDxfId="77"/>
    <tableColumn id="3" xr3:uid="{D8AFB010-5FA9-40C3-A7A3-3F09D883F8BD}" name="PEKERJAAN" dataDxfId="74" totalsRowDxfId="75"/>
    <tableColumn id="4" xr3:uid="{03EB8F86-EA87-43FB-99D3-2171B44BFE7A}" name="LAMA" dataDxfId="72" totalsRowDxfId="73"/>
    <tableColumn id="5" xr3:uid="{CBED7DBF-4315-4E2E-BB30-1EE34C5354D5}" name="PROGRESS" dataDxfId="70" totalsRowDxfId="71" totalsRowCellStyle="Comma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C2A9EE4-A3A3-4B4C-830C-4BA8129F42F3}" name="Table41517181920" displayName="Table41517181920" ref="A2:F10" totalsRowShown="0" headerRowDxfId="69" dataDxfId="68" headerRowBorderDxfId="66" tableBorderDxfId="67" totalsRowBorderDxfId="65">
  <autoFilter ref="A2:F10" xr:uid="{CC2A9EE4-A3A3-4B4C-830C-4BA8129F42F3}"/>
  <tableColumns count="6">
    <tableColumn id="1" xr3:uid="{0EF69874-DC4E-48B6-B321-BC822196907F}" name="No." dataDxfId="63" totalsRowDxfId="64"/>
    <tableColumn id="7" xr3:uid="{CA870E69-7DF1-4E75-B771-23734235E402}" name="TAHAPAN" dataDxfId="61" totalsRowDxfId="62"/>
    <tableColumn id="2" xr3:uid="{6AFCB559-AB0D-4C6E-8A30-9DCC78CEB895}" name="TANGGAL" dataDxfId="59" totalsRowDxfId="60"/>
    <tableColumn id="3" xr3:uid="{889CAF04-9EB1-4DB4-853B-451C771C0067}" name="PEKERJAAN" dataDxfId="57" totalsRowDxfId="58"/>
    <tableColumn id="4" xr3:uid="{2F93D75B-DF52-41B7-BC7A-38F3E5BDACB0}" name="LAMA" dataDxfId="55" totalsRowDxfId="56"/>
    <tableColumn id="5" xr3:uid="{FABCEC40-B4EB-4004-95A0-AB9ADF0E46F9}" name="PROGRESS" dataDxfId="53" totalsRowDxfId="54" totalsRowCellStyle="Comma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677D994-87B5-4CE6-8CC2-A1A5C93653AD}" name="Table4151718192023" displayName="Table4151718192023" ref="A2:F10" totalsRowShown="0" headerRowDxfId="52" dataDxfId="51" headerRowBorderDxfId="49" tableBorderDxfId="50" totalsRowBorderDxfId="48">
  <autoFilter ref="A2:F10" xr:uid="{E677D994-87B5-4CE6-8CC2-A1A5C93653AD}"/>
  <tableColumns count="6">
    <tableColumn id="1" xr3:uid="{FBB7C5D4-3A55-481B-B18D-AA5E18B7936A}" name="No." dataDxfId="46" totalsRowDxfId="47"/>
    <tableColumn id="7" xr3:uid="{32A5F1D5-0E9D-457F-AD8F-FC3DF076980B}" name="TAHAPAN" dataDxfId="44" totalsRowDxfId="45"/>
    <tableColumn id="2" xr3:uid="{4ECBFAD1-7F3A-4540-B9A2-F159B4A065C0}" name="TANGGAL" dataDxfId="42" totalsRowDxfId="43"/>
    <tableColumn id="3" xr3:uid="{B3F67375-72E0-4BA6-B0EF-3B89D873E5C5}" name="PEKERJAAN" dataDxfId="40" totalsRowDxfId="41"/>
    <tableColumn id="4" xr3:uid="{6ABCA044-49E4-4BB2-84F0-94938A02C881}" name="LAMA" dataDxfId="38" totalsRowDxfId="39"/>
    <tableColumn id="5" xr3:uid="{0AB54395-6686-4CA8-A36D-2B5C53ACCDC9}" name="PROGRESS" dataDxfId="36" totalsRowDxfId="37" totalsRowCellStyle="Comma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19BEE0-F0F7-4C93-8F35-F2A7C7DFAD29}" name="Table415171819202325" displayName="Table415171819202325" ref="A2:F10" totalsRowShown="0" headerRowDxfId="35" dataDxfId="34" headerRowBorderDxfId="32" tableBorderDxfId="33" totalsRowBorderDxfId="31">
  <autoFilter ref="A2:F10" xr:uid="{DD19BEE0-F0F7-4C93-8F35-F2A7C7DFAD29}"/>
  <tableColumns count="6">
    <tableColumn id="1" xr3:uid="{E48949C9-1122-4873-B708-5F86165D0A97}" name="No." dataDxfId="29" totalsRowDxfId="30"/>
    <tableColumn id="7" xr3:uid="{37415A88-86E8-4255-9094-4ECFEBED2A81}" name="TAHAPAN" dataDxfId="27" totalsRowDxfId="28"/>
    <tableColumn id="2" xr3:uid="{39A7C790-8F3E-424D-A18D-141921E84CDD}" name="TANGGAL" dataDxfId="25" totalsRowDxfId="26"/>
    <tableColumn id="3" xr3:uid="{BCD1257E-3625-4EDC-A9BF-F5E7E7C9C073}" name="PEKERJAAN" dataDxfId="23" totalsRowDxfId="24"/>
    <tableColumn id="4" xr3:uid="{6808C099-5A50-4299-8E70-8DFF36A11617}" name="LAMA" dataDxfId="21" totalsRowDxfId="22"/>
    <tableColumn id="5" xr3:uid="{9A2AE5C8-0832-45BC-B922-54A08064B9F0}" name="PROGRESS" dataDxfId="19" totalsRowDxfId="20" totalsRowCellStyle="Comma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BB24-76AF-4089-A128-C86666A05B18}">
  <dimension ref="A1"/>
  <sheetViews>
    <sheetView workbookViewId="0">
      <selection activeCell="XEY11" sqref="XEY11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DC26-B552-4B3D-9C97-068757BCC280}">
  <dimension ref="A2:F10"/>
  <sheetViews>
    <sheetView workbookViewId="0">
      <selection activeCell="C20" sqref="C20"/>
    </sheetView>
  </sheetViews>
  <sheetFormatPr defaultRowHeight="15" x14ac:dyDescent="0.25"/>
  <cols>
    <col min="2" max="2" width="27.42578125" customWidth="1"/>
    <col min="3" max="3" width="15.85546875" customWidth="1"/>
    <col min="4" max="4" width="30" customWidth="1"/>
    <col min="5" max="5" width="13.7109375" customWidth="1"/>
  </cols>
  <sheetData>
    <row r="2" spans="1:6" x14ac:dyDescent="0.25">
      <c r="A2" s="5" t="s">
        <v>12</v>
      </c>
      <c r="B2" s="5" t="s">
        <v>37</v>
      </c>
      <c r="C2" s="6" t="s">
        <v>28</v>
      </c>
      <c r="D2" s="6" t="s">
        <v>26</v>
      </c>
      <c r="E2" s="6" t="s">
        <v>30</v>
      </c>
      <c r="F2" s="7" t="s">
        <v>25</v>
      </c>
    </row>
    <row r="3" spans="1:6" x14ac:dyDescent="0.25">
      <c r="A3" s="8">
        <v>1</v>
      </c>
      <c r="B3" s="8" t="s">
        <v>7</v>
      </c>
      <c r="C3" s="9">
        <v>44927</v>
      </c>
      <c r="D3" s="10" t="s">
        <v>27</v>
      </c>
      <c r="E3" s="11">
        <v>1</v>
      </c>
      <c r="F3" s="14">
        <v>1</v>
      </c>
    </row>
    <row r="4" spans="1:6" x14ac:dyDescent="0.25">
      <c r="A4" s="8">
        <v>2</v>
      </c>
      <c r="B4" s="8" t="s">
        <v>7</v>
      </c>
      <c r="C4" s="9">
        <v>44927</v>
      </c>
      <c r="D4" s="10" t="s">
        <v>29</v>
      </c>
      <c r="E4" s="11">
        <v>1</v>
      </c>
      <c r="F4" s="14">
        <v>1</v>
      </c>
    </row>
    <row r="5" spans="1:6" x14ac:dyDescent="0.25">
      <c r="A5" s="8">
        <v>3</v>
      </c>
      <c r="B5" s="8" t="s">
        <v>7</v>
      </c>
      <c r="C5" s="9">
        <v>44927</v>
      </c>
      <c r="D5" s="10" t="s">
        <v>32</v>
      </c>
      <c r="E5" s="11">
        <v>1</v>
      </c>
      <c r="F5" s="14">
        <v>1</v>
      </c>
    </row>
    <row r="6" spans="1:6" x14ac:dyDescent="0.25">
      <c r="A6" s="8">
        <v>4</v>
      </c>
      <c r="B6" s="8" t="s">
        <v>7</v>
      </c>
      <c r="C6" s="9">
        <v>44927</v>
      </c>
      <c r="D6" s="10" t="s">
        <v>33</v>
      </c>
      <c r="E6" s="11">
        <v>1</v>
      </c>
      <c r="F6" s="14"/>
    </row>
    <row r="7" spans="1:6" x14ac:dyDescent="0.25">
      <c r="A7" s="8">
        <v>5</v>
      </c>
      <c r="B7" s="8" t="s">
        <v>7</v>
      </c>
      <c r="C7" s="9">
        <v>44928</v>
      </c>
      <c r="D7" s="10" t="s">
        <v>34</v>
      </c>
      <c r="E7" s="11">
        <v>3</v>
      </c>
      <c r="F7" s="14">
        <v>1</v>
      </c>
    </row>
    <row r="8" spans="1:6" x14ac:dyDescent="0.25">
      <c r="A8" s="8">
        <v>6</v>
      </c>
      <c r="B8" s="8" t="s">
        <v>7</v>
      </c>
      <c r="C8" s="9">
        <v>44929</v>
      </c>
      <c r="D8" s="10" t="s">
        <v>35</v>
      </c>
      <c r="E8" s="11">
        <v>1</v>
      </c>
      <c r="F8" s="14"/>
    </row>
    <row r="9" spans="1:6" x14ac:dyDescent="0.25">
      <c r="A9" s="8">
        <v>7</v>
      </c>
      <c r="B9" s="8" t="s">
        <v>7</v>
      </c>
      <c r="C9" s="9">
        <v>44931</v>
      </c>
      <c r="D9" s="10" t="s">
        <v>36</v>
      </c>
      <c r="E9" s="11">
        <v>1</v>
      </c>
      <c r="F9" s="14">
        <v>0.3</v>
      </c>
    </row>
    <row r="10" spans="1:6" x14ac:dyDescent="0.25">
      <c r="A10" s="12" t="s">
        <v>31</v>
      </c>
      <c r="B10" s="8"/>
      <c r="C10" s="12"/>
      <c r="D10" s="13"/>
      <c r="E10" s="15">
        <f>SUBTOTAL(9,E3:E9)</f>
        <v>9</v>
      </c>
      <c r="F10" s="16">
        <f>SUM(F3:F9)/COUNTA(A3:A9)</f>
        <v>0.61428571428571421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13E6-98C9-449F-9180-F26054ACAE82}">
  <dimension ref="A2:F10"/>
  <sheetViews>
    <sheetView workbookViewId="0">
      <selection activeCell="D12" sqref="D12"/>
    </sheetView>
  </sheetViews>
  <sheetFormatPr defaultRowHeight="15" x14ac:dyDescent="0.25"/>
  <cols>
    <col min="2" max="2" width="26.7109375" customWidth="1"/>
    <col min="3" max="3" width="15.5703125" customWidth="1"/>
    <col min="4" max="4" width="38.28515625" customWidth="1"/>
    <col min="5" max="5" width="13.7109375" customWidth="1"/>
  </cols>
  <sheetData>
    <row r="2" spans="1:6" x14ac:dyDescent="0.25">
      <c r="A2" s="5" t="s">
        <v>12</v>
      </c>
      <c r="B2" s="5" t="s">
        <v>37</v>
      </c>
      <c r="C2" s="6" t="s">
        <v>28</v>
      </c>
      <c r="D2" s="6" t="s">
        <v>26</v>
      </c>
      <c r="E2" s="6" t="s">
        <v>30</v>
      </c>
      <c r="F2" s="7" t="s">
        <v>25</v>
      </c>
    </row>
    <row r="3" spans="1:6" x14ac:dyDescent="0.25">
      <c r="A3" s="8">
        <v>1</v>
      </c>
      <c r="B3" s="8" t="s">
        <v>8</v>
      </c>
      <c r="C3" s="9">
        <v>44927</v>
      </c>
      <c r="D3" s="10" t="s">
        <v>27</v>
      </c>
      <c r="E3" s="11">
        <v>1</v>
      </c>
      <c r="F3" s="14">
        <v>1</v>
      </c>
    </row>
    <row r="4" spans="1:6" x14ac:dyDescent="0.25">
      <c r="A4" s="8">
        <v>2</v>
      </c>
      <c r="B4" s="8" t="s">
        <v>8</v>
      </c>
      <c r="C4" s="9">
        <v>44927</v>
      </c>
      <c r="D4" s="10" t="s">
        <v>29</v>
      </c>
      <c r="E4" s="11">
        <v>1</v>
      </c>
      <c r="F4" s="14">
        <v>1</v>
      </c>
    </row>
    <row r="5" spans="1:6" x14ac:dyDescent="0.25">
      <c r="A5" s="8">
        <v>3</v>
      </c>
      <c r="B5" s="8" t="s">
        <v>8</v>
      </c>
      <c r="C5" s="9">
        <v>44927</v>
      </c>
      <c r="D5" s="10" t="s">
        <v>32</v>
      </c>
      <c r="E5" s="11">
        <v>1</v>
      </c>
      <c r="F5" s="14">
        <v>1</v>
      </c>
    </row>
    <row r="6" spans="1:6" x14ac:dyDescent="0.25">
      <c r="A6" s="8">
        <v>4</v>
      </c>
      <c r="B6" s="8" t="s">
        <v>8</v>
      </c>
      <c r="C6" s="9">
        <v>44927</v>
      </c>
      <c r="D6" s="10" t="s">
        <v>33</v>
      </c>
      <c r="E6" s="11">
        <v>1</v>
      </c>
      <c r="F6" s="14"/>
    </row>
    <row r="7" spans="1:6" x14ac:dyDescent="0.25">
      <c r="A7" s="8">
        <v>5</v>
      </c>
      <c r="B7" s="8" t="s">
        <v>8</v>
      </c>
      <c r="C7" s="9">
        <v>44928</v>
      </c>
      <c r="D7" s="10" t="s">
        <v>34</v>
      </c>
      <c r="E7" s="11">
        <v>3</v>
      </c>
      <c r="F7" s="14">
        <v>1</v>
      </c>
    </row>
    <row r="8" spans="1:6" x14ac:dyDescent="0.25">
      <c r="A8" s="8">
        <v>6</v>
      </c>
      <c r="B8" s="8" t="s">
        <v>8</v>
      </c>
      <c r="C8" s="9">
        <v>44929</v>
      </c>
      <c r="D8" s="10" t="s">
        <v>35</v>
      </c>
      <c r="E8" s="11">
        <v>1</v>
      </c>
      <c r="F8" s="14"/>
    </row>
    <row r="9" spans="1:6" x14ac:dyDescent="0.25">
      <c r="A9" s="8">
        <v>7</v>
      </c>
      <c r="B9" s="8" t="s">
        <v>8</v>
      </c>
      <c r="C9" s="9">
        <v>44931</v>
      </c>
      <c r="D9" s="10" t="s">
        <v>36</v>
      </c>
      <c r="E9" s="11">
        <v>1</v>
      </c>
      <c r="F9" s="14">
        <v>0.3</v>
      </c>
    </row>
    <row r="10" spans="1:6" x14ac:dyDescent="0.25">
      <c r="A10" s="12" t="s">
        <v>31</v>
      </c>
      <c r="B10" s="8"/>
      <c r="C10" s="12"/>
      <c r="D10" s="13"/>
      <c r="E10" s="15">
        <f>SUBTOTAL(9,E3:E9)</f>
        <v>9</v>
      </c>
      <c r="F10" s="16">
        <f>SUM(F3:F9)/COUNTA(A3:A9)</f>
        <v>0.61428571428571421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1883-98E5-4079-A1A4-95AA9582D88E}">
  <dimension ref="A2:F10"/>
  <sheetViews>
    <sheetView workbookViewId="0">
      <selection activeCell="D13" sqref="D13"/>
    </sheetView>
  </sheetViews>
  <sheetFormatPr defaultRowHeight="15" x14ac:dyDescent="0.25"/>
  <cols>
    <col min="2" max="2" width="15.85546875" customWidth="1"/>
    <col min="3" max="3" width="16.5703125" customWidth="1"/>
    <col min="4" max="4" width="36.140625" customWidth="1"/>
    <col min="5" max="5" width="13.7109375" customWidth="1"/>
  </cols>
  <sheetData>
    <row r="2" spans="1:6" x14ac:dyDescent="0.25">
      <c r="A2" s="5" t="s">
        <v>12</v>
      </c>
      <c r="B2" s="5" t="s">
        <v>37</v>
      </c>
      <c r="C2" s="6" t="s">
        <v>28</v>
      </c>
      <c r="D2" s="6" t="s">
        <v>26</v>
      </c>
      <c r="E2" s="6" t="s">
        <v>30</v>
      </c>
      <c r="F2" s="7" t="s">
        <v>25</v>
      </c>
    </row>
    <row r="3" spans="1:6" x14ac:dyDescent="0.25">
      <c r="A3" s="8">
        <v>1</v>
      </c>
      <c r="B3" s="8" t="s">
        <v>9</v>
      </c>
      <c r="C3" s="9">
        <v>44927</v>
      </c>
      <c r="D3" s="10" t="s">
        <v>27</v>
      </c>
      <c r="E3" s="11">
        <v>1</v>
      </c>
      <c r="F3" s="14">
        <v>1</v>
      </c>
    </row>
    <row r="4" spans="1:6" x14ac:dyDescent="0.25">
      <c r="A4" s="8">
        <v>2</v>
      </c>
      <c r="B4" s="8" t="s">
        <v>9</v>
      </c>
      <c r="C4" s="9">
        <v>44927</v>
      </c>
      <c r="D4" s="10" t="s">
        <v>29</v>
      </c>
      <c r="E4" s="11">
        <v>1</v>
      </c>
      <c r="F4" s="14">
        <v>1</v>
      </c>
    </row>
    <row r="5" spans="1:6" x14ac:dyDescent="0.25">
      <c r="A5" s="8">
        <v>3</v>
      </c>
      <c r="B5" s="8" t="s">
        <v>9</v>
      </c>
      <c r="C5" s="9">
        <v>44927</v>
      </c>
      <c r="D5" s="10" t="s">
        <v>32</v>
      </c>
      <c r="E5" s="11">
        <v>1</v>
      </c>
      <c r="F5" s="14">
        <v>1</v>
      </c>
    </row>
    <row r="6" spans="1:6" x14ac:dyDescent="0.25">
      <c r="A6" s="8">
        <v>4</v>
      </c>
      <c r="B6" s="8" t="s">
        <v>9</v>
      </c>
      <c r="C6" s="9">
        <v>44927</v>
      </c>
      <c r="D6" s="10" t="s">
        <v>33</v>
      </c>
      <c r="E6" s="11">
        <v>1</v>
      </c>
      <c r="F6" s="14"/>
    </row>
    <row r="7" spans="1:6" x14ac:dyDescent="0.25">
      <c r="A7" s="8">
        <v>5</v>
      </c>
      <c r="B7" s="8" t="s">
        <v>9</v>
      </c>
      <c r="C7" s="9">
        <v>44928</v>
      </c>
      <c r="D7" s="10" t="s">
        <v>34</v>
      </c>
      <c r="E7" s="11">
        <v>3</v>
      </c>
      <c r="F7" s="14">
        <v>1</v>
      </c>
    </row>
    <row r="8" spans="1:6" x14ac:dyDescent="0.25">
      <c r="A8" s="8">
        <v>6</v>
      </c>
      <c r="B8" s="8" t="s">
        <v>9</v>
      </c>
      <c r="C8" s="9">
        <v>44929</v>
      </c>
      <c r="D8" s="10" t="s">
        <v>35</v>
      </c>
      <c r="E8" s="11">
        <v>1</v>
      </c>
      <c r="F8" s="14"/>
    </row>
    <row r="9" spans="1:6" x14ac:dyDescent="0.25">
      <c r="A9" s="8">
        <v>7</v>
      </c>
      <c r="B9" s="8" t="s">
        <v>9</v>
      </c>
      <c r="C9" s="9">
        <v>44931</v>
      </c>
      <c r="D9" s="10" t="s">
        <v>36</v>
      </c>
      <c r="E9" s="11">
        <v>1</v>
      </c>
      <c r="F9" s="14">
        <v>0.3</v>
      </c>
    </row>
    <row r="10" spans="1:6" x14ac:dyDescent="0.25">
      <c r="A10" s="12" t="s">
        <v>31</v>
      </c>
      <c r="B10" s="8"/>
      <c r="C10" s="12"/>
      <c r="D10" s="13"/>
      <c r="E10" s="15">
        <f>SUBTOTAL(9,E3:E9)</f>
        <v>9</v>
      </c>
      <c r="F10" s="16">
        <f>SUM(F3:F9)/COUNTA(A3:A9)</f>
        <v>0.61428571428571421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99C3-569E-48CB-80DC-EC458C40F048}">
  <dimension ref="A2:F10"/>
  <sheetViews>
    <sheetView workbookViewId="0">
      <selection activeCell="C13" sqref="C13"/>
    </sheetView>
  </sheetViews>
  <sheetFormatPr defaultRowHeight="15" x14ac:dyDescent="0.25"/>
  <cols>
    <col min="2" max="2" width="21.7109375" customWidth="1"/>
    <col min="3" max="3" width="29.28515625" customWidth="1"/>
    <col min="4" max="4" width="16.28515625" customWidth="1"/>
    <col min="5" max="5" width="13.7109375" customWidth="1"/>
  </cols>
  <sheetData>
    <row r="2" spans="1:6" x14ac:dyDescent="0.25">
      <c r="A2" s="5" t="s">
        <v>12</v>
      </c>
      <c r="B2" s="5" t="s">
        <v>37</v>
      </c>
      <c r="C2" s="6" t="s">
        <v>28</v>
      </c>
      <c r="D2" s="6" t="s">
        <v>26</v>
      </c>
      <c r="E2" s="6" t="s">
        <v>30</v>
      </c>
      <c r="F2" s="7" t="s">
        <v>25</v>
      </c>
    </row>
    <row r="3" spans="1:6" x14ac:dyDescent="0.25">
      <c r="A3" s="8">
        <v>1</v>
      </c>
      <c r="B3" s="8" t="s">
        <v>11</v>
      </c>
      <c r="C3" s="9">
        <v>44927</v>
      </c>
      <c r="D3" s="10" t="s">
        <v>27</v>
      </c>
      <c r="E3" s="11">
        <v>1</v>
      </c>
      <c r="F3" s="14">
        <v>1</v>
      </c>
    </row>
    <row r="4" spans="1:6" x14ac:dyDescent="0.25">
      <c r="A4" s="8">
        <v>2</v>
      </c>
      <c r="B4" s="8" t="s">
        <v>11</v>
      </c>
      <c r="C4" s="9">
        <v>44927</v>
      </c>
      <c r="D4" s="10" t="s">
        <v>29</v>
      </c>
      <c r="E4" s="11">
        <v>1</v>
      </c>
      <c r="F4" s="14">
        <v>1</v>
      </c>
    </row>
    <row r="5" spans="1:6" x14ac:dyDescent="0.25">
      <c r="A5" s="8">
        <v>3</v>
      </c>
      <c r="B5" s="8" t="s">
        <v>11</v>
      </c>
      <c r="C5" s="9">
        <v>44927</v>
      </c>
      <c r="D5" s="10" t="s">
        <v>32</v>
      </c>
      <c r="E5" s="11">
        <v>1</v>
      </c>
      <c r="F5" s="14">
        <v>1</v>
      </c>
    </row>
    <row r="6" spans="1:6" x14ac:dyDescent="0.25">
      <c r="A6" s="8">
        <v>4</v>
      </c>
      <c r="B6" s="8" t="s">
        <v>11</v>
      </c>
      <c r="C6" s="9">
        <v>44927</v>
      </c>
      <c r="D6" s="10" t="s">
        <v>33</v>
      </c>
      <c r="E6" s="11">
        <v>1</v>
      </c>
      <c r="F6" s="14"/>
    </row>
    <row r="7" spans="1:6" x14ac:dyDescent="0.25">
      <c r="A7" s="8">
        <v>5</v>
      </c>
      <c r="B7" s="8" t="s">
        <v>11</v>
      </c>
      <c r="C7" s="9">
        <v>44928</v>
      </c>
      <c r="D7" s="10" t="s">
        <v>34</v>
      </c>
      <c r="E7" s="11">
        <v>3</v>
      </c>
      <c r="F7" s="14">
        <v>1</v>
      </c>
    </row>
    <row r="8" spans="1:6" x14ac:dyDescent="0.25">
      <c r="A8" s="8">
        <v>6</v>
      </c>
      <c r="B8" s="8" t="s">
        <v>11</v>
      </c>
      <c r="C8" s="9">
        <v>44929</v>
      </c>
      <c r="D8" s="10" t="s">
        <v>35</v>
      </c>
      <c r="E8" s="11">
        <v>1</v>
      </c>
      <c r="F8" s="14"/>
    </row>
    <row r="9" spans="1:6" x14ac:dyDescent="0.25">
      <c r="A9" s="8">
        <v>7</v>
      </c>
      <c r="B9" s="8" t="s">
        <v>11</v>
      </c>
      <c r="C9" s="9">
        <v>44931</v>
      </c>
      <c r="D9" s="10" t="s">
        <v>36</v>
      </c>
      <c r="E9" s="11">
        <v>1</v>
      </c>
      <c r="F9" s="14">
        <v>0.3</v>
      </c>
    </row>
    <row r="10" spans="1:6" x14ac:dyDescent="0.25">
      <c r="A10" s="12" t="s">
        <v>31</v>
      </c>
      <c r="B10" s="8"/>
      <c r="C10" s="12"/>
      <c r="D10" s="13"/>
      <c r="E10" s="15">
        <f>SUBTOTAL(9,E3:E9)</f>
        <v>9</v>
      </c>
      <c r="F10" s="16">
        <f>SUM(F3:F9)/COUNTA(A3:A9)</f>
        <v>0.61428571428571421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0C2A-B067-4B8C-87FF-432AA9B340A2}">
  <dimension ref="A1:L14"/>
  <sheetViews>
    <sheetView workbookViewId="0">
      <selection activeCell="A5" sqref="A5:E14"/>
    </sheetView>
  </sheetViews>
  <sheetFormatPr defaultRowHeight="15" x14ac:dyDescent="0.25"/>
  <cols>
    <col min="2" max="2" width="46.7109375" customWidth="1"/>
    <col min="3" max="3" width="12.85546875" customWidth="1"/>
    <col min="4" max="9" width="13.5703125" customWidth="1"/>
    <col min="10" max="10" width="11.5703125" customWidth="1"/>
    <col min="11" max="11" width="10.85546875" customWidth="1"/>
    <col min="12" max="12" width="12.42578125" customWidth="1"/>
  </cols>
  <sheetData>
    <row r="1" spans="1:12" x14ac:dyDescent="0.25">
      <c r="B1" t="s">
        <v>10</v>
      </c>
    </row>
    <row r="3" spans="1:12" x14ac:dyDescent="0.25">
      <c r="B3" s="1"/>
      <c r="C3" s="1"/>
      <c r="D3" s="1"/>
      <c r="E3" s="1"/>
      <c r="F3" s="1"/>
      <c r="G3" s="1"/>
      <c r="H3" s="1"/>
      <c r="I3" s="1"/>
    </row>
    <row r="4" spans="1:12" x14ac:dyDescent="0.25">
      <c r="A4" s="17" t="s">
        <v>23</v>
      </c>
      <c r="B4" s="17"/>
      <c r="C4" s="17"/>
      <c r="D4" s="17"/>
      <c r="E4" s="17"/>
      <c r="F4" s="18" t="s">
        <v>24</v>
      </c>
      <c r="G4" s="18"/>
      <c r="H4" s="18"/>
      <c r="I4" s="18"/>
      <c r="J4" s="17" t="s">
        <v>25</v>
      </c>
      <c r="K4" s="17"/>
      <c r="L4" s="17"/>
    </row>
    <row r="5" spans="1:12" ht="30" x14ac:dyDescent="0.25">
      <c r="A5" s="19" t="s">
        <v>12</v>
      </c>
      <c r="B5" s="20" t="s">
        <v>0</v>
      </c>
      <c r="C5" s="19" t="s">
        <v>19</v>
      </c>
      <c r="D5" s="19" t="s">
        <v>18</v>
      </c>
      <c r="E5" s="19" t="s">
        <v>17</v>
      </c>
      <c r="F5" s="19" t="s">
        <v>15</v>
      </c>
      <c r="G5" s="19" t="s">
        <v>14</v>
      </c>
      <c r="H5" s="19" t="s">
        <v>13</v>
      </c>
      <c r="I5" s="19" t="s">
        <v>16</v>
      </c>
      <c r="J5" s="19" t="s">
        <v>20</v>
      </c>
      <c r="K5" s="19" t="s">
        <v>21</v>
      </c>
      <c r="L5" s="21" t="s">
        <v>22</v>
      </c>
    </row>
    <row r="6" spans="1:12" x14ac:dyDescent="0.25">
      <c r="A6" s="22">
        <v>1</v>
      </c>
      <c r="B6" s="23" t="s">
        <v>2</v>
      </c>
      <c r="C6" s="24">
        <v>44938</v>
      </c>
      <c r="D6" s="25">
        <v>14</v>
      </c>
      <c r="E6" s="24">
        <f>IF(C6="","",WORKDAY(C6,D6,'[1]HARI LIBUR'!$B$3:$B$13))</f>
        <v>44958</v>
      </c>
      <c r="F6" s="24">
        <v>44927</v>
      </c>
      <c r="G6" s="26">
        <f>'1-RESET'!$E$10</f>
        <v>9</v>
      </c>
      <c r="H6" s="24">
        <f>_xlfn.IFNA(WORKDAY(RESUME!$F6,RESUME!$G6,Table1[Hari Libur]),0)</f>
        <v>44938</v>
      </c>
      <c r="I6" s="27">
        <f>'1-RESET'!F10</f>
        <v>0.61428571428571421</v>
      </c>
      <c r="J6" s="28">
        <f>RESUME!$G6*RESUME!$I6</f>
        <v>5.5285714285714276</v>
      </c>
      <c r="K6" s="29">
        <f t="shared" ref="K6:K12" si="0">K7+1</f>
        <v>8.1999999999999993</v>
      </c>
      <c r="L6" s="30">
        <v>43516</v>
      </c>
    </row>
    <row r="7" spans="1:12" x14ac:dyDescent="0.25">
      <c r="A7" s="31">
        <v>2</v>
      </c>
      <c r="B7" s="32" t="s">
        <v>3</v>
      </c>
      <c r="C7" s="33">
        <v>44939</v>
      </c>
      <c r="D7" s="34">
        <v>13</v>
      </c>
      <c r="E7" s="33">
        <f>IF(C7="","",WORKDAY(C7,D7,'[1]HARI LIBUR'!$B$3:$B$13))</f>
        <v>44958</v>
      </c>
      <c r="F7" s="33">
        <v>44936</v>
      </c>
      <c r="G7" s="35" t="e">
        <f>'2-DFD'!#REF!</f>
        <v>#REF!</v>
      </c>
      <c r="H7" s="24" t="e">
        <f>_xlfn.IFNA(WORKDAY(RESUME!$F7,RESUME!$G7,Table1[Hari Libur]),0)</f>
        <v>#REF!</v>
      </c>
      <c r="I7" s="36">
        <f>[1]Sheet1!B6</f>
        <v>0.7</v>
      </c>
      <c r="J7" s="28" t="e">
        <f>RESUME!$G7*RESUME!$I7</f>
        <v>#REF!</v>
      </c>
      <c r="K7" s="29">
        <f t="shared" si="0"/>
        <v>7.2</v>
      </c>
      <c r="L7" s="30">
        <v>43517</v>
      </c>
    </row>
    <row r="8" spans="1:12" x14ac:dyDescent="0.25">
      <c r="A8" s="22">
        <v>3</v>
      </c>
      <c r="B8" s="23" t="s">
        <v>4</v>
      </c>
      <c r="C8" s="24">
        <v>44958</v>
      </c>
      <c r="D8" s="25">
        <v>12</v>
      </c>
      <c r="E8" s="24">
        <f>IF(C8="","",WORKDAY(C8,D8,'[1]HARI LIBUR'!$B$3:$B$13))</f>
        <v>44974</v>
      </c>
      <c r="F8" s="24">
        <v>44958</v>
      </c>
      <c r="G8" s="26" t="e">
        <f>'3-DESAIN UI'!#REF!</f>
        <v>#REF!</v>
      </c>
      <c r="H8" s="24" t="e">
        <f>_xlfn.IFNA(WORKDAY(RESUME!$F8,RESUME!$G8,Table1[Hari Libur]),0)</f>
        <v>#REF!</v>
      </c>
      <c r="I8" s="27">
        <f>[1]Sheet1!B7</f>
        <v>0.6</v>
      </c>
      <c r="J8" s="28" t="e">
        <f>RESUME!$G8*RESUME!$I8</f>
        <v>#REF!</v>
      </c>
      <c r="K8" s="29">
        <f t="shared" si="0"/>
        <v>6.2</v>
      </c>
      <c r="L8" s="30">
        <v>43518</v>
      </c>
    </row>
    <row r="9" spans="1:12" x14ac:dyDescent="0.25">
      <c r="A9" s="31">
        <v>4</v>
      </c>
      <c r="B9" s="32" t="s">
        <v>6</v>
      </c>
      <c r="C9" s="33">
        <v>44974</v>
      </c>
      <c r="D9" s="34">
        <v>13</v>
      </c>
      <c r="E9" s="33">
        <f>IF(C9="","",WORKDAY(C9,D9,'[1]HARI LIBUR'!$B$3:$B$13))</f>
        <v>44993</v>
      </c>
      <c r="F9" s="33">
        <v>44974</v>
      </c>
      <c r="G9" s="35" t="e">
        <f>'4-IMPLEMENTASI UI'!#REF!</f>
        <v>#REF!</v>
      </c>
      <c r="H9" s="24" t="e">
        <f>_xlfn.IFNA(WORKDAY(RESUME!$F9,RESUME!$G9,Table1[Hari Libur]),0)</f>
        <v>#REF!</v>
      </c>
      <c r="I9" s="36">
        <f>[1]Sheet1!B8</f>
        <v>0.4</v>
      </c>
      <c r="J9" s="28" t="e">
        <f>RESUME!$G9*RESUME!$I9</f>
        <v>#REF!</v>
      </c>
      <c r="K9" s="29">
        <f t="shared" si="0"/>
        <v>5.2</v>
      </c>
      <c r="L9" s="30">
        <v>43519</v>
      </c>
    </row>
    <row r="10" spans="1:12" x14ac:dyDescent="0.25">
      <c r="A10" s="22">
        <v>5</v>
      </c>
      <c r="B10" s="23" t="s">
        <v>5</v>
      </c>
      <c r="C10" s="24">
        <v>44993</v>
      </c>
      <c r="D10" s="25">
        <v>7</v>
      </c>
      <c r="E10" s="24">
        <f>IF(C10="","",WORKDAY(C10,D10,'[1]HARI LIBUR'!$B$3:$B$13))</f>
        <v>45002</v>
      </c>
      <c r="F10" s="24">
        <v>44993</v>
      </c>
      <c r="G10" s="26" t="e">
        <f>#REF!</f>
        <v>#REF!</v>
      </c>
      <c r="H10" s="24" t="e">
        <f>_xlfn.IFNA(WORKDAY(RESUME!$F10,RESUME!$G10,Table1[Hari Libur]),0)</f>
        <v>#REF!</v>
      </c>
      <c r="I10" s="27">
        <f>[1]Sheet1!B9</f>
        <v>0.5</v>
      </c>
      <c r="J10" s="28" t="e">
        <f>RESUME!$G10*RESUME!$I10</f>
        <v>#REF!</v>
      </c>
      <c r="K10" s="29">
        <f t="shared" si="0"/>
        <v>4.2</v>
      </c>
      <c r="L10" s="30">
        <v>43520</v>
      </c>
    </row>
    <row r="11" spans="1:12" x14ac:dyDescent="0.25">
      <c r="A11" s="31">
        <v>6</v>
      </c>
      <c r="B11" s="32" t="s">
        <v>7</v>
      </c>
      <c r="C11" s="33">
        <v>45002</v>
      </c>
      <c r="D11" s="34">
        <v>13</v>
      </c>
      <c r="E11" s="33">
        <f>IF(C11="","",WORKDAY(C11,D11,'[1]HARI LIBUR'!$B$3:$B$13))</f>
        <v>45021</v>
      </c>
      <c r="F11" s="33">
        <v>45002</v>
      </c>
      <c r="G11" s="35" t="e">
        <f>'6-BACKEND DEVELOPMENT'!#REF!</f>
        <v>#REF!</v>
      </c>
      <c r="H11" s="24" t="e">
        <f>_xlfn.IFNA(WORKDAY(RESUME!$F11,RESUME!$G11,Table1[Hari Libur]),0)</f>
        <v>#REF!</v>
      </c>
      <c r="I11" s="36">
        <f>[1]Sheet1!B10</f>
        <v>0.68</v>
      </c>
      <c r="J11" s="28" t="e">
        <f>RESUME!$G11*RESUME!$I11</f>
        <v>#REF!</v>
      </c>
      <c r="K11" s="29">
        <f t="shared" si="0"/>
        <v>3.2</v>
      </c>
      <c r="L11" s="30">
        <v>43521</v>
      </c>
    </row>
    <row r="12" spans="1:12" x14ac:dyDescent="0.25">
      <c r="A12" s="22">
        <v>7</v>
      </c>
      <c r="B12" s="23" t="s">
        <v>8</v>
      </c>
      <c r="C12" s="24">
        <v>45021</v>
      </c>
      <c r="D12" s="25">
        <v>5</v>
      </c>
      <c r="E12" s="24">
        <f>IF(C12="","",WORKDAY(C12,D12,'[1]HARI LIBUR'!$B$3:$B$13))</f>
        <v>45028</v>
      </c>
      <c r="F12" s="24">
        <v>45021</v>
      </c>
      <c r="G12" s="26" t="e">
        <f>'7-DOKUMENTASI'!#REF!</f>
        <v>#REF!</v>
      </c>
      <c r="H12" s="24" t="e">
        <f>_xlfn.IFNA(WORKDAY(RESUME!$F12,RESUME!$G12,Table1[Hari Libur]),0)</f>
        <v>#REF!</v>
      </c>
      <c r="I12" s="27">
        <f>[1]Sheet1!B11</f>
        <v>0.7</v>
      </c>
      <c r="J12" s="28" t="e">
        <f>RESUME!$G12*RESUME!$I12</f>
        <v>#REF!</v>
      </c>
      <c r="K12" s="29">
        <f t="shared" si="0"/>
        <v>2.2000000000000002</v>
      </c>
      <c r="L12" s="30">
        <v>43522</v>
      </c>
    </row>
    <row r="13" spans="1:12" x14ac:dyDescent="0.25">
      <c r="A13" s="31">
        <v>8</v>
      </c>
      <c r="B13" s="32" t="s">
        <v>9</v>
      </c>
      <c r="C13" s="33">
        <v>45036</v>
      </c>
      <c r="D13" s="34">
        <v>8</v>
      </c>
      <c r="E13" s="33">
        <f>IF(C13="","",WORKDAY(C13,D13,'[1]HARI LIBUR'!$B$3:$B$13))</f>
        <v>45048</v>
      </c>
      <c r="F13" s="33">
        <v>45036</v>
      </c>
      <c r="G13" s="35" t="e">
        <f>'8-TESTING'!#REF!</f>
        <v>#REF!</v>
      </c>
      <c r="H13" s="24" t="e">
        <f>_xlfn.IFNA(WORKDAY(RESUME!$F13,RESUME!$G13,Table1[Hari Libur]),0)</f>
        <v>#REF!</v>
      </c>
      <c r="I13" s="36">
        <f>[1]Sheet1!B12</f>
        <v>0.57999999999999996</v>
      </c>
      <c r="J13" s="28" t="e">
        <f>RESUME!$G13*RESUME!$I13</f>
        <v>#REF!</v>
      </c>
      <c r="K13" s="29">
        <f>K14+1</f>
        <v>1.2</v>
      </c>
      <c r="L13" s="30">
        <v>43523</v>
      </c>
    </row>
    <row r="14" spans="1:12" x14ac:dyDescent="0.25">
      <c r="A14" s="37">
        <v>9</v>
      </c>
      <c r="B14" s="38" t="s">
        <v>11</v>
      </c>
      <c r="C14" s="39">
        <v>45049</v>
      </c>
      <c r="D14" s="40">
        <v>15</v>
      </c>
      <c r="E14" s="39">
        <f>IF(C14="","",WORKDAY(C14,D14,'[1]HARI LIBUR'!$B$3:$B$13))</f>
        <v>45070</v>
      </c>
      <c r="F14" s="39">
        <v>45049</v>
      </c>
      <c r="G14" s="41" t="e">
        <f>'9-MAINTENANCE'!#REF!</f>
        <v>#REF!</v>
      </c>
      <c r="H14" s="39" t="e">
        <f>_xlfn.IFNA(WORKDAY(RESUME!$F14,RESUME!$G14,Table1[Hari Libur]),0)</f>
        <v>#REF!</v>
      </c>
      <c r="I14" s="42">
        <f>[1]Sheet1!B13</f>
        <v>0.85</v>
      </c>
      <c r="J14" s="43" t="e">
        <f>RESUME!$G14*RESUME!$I14</f>
        <v>#REF!</v>
      </c>
      <c r="K14" s="44">
        <v>0.2</v>
      </c>
      <c r="L14" s="45">
        <v>43524</v>
      </c>
    </row>
  </sheetData>
  <mergeCells count="3">
    <mergeCell ref="J4:L4"/>
    <mergeCell ref="F4:I4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1611-EE57-4DAA-AC88-37055CADE285}">
  <dimension ref="A1:H28"/>
  <sheetViews>
    <sheetView tabSelected="1" workbookViewId="0">
      <selection activeCell="G2" sqref="G2"/>
    </sheetView>
  </sheetViews>
  <sheetFormatPr defaultRowHeight="15" x14ac:dyDescent="0.25"/>
  <cols>
    <col min="1" max="1" width="15.28515625" customWidth="1"/>
    <col min="4" max="4" width="6.28515625" customWidth="1"/>
    <col min="5" max="5" width="28.42578125" customWidth="1"/>
    <col min="6" max="6" width="18.7109375" customWidth="1"/>
    <col min="8" max="8" width="16.28515625" bestFit="1" customWidth="1"/>
    <col min="9" max="9" width="17.42578125" customWidth="1"/>
  </cols>
  <sheetData>
    <row r="1" spans="1:8" ht="30" x14ac:dyDescent="0.25">
      <c r="A1" s="3" t="s">
        <v>1</v>
      </c>
      <c r="D1" s="48" t="s">
        <v>12</v>
      </c>
      <c r="E1" s="48" t="s">
        <v>38</v>
      </c>
      <c r="F1" s="50" t="s">
        <v>47</v>
      </c>
      <c r="G1" s="50" t="s">
        <v>49</v>
      </c>
      <c r="H1" s="50" t="s">
        <v>31</v>
      </c>
    </row>
    <row r="2" spans="1:8" x14ac:dyDescent="0.25">
      <c r="A2" s="59">
        <v>44927</v>
      </c>
      <c r="D2" s="47">
        <v>1</v>
      </c>
      <c r="E2" s="46" t="s">
        <v>39</v>
      </c>
      <c r="F2" s="49">
        <v>350000</v>
      </c>
      <c r="G2" s="49">
        <v>2</v>
      </c>
      <c r="H2" s="49">
        <f>_xlfn.IFNA(F2*G2,0)</f>
        <v>700000</v>
      </c>
    </row>
    <row r="3" spans="1:8" x14ac:dyDescent="0.25">
      <c r="A3" s="59">
        <v>44948</v>
      </c>
      <c r="D3" s="47">
        <v>2</v>
      </c>
      <c r="E3" s="46" t="s">
        <v>40</v>
      </c>
      <c r="F3" s="49">
        <v>250000</v>
      </c>
      <c r="G3" s="49">
        <v>3</v>
      </c>
      <c r="H3" s="49">
        <f t="shared" ref="H3:H9" si="0">_xlfn.IFNA(F3*G3,0)</f>
        <v>750000</v>
      </c>
    </row>
    <row r="4" spans="1:8" x14ac:dyDescent="0.25">
      <c r="A4" s="59">
        <v>44949</v>
      </c>
      <c r="D4" s="47">
        <v>3</v>
      </c>
      <c r="E4" s="46" t="s">
        <v>41</v>
      </c>
      <c r="F4" s="49">
        <v>250000</v>
      </c>
      <c r="G4" s="49">
        <v>5</v>
      </c>
      <c r="H4" s="49">
        <f t="shared" si="0"/>
        <v>1250000</v>
      </c>
    </row>
    <row r="5" spans="1:8" x14ac:dyDescent="0.25">
      <c r="A5" s="59">
        <v>44975</v>
      </c>
      <c r="D5" s="47">
        <v>4</v>
      </c>
      <c r="E5" s="46" t="s">
        <v>42</v>
      </c>
      <c r="F5" s="49">
        <v>300000</v>
      </c>
      <c r="G5" s="49">
        <v>5</v>
      </c>
      <c r="H5" s="49">
        <f t="shared" si="0"/>
        <v>1500000</v>
      </c>
    </row>
    <row r="6" spans="1:8" x14ac:dyDescent="0.25">
      <c r="A6" s="59">
        <v>45007</v>
      </c>
      <c r="D6" s="47">
        <v>5</v>
      </c>
      <c r="E6" s="46" t="s">
        <v>43</v>
      </c>
      <c r="F6" s="49">
        <v>350000</v>
      </c>
      <c r="G6" s="49">
        <v>8</v>
      </c>
      <c r="H6" s="49">
        <f t="shared" si="0"/>
        <v>2800000</v>
      </c>
    </row>
    <row r="7" spans="1:8" x14ac:dyDescent="0.25">
      <c r="A7" s="59">
        <v>45008</v>
      </c>
      <c r="D7" s="47">
        <v>6</v>
      </c>
      <c r="E7" s="46" t="s">
        <v>44</v>
      </c>
      <c r="F7" s="49">
        <v>400000</v>
      </c>
      <c r="G7" s="49">
        <v>12</v>
      </c>
      <c r="H7" s="49">
        <f t="shared" si="0"/>
        <v>4800000</v>
      </c>
    </row>
    <row r="8" spans="1:8" x14ac:dyDescent="0.25">
      <c r="A8" s="59">
        <v>45023</v>
      </c>
      <c r="D8" s="47">
        <v>7</v>
      </c>
      <c r="E8" s="46" t="s">
        <v>45</v>
      </c>
      <c r="F8" s="49">
        <v>250000</v>
      </c>
      <c r="G8" s="49">
        <v>3</v>
      </c>
      <c r="H8" s="49">
        <f t="shared" si="0"/>
        <v>750000</v>
      </c>
    </row>
    <row r="9" spans="1:8" x14ac:dyDescent="0.25">
      <c r="A9" s="59">
        <v>45037</v>
      </c>
      <c r="D9" s="47">
        <v>8</v>
      </c>
      <c r="E9" s="46" t="s">
        <v>46</v>
      </c>
      <c r="F9" s="49">
        <v>350000</v>
      </c>
      <c r="G9" s="49">
        <v>90</v>
      </c>
      <c r="H9" s="49">
        <f t="shared" si="0"/>
        <v>31500000</v>
      </c>
    </row>
    <row r="10" spans="1:8" x14ac:dyDescent="0.25">
      <c r="A10" s="59">
        <v>45038</v>
      </c>
      <c r="D10" s="61" t="s">
        <v>48</v>
      </c>
      <c r="E10" s="62"/>
      <c r="F10" s="62"/>
      <c r="G10" s="63"/>
      <c r="H10" s="60">
        <f>SUM(H2:H9)</f>
        <v>44050000</v>
      </c>
    </row>
    <row r="11" spans="1:8" x14ac:dyDescent="0.25">
      <c r="A11" s="59">
        <v>45039</v>
      </c>
    </row>
    <row r="12" spans="1:8" x14ac:dyDescent="0.25">
      <c r="A12" s="59">
        <v>45041</v>
      </c>
    </row>
    <row r="13" spans="1:8" x14ac:dyDescent="0.25">
      <c r="A13" s="59">
        <v>45042</v>
      </c>
    </row>
    <row r="14" spans="1:8" x14ac:dyDescent="0.25">
      <c r="A14" s="59">
        <v>45043</v>
      </c>
    </row>
    <row r="15" spans="1:8" x14ac:dyDescent="0.25">
      <c r="A15" s="59">
        <v>45044</v>
      </c>
    </row>
    <row r="16" spans="1:8" x14ac:dyDescent="0.25">
      <c r="A16" s="59">
        <v>45045</v>
      </c>
    </row>
    <row r="17" spans="1:1" x14ac:dyDescent="0.25">
      <c r="A17" s="59">
        <v>45046</v>
      </c>
    </row>
    <row r="18" spans="1:1" x14ac:dyDescent="0.25">
      <c r="A18" s="58">
        <v>45047</v>
      </c>
    </row>
    <row r="19" spans="1:1" x14ac:dyDescent="0.25">
      <c r="A19" s="58">
        <v>45064</v>
      </c>
    </row>
    <row r="20" spans="1:1" x14ac:dyDescent="0.25">
      <c r="A20" s="59">
        <v>45078</v>
      </c>
    </row>
    <row r="21" spans="1:1" x14ac:dyDescent="0.25">
      <c r="A21" s="59">
        <v>45079</v>
      </c>
    </row>
    <row r="22" spans="1:1" x14ac:dyDescent="0.25">
      <c r="A22" s="59">
        <v>45081</v>
      </c>
    </row>
    <row r="23" spans="1:1" x14ac:dyDescent="0.25">
      <c r="A23" s="59">
        <v>45106</v>
      </c>
    </row>
    <row r="24" spans="1:1" x14ac:dyDescent="0.25">
      <c r="A24" s="59">
        <v>45126</v>
      </c>
    </row>
    <row r="25" spans="1:1" x14ac:dyDescent="0.25">
      <c r="A25" s="59">
        <v>45155</v>
      </c>
    </row>
    <row r="26" spans="1:1" x14ac:dyDescent="0.25">
      <c r="A26" s="59">
        <v>45197</v>
      </c>
    </row>
    <row r="27" spans="1:1" x14ac:dyDescent="0.25">
      <c r="A27" s="59">
        <v>45285</v>
      </c>
    </row>
    <row r="28" spans="1:1" x14ac:dyDescent="0.25">
      <c r="A28" s="59">
        <v>45286</v>
      </c>
    </row>
  </sheetData>
  <mergeCells count="1">
    <mergeCell ref="D10:G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5C3D-B8B8-484B-9F10-98C7B7EB7F76}">
  <dimension ref="A2:E11"/>
  <sheetViews>
    <sheetView workbookViewId="0">
      <selection activeCell="B15" sqref="B15"/>
    </sheetView>
  </sheetViews>
  <sheetFormatPr defaultRowHeight="15" x14ac:dyDescent="0.25"/>
  <cols>
    <col min="2" max="2" width="46.7109375" customWidth="1"/>
    <col min="3" max="3" width="12.85546875" customWidth="1"/>
    <col min="4" max="5" width="13.5703125" customWidth="1"/>
  </cols>
  <sheetData>
    <row r="2" spans="1:5" ht="30" x14ac:dyDescent="0.25">
      <c r="A2" s="51" t="s">
        <v>12</v>
      </c>
      <c r="B2" s="52" t="s">
        <v>0</v>
      </c>
      <c r="C2" s="51" t="s">
        <v>19</v>
      </c>
      <c r="D2" s="51" t="s">
        <v>18</v>
      </c>
      <c r="E2" s="51" t="s">
        <v>17</v>
      </c>
    </row>
    <row r="3" spans="1:5" x14ac:dyDescent="0.25">
      <c r="A3" s="53">
        <v>1</v>
      </c>
      <c r="B3" s="4" t="s">
        <v>2</v>
      </c>
      <c r="C3" s="45">
        <v>44927</v>
      </c>
      <c r="D3" s="54">
        <v>14</v>
      </c>
      <c r="E3" s="45">
        <f>_xlfn.IFNA(WORKDAY(C3,D3,Table1[Hari Libur]),0)</f>
        <v>44945</v>
      </c>
    </row>
    <row r="4" spans="1:5" x14ac:dyDescent="0.25">
      <c r="A4" s="55">
        <v>2</v>
      </c>
      <c r="B4" s="2" t="s">
        <v>3</v>
      </c>
      <c r="C4" s="56">
        <v>44939</v>
      </c>
      <c r="D4" s="57">
        <v>13</v>
      </c>
      <c r="E4" s="45">
        <f>_xlfn.IFNA(WORKDAY(C4,D4,Table1[Hari Libur]),0)</f>
        <v>44959</v>
      </c>
    </row>
    <row r="5" spans="1:5" x14ac:dyDescent="0.25">
      <c r="A5" s="53">
        <v>3</v>
      </c>
      <c r="B5" s="4" t="s">
        <v>4</v>
      </c>
      <c r="C5" s="45">
        <v>44958</v>
      </c>
      <c r="D5" s="54">
        <v>12</v>
      </c>
      <c r="E5" s="45">
        <f>_xlfn.IFNA(WORKDAY(C5,D5,Table1[Hari Libur]),0)</f>
        <v>44974</v>
      </c>
    </row>
    <row r="6" spans="1:5" x14ac:dyDescent="0.25">
      <c r="A6" s="55">
        <v>4</v>
      </c>
      <c r="B6" s="2" t="s">
        <v>6</v>
      </c>
      <c r="C6" s="56">
        <v>44974</v>
      </c>
      <c r="D6" s="57">
        <v>13</v>
      </c>
      <c r="E6" s="45">
        <f>_xlfn.IFNA(WORKDAY(C6,D6,Table1[Hari Libur]),0)</f>
        <v>44993</v>
      </c>
    </row>
    <row r="7" spans="1:5" x14ac:dyDescent="0.25">
      <c r="A7" s="53">
        <v>5</v>
      </c>
      <c r="B7" s="4" t="s">
        <v>5</v>
      </c>
      <c r="C7" s="45">
        <v>44993</v>
      </c>
      <c r="D7" s="54">
        <v>7</v>
      </c>
      <c r="E7" s="45">
        <f>_xlfn.IFNA(WORKDAY(C7,D7,Table1[Hari Libur]),0)</f>
        <v>45002</v>
      </c>
    </row>
    <row r="8" spans="1:5" x14ac:dyDescent="0.25">
      <c r="A8" s="55">
        <v>6</v>
      </c>
      <c r="B8" s="2" t="s">
        <v>7</v>
      </c>
      <c r="C8" s="56">
        <v>45002</v>
      </c>
      <c r="D8" s="57">
        <v>13</v>
      </c>
      <c r="E8" s="45">
        <f>_xlfn.IFNA(WORKDAY(C8,D8,Table1[Hari Libur]),0)</f>
        <v>45026</v>
      </c>
    </row>
    <row r="9" spans="1:5" x14ac:dyDescent="0.25">
      <c r="A9" s="53">
        <v>7</v>
      </c>
      <c r="B9" s="4" t="s">
        <v>8</v>
      </c>
      <c r="C9" s="45">
        <v>45021</v>
      </c>
      <c r="D9" s="54">
        <v>5</v>
      </c>
      <c r="E9" s="45">
        <f>_xlfn.IFNA(WORKDAY(C9,D9,Table1[Hari Libur]),0)</f>
        <v>45029</v>
      </c>
    </row>
    <row r="10" spans="1:5" x14ac:dyDescent="0.25">
      <c r="A10" s="55">
        <v>8</v>
      </c>
      <c r="B10" s="2" t="s">
        <v>9</v>
      </c>
      <c r="C10" s="56">
        <v>45036</v>
      </c>
      <c r="D10" s="57">
        <v>8</v>
      </c>
      <c r="E10" s="45">
        <f>_xlfn.IFNA(WORKDAY(C10,D10,Table1[Hari Libur]),0)</f>
        <v>45056</v>
      </c>
    </row>
    <row r="11" spans="1:5" x14ac:dyDescent="0.25">
      <c r="A11" s="53">
        <v>9</v>
      </c>
      <c r="B11" s="4" t="s">
        <v>11</v>
      </c>
      <c r="C11" s="45">
        <v>45049</v>
      </c>
      <c r="D11" s="54">
        <v>15</v>
      </c>
      <c r="E11" s="45">
        <f>_xlfn.IFNA(WORKDAY(C11,D11,Table1[Hari Libur]),0)</f>
        <v>45071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B707-044B-4CA1-AF5C-7BC433734A7D}">
  <dimension ref="A2:F10"/>
  <sheetViews>
    <sheetView workbookViewId="0">
      <selection activeCell="F14" sqref="F14"/>
    </sheetView>
  </sheetViews>
  <sheetFormatPr defaultRowHeight="15" x14ac:dyDescent="0.25"/>
  <cols>
    <col min="2" max="2" width="37.140625" bestFit="1" customWidth="1"/>
    <col min="3" max="3" width="15.7109375" customWidth="1"/>
    <col min="4" max="4" width="29.28515625" customWidth="1"/>
    <col min="5" max="5" width="16.28515625" customWidth="1"/>
    <col min="6" max="6" width="13.7109375" customWidth="1"/>
  </cols>
  <sheetData>
    <row r="2" spans="1:6" x14ac:dyDescent="0.25">
      <c r="A2" s="5" t="s">
        <v>12</v>
      </c>
      <c r="B2" s="5" t="s">
        <v>37</v>
      </c>
      <c r="C2" s="6" t="s">
        <v>28</v>
      </c>
      <c r="D2" s="6" t="s">
        <v>26</v>
      </c>
      <c r="E2" s="6" t="s">
        <v>30</v>
      </c>
      <c r="F2" s="7" t="s">
        <v>25</v>
      </c>
    </row>
    <row r="3" spans="1:6" x14ac:dyDescent="0.25">
      <c r="A3" s="8">
        <v>1</v>
      </c>
      <c r="B3" s="8" t="s">
        <v>2</v>
      </c>
      <c r="C3" s="9">
        <v>44927</v>
      </c>
      <c r="D3" s="10" t="s">
        <v>27</v>
      </c>
      <c r="E3" s="11">
        <v>1</v>
      </c>
      <c r="F3" s="14">
        <v>1</v>
      </c>
    </row>
    <row r="4" spans="1:6" x14ac:dyDescent="0.25">
      <c r="A4" s="8">
        <v>2</v>
      </c>
      <c r="B4" s="8" t="s">
        <v>2</v>
      </c>
      <c r="C4" s="9">
        <v>44927</v>
      </c>
      <c r="D4" s="10" t="s">
        <v>29</v>
      </c>
      <c r="E4" s="11">
        <v>1</v>
      </c>
      <c r="F4" s="14">
        <v>1</v>
      </c>
    </row>
    <row r="5" spans="1:6" x14ac:dyDescent="0.25">
      <c r="A5" s="8">
        <v>3</v>
      </c>
      <c r="B5" s="8" t="s">
        <v>2</v>
      </c>
      <c r="C5" s="9">
        <v>44927</v>
      </c>
      <c r="D5" s="10" t="s">
        <v>32</v>
      </c>
      <c r="E5" s="11">
        <v>1</v>
      </c>
      <c r="F5" s="14">
        <v>1</v>
      </c>
    </row>
    <row r="6" spans="1:6" x14ac:dyDescent="0.25">
      <c r="A6" s="8">
        <v>4</v>
      </c>
      <c r="B6" s="8" t="s">
        <v>2</v>
      </c>
      <c r="C6" s="9">
        <v>44927</v>
      </c>
      <c r="D6" s="10" t="s">
        <v>33</v>
      </c>
      <c r="E6" s="11">
        <v>1</v>
      </c>
      <c r="F6" s="14"/>
    </row>
    <row r="7" spans="1:6" x14ac:dyDescent="0.25">
      <c r="A7" s="8">
        <v>5</v>
      </c>
      <c r="B7" s="8" t="s">
        <v>2</v>
      </c>
      <c r="C7" s="9">
        <v>44928</v>
      </c>
      <c r="D7" s="10" t="s">
        <v>34</v>
      </c>
      <c r="E7" s="11">
        <v>3</v>
      </c>
      <c r="F7" s="14">
        <v>1</v>
      </c>
    </row>
    <row r="8" spans="1:6" x14ac:dyDescent="0.25">
      <c r="A8" s="8">
        <v>6</v>
      </c>
      <c r="B8" s="8" t="s">
        <v>2</v>
      </c>
      <c r="C8" s="9">
        <v>44929</v>
      </c>
      <c r="D8" s="10" t="s">
        <v>35</v>
      </c>
      <c r="E8" s="11">
        <v>1</v>
      </c>
      <c r="F8" s="14"/>
    </row>
    <row r="9" spans="1:6" x14ac:dyDescent="0.25">
      <c r="A9" s="8">
        <v>7</v>
      </c>
      <c r="B9" s="8" t="s">
        <v>2</v>
      </c>
      <c r="C9" s="9">
        <v>44931</v>
      </c>
      <c r="D9" s="10" t="s">
        <v>36</v>
      </c>
      <c r="E9" s="11">
        <v>1</v>
      </c>
      <c r="F9" s="14">
        <v>0.3</v>
      </c>
    </row>
    <row r="10" spans="1:6" x14ac:dyDescent="0.25">
      <c r="A10" s="12" t="s">
        <v>31</v>
      </c>
      <c r="B10" s="8"/>
      <c r="C10" s="12"/>
      <c r="D10" s="13"/>
      <c r="E10" s="15">
        <f>SUBTOTAL(9,E3:E9)</f>
        <v>9</v>
      </c>
      <c r="F10" s="16">
        <f>SUM(F3:F9)/COUNTA(A3:A9)</f>
        <v>0.61428571428571421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121A-349A-4083-942B-D6335F485E76}">
  <dimension ref="A2:F10"/>
  <sheetViews>
    <sheetView workbookViewId="0">
      <selection activeCell="B14" sqref="B14"/>
    </sheetView>
  </sheetViews>
  <sheetFormatPr defaultRowHeight="15" x14ac:dyDescent="0.25"/>
  <cols>
    <col min="2" max="2" width="43.140625" customWidth="1"/>
    <col min="3" max="3" width="15.7109375" customWidth="1"/>
    <col min="4" max="4" width="29.28515625" customWidth="1"/>
    <col min="5" max="5" width="16.28515625" customWidth="1"/>
    <col min="6" max="6" width="13.7109375" customWidth="1"/>
  </cols>
  <sheetData>
    <row r="2" spans="1:6" x14ac:dyDescent="0.25">
      <c r="A2" s="5" t="s">
        <v>12</v>
      </c>
      <c r="B2" s="5" t="s">
        <v>37</v>
      </c>
      <c r="C2" s="6" t="s">
        <v>28</v>
      </c>
      <c r="D2" s="6" t="s">
        <v>26</v>
      </c>
      <c r="E2" s="6" t="s">
        <v>30</v>
      </c>
      <c r="F2" s="7" t="s">
        <v>25</v>
      </c>
    </row>
    <row r="3" spans="1:6" x14ac:dyDescent="0.25">
      <c r="A3" s="8">
        <v>1</v>
      </c>
      <c r="B3" s="8" t="s">
        <v>3</v>
      </c>
      <c r="C3" s="9">
        <v>44927</v>
      </c>
      <c r="D3" s="10" t="s">
        <v>27</v>
      </c>
      <c r="E3" s="11">
        <v>1</v>
      </c>
      <c r="F3" s="14">
        <v>1</v>
      </c>
    </row>
    <row r="4" spans="1:6" x14ac:dyDescent="0.25">
      <c r="A4" s="8">
        <v>2</v>
      </c>
      <c r="B4" s="8" t="s">
        <v>3</v>
      </c>
      <c r="C4" s="9">
        <v>44927</v>
      </c>
      <c r="D4" s="10" t="s">
        <v>29</v>
      </c>
      <c r="E4" s="11">
        <v>1</v>
      </c>
      <c r="F4" s="14">
        <v>1</v>
      </c>
    </row>
    <row r="5" spans="1:6" x14ac:dyDescent="0.25">
      <c r="A5" s="8">
        <v>3</v>
      </c>
      <c r="B5" s="8" t="s">
        <v>3</v>
      </c>
      <c r="C5" s="9">
        <v>44927</v>
      </c>
      <c r="D5" s="10" t="s">
        <v>32</v>
      </c>
      <c r="E5" s="11">
        <v>1</v>
      </c>
      <c r="F5" s="14">
        <v>1</v>
      </c>
    </row>
    <row r="6" spans="1:6" x14ac:dyDescent="0.25">
      <c r="A6" s="8">
        <v>4</v>
      </c>
      <c r="B6" s="8" t="s">
        <v>3</v>
      </c>
      <c r="C6" s="9">
        <v>44927</v>
      </c>
      <c r="D6" s="10" t="s">
        <v>33</v>
      </c>
      <c r="E6" s="11">
        <v>1</v>
      </c>
      <c r="F6" s="14"/>
    </row>
    <row r="7" spans="1:6" x14ac:dyDescent="0.25">
      <c r="A7" s="8">
        <v>5</v>
      </c>
      <c r="B7" s="8" t="s">
        <v>3</v>
      </c>
      <c r="C7" s="9">
        <v>44928</v>
      </c>
      <c r="D7" s="10" t="s">
        <v>34</v>
      </c>
      <c r="E7" s="11">
        <v>3</v>
      </c>
      <c r="F7" s="14">
        <v>1</v>
      </c>
    </row>
    <row r="8" spans="1:6" x14ac:dyDescent="0.25">
      <c r="A8" s="8">
        <v>6</v>
      </c>
      <c r="B8" s="8" t="s">
        <v>3</v>
      </c>
      <c r="C8" s="9">
        <v>44929</v>
      </c>
      <c r="D8" s="10" t="s">
        <v>35</v>
      </c>
      <c r="E8" s="11">
        <v>1</v>
      </c>
      <c r="F8" s="14"/>
    </row>
    <row r="9" spans="1:6" x14ac:dyDescent="0.25">
      <c r="A9" s="8">
        <v>7</v>
      </c>
      <c r="B9" s="8" t="s">
        <v>3</v>
      </c>
      <c r="C9" s="9">
        <v>44931</v>
      </c>
      <c r="D9" s="10" t="s">
        <v>36</v>
      </c>
      <c r="E9" s="11">
        <v>1</v>
      </c>
      <c r="F9" s="14">
        <v>0.3</v>
      </c>
    </row>
    <row r="10" spans="1:6" x14ac:dyDescent="0.25">
      <c r="A10" s="12" t="s">
        <v>31</v>
      </c>
      <c r="B10" s="8"/>
      <c r="C10" s="12"/>
      <c r="D10" s="13"/>
      <c r="E10" s="15">
        <f>SUBTOTAL(9,E3:E9)</f>
        <v>9</v>
      </c>
      <c r="F10" s="16">
        <f>SUM(F3:F9)/COUNTA(A3:A9)</f>
        <v>0.61428571428571421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3793-1361-4340-A51B-10DD2B43CB72}">
  <dimension ref="A2:F10"/>
  <sheetViews>
    <sheetView workbookViewId="0">
      <selection activeCell="C16" sqref="C16"/>
    </sheetView>
  </sheetViews>
  <sheetFormatPr defaultRowHeight="15" x14ac:dyDescent="0.25"/>
  <cols>
    <col min="2" max="2" width="27.28515625" customWidth="1"/>
    <col min="3" max="3" width="15.7109375" customWidth="1"/>
    <col min="4" max="4" width="29.28515625" customWidth="1"/>
    <col min="5" max="5" width="16.28515625" customWidth="1"/>
    <col min="6" max="6" width="13.7109375" customWidth="1"/>
  </cols>
  <sheetData>
    <row r="2" spans="1:6" x14ac:dyDescent="0.25">
      <c r="A2" s="5" t="s">
        <v>12</v>
      </c>
      <c r="B2" s="5" t="s">
        <v>37</v>
      </c>
      <c r="C2" s="6" t="s">
        <v>28</v>
      </c>
      <c r="D2" s="6" t="s">
        <v>26</v>
      </c>
      <c r="E2" s="6" t="s">
        <v>30</v>
      </c>
      <c r="F2" s="7" t="s">
        <v>25</v>
      </c>
    </row>
    <row r="3" spans="1:6" x14ac:dyDescent="0.25">
      <c r="A3" s="8">
        <v>1</v>
      </c>
      <c r="B3" s="8" t="s">
        <v>4</v>
      </c>
      <c r="C3" s="9">
        <v>44927</v>
      </c>
      <c r="D3" s="10" t="s">
        <v>27</v>
      </c>
      <c r="E3" s="11">
        <v>1</v>
      </c>
      <c r="F3" s="14">
        <v>1</v>
      </c>
    </row>
    <row r="4" spans="1:6" x14ac:dyDescent="0.25">
      <c r="A4" s="8">
        <v>2</v>
      </c>
      <c r="B4" s="8" t="s">
        <v>4</v>
      </c>
      <c r="C4" s="9">
        <v>44927</v>
      </c>
      <c r="D4" s="10" t="s">
        <v>29</v>
      </c>
      <c r="E4" s="11">
        <v>1</v>
      </c>
      <c r="F4" s="14">
        <v>1</v>
      </c>
    </row>
    <row r="5" spans="1:6" x14ac:dyDescent="0.25">
      <c r="A5" s="8">
        <v>3</v>
      </c>
      <c r="B5" s="8" t="s">
        <v>4</v>
      </c>
      <c r="C5" s="9">
        <v>44927</v>
      </c>
      <c r="D5" s="10" t="s">
        <v>32</v>
      </c>
      <c r="E5" s="11">
        <v>1</v>
      </c>
      <c r="F5" s="14">
        <v>1</v>
      </c>
    </row>
    <row r="6" spans="1:6" x14ac:dyDescent="0.25">
      <c r="A6" s="8">
        <v>4</v>
      </c>
      <c r="B6" s="8" t="s">
        <v>4</v>
      </c>
      <c r="C6" s="9">
        <v>44927</v>
      </c>
      <c r="D6" s="10" t="s">
        <v>33</v>
      </c>
      <c r="E6" s="11">
        <v>1</v>
      </c>
      <c r="F6" s="14"/>
    </row>
    <row r="7" spans="1:6" x14ac:dyDescent="0.25">
      <c r="A7" s="8">
        <v>5</v>
      </c>
      <c r="B7" s="8" t="s">
        <v>4</v>
      </c>
      <c r="C7" s="9">
        <v>44928</v>
      </c>
      <c r="D7" s="10" t="s">
        <v>34</v>
      </c>
      <c r="E7" s="11">
        <v>3</v>
      </c>
      <c r="F7" s="14">
        <v>1</v>
      </c>
    </row>
    <row r="8" spans="1:6" x14ac:dyDescent="0.25">
      <c r="A8" s="8">
        <v>6</v>
      </c>
      <c r="B8" s="8" t="s">
        <v>4</v>
      </c>
      <c r="C8" s="9">
        <v>44929</v>
      </c>
      <c r="D8" s="10" t="s">
        <v>35</v>
      </c>
      <c r="E8" s="11">
        <v>1</v>
      </c>
      <c r="F8" s="14"/>
    </row>
    <row r="9" spans="1:6" x14ac:dyDescent="0.25">
      <c r="A9" s="8">
        <v>7</v>
      </c>
      <c r="B9" s="8" t="s">
        <v>4</v>
      </c>
      <c r="C9" s="9">
        <v>44931</v>
      </c>
      <c r="D9" s="10" t="s">
        <v>36</v>
      </c>
      <c r="E9" s="11">
        <v>1</v>
      </c>
      <c r="F9" s="14">
        <v>0.3</v>
      </c>
    </row>
    <row r="10" spans="1:6" x14ac:dyDescent="0.25">
      <c r="A10" s="12" t="s">
        <v>31</v>
      </c>
      <c r="B10" s="8"/>
      <c r="C10" s="12"/>
      <c r="D10" s="13"/>
      <c r="E10" s="15">
        <f>SUBTOTAL(9,E3:E9)</f>
        <v>9</v>
      </c>
      <c r="F10" s="16">
        <f>SUM(F3:F9)/COUNTA(A3:A9)</f>
        <v>0.61428571428571421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3EE1-DAC1-480F-8934-E1AF67C51100}">
  <dimension ref="A2:F10"/>
  <sheetViews>
    <sheetView workbookViewId="0">
      <selection activeCell="D14" sqref="D14"/>
    </sheetView>
  </sheetViews>
  <sheetFormatPr defaultRowHeight="15" x14ac:dyDescent="0.25"/>
  <cols>
    <col min="2" max="2" width="47.5703125" bestFit="1" customWidth="1"/>
    <col min="3" max="4" width="16.28515625" customWidth="1"/>
    <col min="5" max="5" width="13.7109375" customWidth="1"/>
  </cols>
  <sheetData>
    <row r="2" spans="1:6" x14ac:dyDescent="0.25">
      <c r="A2" s="5" t="s">
        <v>12</v>
      </c>
      <c r="B2" s="5" t="s">
        <v>37</v>
      </c>
      <c r="C2" s="6" t="s">
        <v>28</v>
      </c>
      <c r="D2" s="6" t="s">
        <v>26</v>
      </c>
      <c r="E2" s="6" t="s">
        <v>30</v>
      </c>
      <c r="F2" s="7" t="s">
        <v>25</v>
      </c>
    </row>
    <row r="3" spans="1:6" x14ac:dyDescent="0.25">
      <c r="A3" s="8">
        <v>1</v>
      </c>
      <c r="B3" s="8" t="s">
        <v>6</v>
      </c>
      <c r="C3" s="9">
        <v>44927</v>
      </c>
      <c r="D3" s="10" t="s">
        <v>27</v>
      </c>
      <c r="E3" s="11">
        <v>1</v>
      </c>
      <c r="F3" s="14">
        <v>1</v>
      </c>
    </row>
    <row r="4" spans="1:6" x14ac:dyDescent="0.25">
      <c r="A4" s="8">
        <v>2</v>
      </c>
      <c r="B4" s="8" t="s">
        <v>6</v>
      </c>
      <c r="C4" s="9">
        <v>44927</v>
      </c>
      <c r="D4" s="10" t="s">
        <v>29</v>
      </c>
      <c r="E4" s="11">
        <v>1</v>
      </c>
      <c r="F4" s="14">
        <v>1</v>
      </c>
    </row>
    <row r="5" spans="1:6" x14ac:dyDescent="0.25">
      <c r="A5" s="8">
        <v>3</v>
      </c>
      <c r="B5" s="8" t="s">
        <v>6</v>
      </c>
      <c r="C5" s="9">
        <v>44927</v>
      </c>
      <c r="D5" s="10" t="s">
        <v>32</v>
      </c>
      <c r="E5" s="11">
        <v>1</v>
      </c>
      <c r="F5" s="14">
        <v>1</v>
      </c>
    </row>
    <row r="6" spans="1:6" x14ac:dyDescent="0.25">
      <c r="A6" s="8">
        <v>4</v>
      </c>
      <c r="B6" s="8" t="s">
        <v>6</v>
      </c>
      <c r="C6" s="9">
        <v>44927</v>
      </c>
      <c r="D6" s="10" t="s">
        <v>33</v>
      </c>
      <c r="E6" s="11">
        <v>1</v>
      </c>
      <c r="F6" s="14"/>
    </row>
    <row r="7" spans="1:6" x14ac:dyDescent="0.25">
      <c r="A7" s="8">
        <v>5</v>
      </c>
      <c r="B7" s="8" t="s">
        <v>6</v>
      </c>
      <c r="C7" s="9">
        <v>44928</v>
      </c>
      <c r="D7" s="10" t="s">
        <v>34</v>
      </c>
      <c r="E7" s="11">
        <v>3</v>
      </c>
      <c r="F7" s="14">
        <v>1</v>
      </c>
    </row>
    <row r="8" spans="1:6" x14ac:dyDescent="0.25">
      <c r="A8" s="8">
        <v>6</v>
      </c>
      <c r="B8" s="8" t="s">
        <v>6</v>
      </c>
      <c r="C8" s="9">
        <v>44929</v>
      </c>
      <c r="D8" s="10" t="s">
        <v>35</v>
      </c>
      <c r="E8" s="11">
        <v>1</v>
      </c>
      <c r="F8" s="14"/>
    </row>
    <row r="9" spans="1:6" x14ac:dyDescent="0.25">
      <c r="A9" s="8">
        <v>7</v>
      </c>
      <c r="B9" s="8" t="s">
        <v>6</v>
      </c>
      <c r="C9" s="9">
        <v>44931</v>
      </c>
      <c r="D9" s="10" t="s">
        <v>36</v>
      </c>
      <c r="E9" s="11">
        <v>1</v>
      </c>
      <c r="F9" s="14">
        <v>0.3</v>
      </c>
    </row>
    <row r="10" spans="1:6" x14ac:dyDescent="0.25">
      <c r="A10" s="12" t="s">
        <v>31</v>
      </c>
      <c r="B10" s="8"/>
      <c r="C10" s="12"/>
      <c r="D10" s="13"/>
      <c r="E10" s="15">
        <f>SUBTOTAL(9,E3:E9)</f>
        <v>9</v>
      </c>
      <c r="F10" s="16">
        <f>SUM(F3:F9)/COUNTA(A3:A9)</f>
        <v>0.61428571428571421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78CC-54C3-4AA9-A579-4AB98E9E038C}">
  <dimension ref="A2:F10"/>
  <sheetViews>
    <sheetView workbookViewId="0">
      <selection activeCell="D13" sqref="D13"/>
    </sheetView>
  </sheetViews>
  <sheetFormatPr defaultRowHeight="15" x14ac:dyDescent="0.25"/>
  <cols>
    <col min="2" max="2" width="24.5703125" customWidth="1"/>
    <col min="3" max="3" width="18.5703125" customWidth="1"/>
    <col min="4" max="4" width="43.42578125" customWidth="1"/>
    <col min="5" max="5" width="13.7109375" customWidth="1"/>
  </cols>
  <sheetData>
    <row r="2" spans="1:6" x14ac:dyDescent="0.25">
      <c r="A2" s="5" t="s">
        <v>12</v>
      </c>
      <c r="B2" s="5" t="s">
        <v>37</v>
      </c>
      <c r="C2" s="6" t="s">
        <v>28</v>
      </c>
      <c r="D2" s="6" t="s">
        <v>26</v>
      </c>
      <c r="E2" s="6" t="s">
        <v>30</v>
      </c>
      <c r="F2" s="7" t="s">
        <v>25</v>
      </c>
    </row>
    <row r="3" spans="1:6" x14ac:dyDescent="0.25">
      <c r="A3" s="8">
        <v>1</v>
      </c>
      <c r="B3" s="8" t="s">
        <v>5</v>
      </c>
      <c r="C3" s="9">
        <v>44927</v>
      </c>
      <c r="D3" s="10" t="s">
        <v>27</v>
      </c>
      <c r="E3" s="11">
        <v>1</v>
      </c>
      <c r="F3" s="14">
        <v>1</v>
      </c>
    </row>
    <row r="4" spans="1:6" x14ac:dyDescent="0.25">
      <c r="A4" s="8">
        <v>2</v>
      </c>
      <c r="B4" s="8" t="s">
        <v>5</v>
      </c>
      <c r="C4" s="9">
        <v>44927</v>
      </c>
      <c r="D4" s="10" t="s">
        <v>29</v>
      </c>
      <c r="E4" s="11">
        <v>1</v>
      </c>
      <c r="F4" s="14">
        <v>1</v>
      </c>
    </row>
    <row r="5" spans="1:6" x14ac:dyDescent="0.25">
      <c r="A5" s="8">
        <v>3</v>
      </c>
      <c r="B5" s="8" t="s">
        <v>5</v>
      </c>
      <c r="C5" s="9">
        <v>44927</v>
      </c>
      <c r="D5" s="10" t="s">
        <v>32</v>
      </c>
      <c r="E5" s="11">
        <v>1</v>
      </c>
      <c r="F5" s="14">
        <v>1</v>
      </c>
    </row>
    <row r="6" spans="1:6" x14ac:dyDescent="0.25">
      <c r="A6" s="8">
        <v>4</v>
      </c>
      <c r="B6" s="8" t="s">
        <v>5</v>
      </c>
      <c r="C6" s="9">
        <v>44927</v>
      </c>
      <c r="D6" s="10" t="s">
        <v>33</v>
      </c>
      <c r="E6" s="11">
        <v>1</v>
      </c>
      <c r="F6" s="14"/>
    </row>
    <row r="7" spans="1:6" x14ac:dyDescent="0.25">
      <c r="A7" s="8">
        <v>5</v>
      </c>
      <c r="B7" s="8" t="s">
        <v>5</v>
      </c>
      <c r="C7" s="9">
        <v>44928</v>
      </c>
      <c r="D7" s="10" t="s">
        <v>34</v>
      </c>
      <c r="E7" s="11">
        <v>3</v>
      </c>
      <c r="F7" s="14">
        <v>1</v>
      </c>
    </row>
    <row r="8" spans="1:6" x14ac:dyDescent="0.25">
      <c r="A8" s="8">
        <v>6</v>
      </c>
      <c r="B8" s="8" t="s">
        <v>5</v>
      </c>
      <c r="C8" s="9">
        <v>44929</v>
      </c>
      <c r="D8" s="10" t="s">
        <v>35</v>
      </c>
      <c r="E8" s="11">
        <v>1</v>
      </c>
      <c r="F8" s="14"/>
    </row>
    <row r="9" spans="1:6" x14ac:dyDescent="0.25">
      <c r="A9" s="8">
        <v>7</v>
      </c>
      <c r="B9" s="8" t="s">
        <v>5</v>
      </c>
      <c r="C9" s="9">
        <v>44931</v>
      </c>
      <c r="D9" s="10" t="s">
        <v>36</v>
      </c>
      <c r="E9" s="11">
        <v>1</v>
      </c>
      <c r="F9" s="14">
        <v>0.3</v>
      </c>
    </row>
    <row r="10" spans="1:6" x14ac:dyDescent="0.25">
      <c r="A10" s="12" t="s">
        <v>31</v>
      </c>
      <c r="B10" s="8"/>
      <c r="C10" s="12"/>
      <c r="D10" s="13"/>
      <c r="E10" s="15">
        <f>SUBTOTAL(9,E3:E9)</f>
        <v>9</v>
      </c>
      <c r="F10" s="16">
        <f>SUM(F3:F9)/COUNTA(A3:A9)</f>
        <v>0.61428571428571421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GRAFIK</vt:lpstr>
      <vt:lpstr>RESUME</vt:lpstr>
      <vt:lpstr>HELPER DB</vt:lpstr>
      <vt:lpstr>0-PLAN</vt:lpstr>
      <vt:lpstr>1-RESET</vt:lpstr>
      <vt:lpstr>2-DFD</vt:lpstr>
      <vt:lpstr>3-DESAIN UI</vt:lpstr>
      <vt:lpstr>4-IMPLEMENTASI UI</vt:lpstr>
      <vt:lpstr>5-DESAIN DATABASE</vt:lpstr>
      <vt:lpstr>6-BACKEND DEVELOPMENT</vt:lpstr>
      <vt:lpstr>7-DOKUMENTASI</vt:lpstr>
      <vt:lpstr>8-TESTING</vt:lpstr>
      <vt:lpstr>9-MAINTENANCE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LKP Naura</dc:creator>
  <cp:lastModifiedBy>LKP Naura</cp:lastModifiedBy>
  <dcterms:created xsi:type="dcterms:W3CDTF">2023-03-04T05:50:37Z</dcterms:created>
  <dcterms:modified xsi:type="dcterms:W3CDTF">2023-03-04T09:11:06Z</dcterms:modified>
</cp:coreProperties>
</file>