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Your Fee Details" sheetId="2" r:id="rId4"/>
    <sheet state="visible" name="Fees Summery" sheetId="3" r:id="rId5"/>
    <sheet state="visible" name="Sheet2" sheetId="4" r:id="rId6"/>
  </sheets>
  <definedNames/>
  <calcPr/>
  <extLst>
    <ext uri="GoogleSheetsCustomDataVersion1">
      <go:sheetsCustomData xmlns:go="http://customooxmlschemas.google.com/" r:id="rId7" roundtripDataSignature="AMtx7mgISTChYW6rqvYAuDKJ+9p/9bchPA=="/>
    </ext>
  </extLst>
</workbook>
</file>

<file path=xl/sharedStrings.xml><?xml version="1.0" encoding="utf-8"?>
<sst xmlns="http://schemas.openxmlformats.org/spreadsheetml/2006/main" count="139" uniqueCount="96">
  <si>
    <t>Fees Details</t>
  </si>
  <si>
    <t xml:space="preserve">Saraswati English Medium School </t>
  </si>
  <si>
    <t>ID</t>
  </si>
  <si>
    <t>Tution Fee</t>
  </si>
  <si>
    <t>Conveyance</t>
  </si>
  <si>
    <t>STD1</t>
  </si>
  <si>
    <t>Months</t>
  </si>
  <si>
    <t>Tution Fees</t>
  </si>
  <si>
    <t>Student Name</t>
  </si>
  <si>
    <t>D.O.P.</t>
  </si>
  <si>
    <t>April</t>
  </si>
  <si>
    <t>May</t>
  </si>
  <si>
    <t>June</t>
  </si>
  <si>
    <t>July</t>
  </si>
  <si>
    <t>U.K.G.</t>
  </si>
  <si>
    <t>August</t>
  </si>
  <si>
    <t>Sept</t>
  </si>
  <si>
    <t>Oct</t>
  </si>
  <si>
    <t>Nov</t>
  </si>
  <si>
    <t>Dec</t>
  </si>
  <si>
    <t>Jan</t>
  </si>
  <si>
    <t>Feb</t>
  </si>
  <si>
    <t>March</t>
  </si>
  <si>
    <t>Paid</t>
  </si>
  <si>
    <t>Arrear</t>
  </si>
  <si>
    <t>April2</t>
  </si>
  <si>
    <t>May3</t>
  </si>
  <si>
    <t>June2</t>
  </si>
  <si>
    <t>July5</t>
  </si>
  <si>
    <t>L.K.G.</t>
  </si>
  <si>
    <t>August6</t>
  </si>
  <si>
    <t>Sept7</t>
  </si>
  <si>
    <t>Oct8</t>
  </si>
  <si>
    <t>Nov9</t>
  </si>
  <si>
    <t>Dec10</t>
  </si>
  <si>
    <t>Jan11</t>
  </si>
  <si>
    <t>Feb12</t>
  </si>
  <si>
    <t>March13</t>
  </si>
  <si>
    <t>Paid14</t>
  </si>
  <si>
    <t>Arrear15</t>
  </si>
  <si>
    <t>Bhupesh Magar</t>
  </si>
  <si>
    <t>Nursery</t>
  </si>
  <si>
    <t>STUDENTS</t>
  </si>
  <si>
    <t>Fees Paid</t>
  </si>
  <si>
    <t>Dues</t>
  </si>
  <si>
    <t>Sebakram Kisan</t>
  </si>
  <si>
    <t>Ankush Bagh</t>
  </si>
  <si>
    <t>Total</t>
  </si>
  <si>
    <t xml:space="preserve">Abhaya Barik </t>
  </si>
  <si>
    <t>Archita Bhoi</t>
  </si>
  <si>
    <t>Sanket Pujari</t>
  </si>
  <si>
    <t>Aparna Patel</t>
  </si>
  <si>
    <t>Alok kumar Budda</t>
  </si>
  <si>
    <t>Bibek Kisan</t>
  </si>
  <si>
    <t>Abhya Barik</t>
  </si>
  <si>
    <t>Ayush Jaypuria</t>
  </si>
  <si>
    <t>Deepi Naik</t>
  </si>
  <si>
    <t>Barsa Mirdha</t>
  </si>
  <si>
    <t>Gangasagar Patel</t>
  </si>
  <si>
    <t>Bibek Sahu</t>
  </si>
  <si>
    <t>Ayushman Naik</t>
  </si>
  <si>
    <t>Kiran Chhachan</t>
  </si>
  <si>
    <t>Buddhadev Dehury</t>
  </si>
  <si>
    <t>Bulandi Tandia</t>
  </si>
  <si>
    <t>Tarani Chill</t>
  </si>
  <si>
    <t>Hitesh Kanta</t>
  </si>
  <si>
    <t>Manasi Kisan</t>
  </si>
  <si>
    <t>Ganga Sagar Patel</t>
  </si>
  <si>
    <t>Chiranjib Kusum</t>
  </si>
  <si>
    <t>Kabir Nikhandia</t>
  </si>
  <si>
    <t>Rima Pradhan</t>
  </si>
  <si>
    <t>Indramani Pradhan</t>
  </si>
  <si>
    <t>Prakruti Patra</t>
  </si>
  <si>
    <t>Heleena Bhoi</t>
  </si>
  <si>
    <t>Khushee Kisan</t>
  </si>
  <si>
    <t>Sagar Bhainsa</t>
  </si>
  <si>
    <t>Swagat Patel</t>
  </si>
  <si>
    <t>Papun Kisan</t>
  </si>
  <si>
    <t>Jagruti Nikhandia</t>
  </si>
  <si>
    <t>AlokvKumar Budda</t>
  </si>
  <si>
    <t>Lepun Dehury</t>
  </si>
  <si>
    <t>Saniya Sandha</t>
  </si>
  <si>
    <t>Jigyansu Nayak</t>
  </si>
  <si>
    <t>Rudra Narayan Panigrahi</t>
  </si>
  <si>
    <t>Juli Sunani</t>
  </si>
  <si>
    <t>Suneli Pradhan</t>
  </si>
  <si>
    <t>Satyam Sahu</t>
  </si>
  <si>
    <t>SebakRam Kisan</t>
  </si>
  <si>
    <t>Lipsa Mirdha</t>
  </si>
  <si>
    <t>Satyam Sandhya</t>
  </si>
  <si>
    <t>Payal Dansana</t>
  </si>
  <si>
    <t>Suneli Karali</t>
  </si>
  <si>
    <t>Sonu Tandia</t>
  </si>
  <si>
    <t>Sristi Patel</t>
  </si>
  <si>
    <t>Trupti Sa</t>
  </si>
  <si>
    <t>Sanya Sandha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</si>
</sst>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_ [$₹-445]\ * #,##0.00_ ;_ [$₹-445]\ * \-#,##0.00_ ;_ [$₹-445]\ * &quot;-&quot;??_ ;_ @_ "/>
    <numFmt numFmtId="166" formatCode="_(&quot;$&quot;* #,##0.00_);_(&quot;$&quot;* \(#,##0.00\);_(&quot;$&quot;* &quot;-&quot;??_);_(@_)"/>
  </numFmts>
  <fonts count="6">
    <font>
      <sz val="11.0"/>
      <color rgb="FF000000"/>
      <name val="Calibri"/>
    </font>
    <font/>
    <font>
      <b/>
      <sz val="14.0"/>
      <color rgb="FFFFFFFF"/>
      <name val="Calibri"/>
    </font>
    <font>
      <b/>
      <sz val="11.0"/>
      <color rgb="FFFFFFFF"/>
      <name val="Calibri"/>
    </font>
    <font>
      <sz val="14.0"/>
      <color rgb="FF000000"/>
      <name val="Calibri"/>
    </font>
    <font>
      <sz val="11.0"/>
      <color rgb="FFFFFFFF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7F6000"/>
        <bgColor rgb="FF7F6000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C0C0C"/>
        <bgColor rgb="FF0C0C0C"/>
      </patternFill>
    </fill>
    <fill>
      <patternFill patternType="solid">
        <fgColor rgb="FFFFC000"/>
        <bgColor rgb="FFFFC000"/>
      </patternFill>
    </fill>
    <fill>
      <patternFill patternType="solid">
        <fgColor rgb="FFFF99FF"/>
        <bgColor rgb="FFFF99FF"/>
      </patternFill>
    </fill>
    <fill>
      <patternFill patternType="solid">
        <fgColor rgb="FF2E75B5"/>
        <bgColor rgb="FF2E75B5"/>
      </patternFill>
    </fill>
    <fill>
      <patternFill patternType="solid">
        <fgColor rgb="FF0070C0"/>
        <bgColor rgb="FF0070C0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8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/>
      <top/>
      <bottom/>
    </border>
    <border>
      <left style="medium">
        <color rgb="FF000000"/>
      </left>
      <right/>
      <top/>
      <bottom style="thin">
        <color rgb="FF000000"/>
      </bottom>
    </border>
    <border>
      <top/>
      <bottom/>
    </border>
    <border>
      <right style="thin">
        <color rgb="FF000000"/>
      </right>
      <top style="medium">
        <color rgb="FF000000"/>
      </top>
    </border>
    <border>
      <left style="thick">
        <color rgb="FF00B0F0"/>
      </left>
      <top style="thick">
        <color rgb="FF00B0F0"/>
      </top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top style="thick">
        <color rgb="FF00B0F0"/>
      </top>
      <bottom/>
    </border>
    <border>
      <right style="medium">
        <color rgb="FF000000"/>
      </right>
      <top/>
      <bottom style="thin">
        <color rgb="FF000000"/>
      </bottom>
    </border>
    <border>
      <right style="thick">
        <color rgb="FF00B0F0"/>
      </right>
      <top style="thick">
        <color rgb="FF00B0F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/>
      <right/>
      <top/>
      <bottom/>
    </border>
    <border>
      <left style="double">
        <color rgb="FFFF0000"/>
      </left>
      <right/>
      <top/>
      <bottom/>
    </border>
    <border>
      <left style="double">
        <color rgb="FFFF0000"/>
      </left>
      <right style="double">
        <color rgb="FFFF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B0F0"/>
      </left>
      <top style="thick">
        <color rgb="FF00B0F0"/>
      </top>
      <bottom style="thick">
        <color rgb="FF00B0F0"/>
      </bottom>
    </border>
    <border>
      <top style="thick">
        <color rgb="FF00B0F0"/>
      </top>
      <bottom style="thick">
        <color rgb="FF00B0F0"/>
      </bottom>
    </border>
    <border>
      <left/>
      <right style="thin">
        <color rgb="FF000000"/>
      </right>
      <top/>
      <bottom/>
    </border>
    <border>
      <right style="thick">
        <color rgb="FF00B0F0"/>
      </right>
      <top style="thick">
        <color rgb="FF00B0F0"/>
      </top>
      <bottom style="thick">
        <color rgb="FF00B0F0"/>
      </bottom>
    </border>
    <border>
      <left style="thick">
        <color rgb="FF00B0F0"/>
      </left>
      <right/>
      <top/>
      <bottom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</border>
    <border>
      <top style="double">
        <color rgb="FF00B0F0"/>
      </top>
    </border>
    <border>
      <right style="double">
        <color rgb="FF00B0F0"/>
      </right>
      <top style="double">
        <color rgb="FF00B0F0"/>
      </top>
    </border>
    <border>
      <left/>
      <right style="thick">
        <color rgb="FF00B0F0"/>
      </right>
      <top/>
      <bottom/>
    </border>
    <border>
      <right style="double">
        <color rgb="FF00B050"/>
      </right>
      <bottom style="double">
        <color rgb="FF00B050"/>
      </bottom>
    </border>
    <border>
      <left style="thick">
        <color rgb="FF00B0F0"/>
      </left>
      <right/>
      <top style="thick">
        <color rgb="FF00B0F0"/>
      </top>
      <bottom/>
    </border>
    <border>
      <left style="double">
        <color rgb="FF00B050"/>
      </left>
      <top style="thin">
        <color rgb="FFFF0000"/>
      </top>
      <bottom style="thin">
        <color rgb="FFFF0000"/>
      </bottom>
    </border>
    <border>
      <left/>
      <right/>
      <top style="thick">
        <color rgb="FF00B0F0"/>
      </top>
      <bottom/>
    </border>
    <border>
      <left style="double">
        <color rgb="FF00B0F0"/>
      </left>
      <top style="double">
        <color rgb="FF00B0F0"/>
      </top>
      <bottom style="double">
        <color rgb="FF00B0F0"/>
      </bottom>
    </border>
    <border>
      <top style="double">
        <color rgb="FF00B0F0"/>
      </top>
      <bottom style="double">
        <color rgb="FF00B0F0"/>
      </bottom>
    </border>
    <border>
      <left/>
      <right style="thick">
        <color rgb="FF00B0F0"/>
      </right>
      <top style="thick">
        <color rgb="FF00B0F0"/>
      </top>
      <bottom/>
    </border>
    <border>
      <left style="double">
        <color rgb="FF00B0F0"/>
      </left>
      <right style="double">
        <color rgb="FF00B050"/>
      </right>
      <top style="double">
        <color rgb="FF00B050"/>
      </top>
      <bottom style="thin">
        <color rgb="FF00B050"/>
      </bottom>
    </border>
    <border>
      <left style="double">
        <color rgb="FF00B050"/>
      </left>
      <right style="double">
        <color rgb="FFFF0000"/>
      </right>
      <top style="double">
        <color rgb="FFFF0000"/>
      </top>
      <bottom style="thin">
        <color rgb="FFFF0000"/>
      </bottom>
    </border>
    <border>
      <right style="double">
        <color rgb="FF00B0F0"/>
      </right>
    </border>
    <border>
      <left style="thick">
        <color rgb="FF00B0F0"/>
      </left>
      <right style="thin">
        <color rgb="FF00B0F0"/>
      </right>
      <top style="thin">
        <color rgb="FF9CC2E5"/>
      </top>
      <bottom style="thin">
        <color rgb="FF00B0F0"/>
      </bottom>
    </border>
    <border>
      <left/>
      <right style="thin">
        <color rgb="FF00B0F0"/>
      </right>
      <top/>
      <bottom style="thin">
        <color rgb="FF00B0F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double">
        <color rgb="FF00B050"/>
      </right>
      <top style="double">
        <color rgb="FF00B050"/>
      </top>
      <bottom style="double">
        <color rgb="FF00B050"/>
      </bottom>
    </border>
    <border>
      <left style="thin">
        <color rgb="FF00B0F0"/>
      </left>
      <right style="thin">
        <color rgb="FF00B0F0"/>
      </right>
      <top style="thick">
        <color rgb="FF00B0F0"/>
      </top>
      <bottom style="thin">
        <color rgb="FF00B0F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B0F0"/>
      </left>
      <right style="thick">
        <color rgb="FF00B0F0"/>
      </right>
      <top style="thick">
        <color rgb="FF00B0F0"/>
      </top>
      <bottom style="thin">
        <color rgb="FF00B0F0"/>
      </bottom>
    </border>
    <border>
      <left style="thick">
        <color rgb="FF00B0F0"/>
      </left>
    </border>
    <border>
      <left style="double">
        <color rgb="FF00B0F0"/>
      </left>
    </border>
    <border>
      <left style="thick">
        <color rgb="FF00B0F0"/>
      </left>
      <right style="thin">
        <color rgb="FF00B0F0"/>
      </right>
      <top style="thick">
        <color rgb="FF00B0F0"/>
      </top>
      <bottom style="thin">
        <color rgb="FF00B0F0"/>
      </bottom>
    </border>
    <border>
      <left style="thin">
        <color rgb="FF000000"/>
      </left>
      <right style="thin">
        <color rgb="FF000000"/>
      </right>
      <top style="double">
        <color rgb="FF00B0F0"/>
      </top>
      <bottom style="medium">
        <color rgb="FF000000"/>
      </bottom>
    </border>
    <border>
      <left style="double">
        <color rgb="FF00B0F0"/>
      </left>
      <right style="double">
        <color rgb="FF00B050"/>
      </right>
      <top style="thin">
        <color rgb="FF00B050"/>
      </top>
      <bottom style="thin">
        <color rgb="FF00B050"/>
      </bottom>
    </border>
    <border>
      <left/>
      <right style="thin">
        <color rgb="FF00B0F0"/>
      </right>
      <top style="thick">
        <color rgb="FF00B0F0"/>
      </top>
      <bottom style="thin">
        <color rgb="FF00B0F0"/>
      </bottom>
    </border>
    <border>
      <left style="double">
        <color rgb="FF00B050"/>
      </left>
      <right style="double">
        <color rgb="FFFF0000"/>
      </right>
      <top style="thin">
        <color rgb="FFFF0000"/>
      </top>
      <bottom style="thin">
        <color rgb="FFFF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ck">
        <color rgb="FF00B0F0"/>
      </left>
      <right/>
      <top style="thin">
        <color rgb="FF9CC2E5"/>
      </top>
      <bottom style="thin">
        <color rgb="FF9CC2E5"/>
      </bottom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</border>
    <border>
      <right style="thin">
        <color rgb="FF00B0F0"/>
      </right>
      <bottom style="thin">
        <color rgb="FF00B0F0"/>
      </bottom>
    </border>
    <border>
      <left style="thin">
        <color rgb="FF00B0F0"/>
      </left>
      <right style="thick">
        <color rgb="FF00B0F0"/>
      </right>
      <bottom style="thin">
        <color rgb="FF00B0F0"/>
      </bottom>
    </border>
    <border>
      <left style="thick">
        <color rgb="FF00B0F0"/>
      </left>
      <top style="thin">
        <color rgb="FF9CC2E5"/>
      </top>
      <bottom style="thin">
        <color rgb="FF9CC2E5"/>
      </bottom>
    </border>
    <border>
      <left style="thin">
        <color rgb="FF00B0F0"/>
      </left>
      <right style="thin">
        <color rgb="FF00B0F0"/>
      </right>
      <bottom style="thin">
        <color rgb="FF00B0F0"/>
      </bottom>
    </border>
    <border>
      <left style="thick">
        <color rgb="FF00B0F0"/>
      </left>
      <right style="thin">
        <color rgb="FF00B0F0"/>
      </right>
      <top style="thin">
        <color rgb="FF00B0F0"/>
      </top>
      <bottom style="thin">
        <color rgb="FF00B0F0"/>
      </bottom>
    </border>
    <border>
      <right style="thin">
        <color rgb="FF00B0F0"/>
      </right>
      <top style="thin">
        <color rgb="FF00B0F0"/>
      </top>
      <bottom style="thin">
        <color rgb="FF00B0F0"/>
      </bottom>
    </border>
    <border>
      <left style="thin">
        <color rgb="FF00B0F0"/>
      </left>
      <right style="thick">
        <color rgb="FF00B0F0"/>
      </right>
      <top style="thin">
        <color rgb="FF00B0F0"/>
      </top>
      <bottom style="thin">
        <color rgb="FF00B0F0"/>
      </bottom>
    </border>
    <border>
      <left/>
      <right style="thin">
        <color rgb="FF00B0F0"/>
      </right>
      <top style="thin">
        <color rgb="FF00B0F0"/>
      </top>
      <bottom style="thin">
        <color rgb="FF00B0F0"/>
      </bottom>
    </border>
    <border>
      <left style="thick">
        <color rgb="FF00B0F0"/>
      </left>
      <right style="thin">
        <color rgb="FF00B0F0"/>
      </right>
      <top style="thin">
        <color rgb="FF00B0F0"/>
      </top>
      <bottom style="thick">
        <color rgb="FF00B0F0"/>
      </bottom>
    </border>
    <border>
      <right style="thin">
        <color rgb="FF00B0F0"/>
      </right>
      <top style="thin">
        <color rgb="FF00B0F0"/>
      </top>
      <bottom style="thick">
        <color rgb="FF00B0F0"/>
      </bottom>
    </border>
    <border>
      <left style="thin">
        <color rgb="FF00B0F0"/>
      </left>
      <right style="thin">
        <color rgb="FF00B0F0"/>
      </right>
      <top style="thin">
        <color rgb="FF00B0F0"/>
      </top>
      <bottom style="thick">
        <color rgb="FF00B0F0"/>
      </bottom>
    </border>
    <border>
      <left style="thin">
        <color rgb="FF00B0F0"/>
      </left>
      <right style="thick">
        <color rgb="FF00B0F0"/>
      </right>
      <top style="thin">
        <color rgb="FF00B0F0"/>
      </top>
      <bottom style="thick">
        <color rgb="FF00B0F0"/>
      </bottom>
    </border>
    <border>
      <left style="thick">
        <color rgb="FF00B0F0"/>
      </left>
      <right/>
      <top style="thin">
        <color rgb="FF9CC2E5"/>
      </top>
      <bottom style="thick">
        <color rgb="FF00B0F0"/>
      </bottom>
    </border>
    <border>
      <left style="thick">
        <color rgb="FF00B0F0"/>
      </left>
      <bottom style="thick">
        <color rgb="FF00B0F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double">
        <color rgb="FF00B0F0"/>
      </left>
      <right style="double">
        <color rgb="FF00B0F0"/>
      </right>
      <top style="double">
        <color rgb="FF00B0F0"/>
      </top>
    </border>
    <border>
      <right style="double">
        <color rgb="FF00B050"/>
      </right>
      <top style="double">
        <color rgb="FF00B050"/>
      </top>
    </border>
    <border>
      <left style="double">
        <color rgb="FF00B050"/>
      </left>
      <top style="thin">
        <color rgb="FFFF0000"/>
      </top>
    </border>
    <border>
      <left style="double">
        <color rgb="FF00B0F0"/>
      </left>
      <right style="double">
        <color rgb="FF00B050"/>
      </right>
      <top style="thin">
        <color rgb="FF00B050"/>
      </top>
      <bottom style="double">
        <color rgb="FF00B050"/>
      </bottom>
    </border>
    <border>
      <left style="double">
        <color rgb="FF00B050"/>
      </left>
      <right style="double">
        <color rgb="FFFF0000"/>
      </right>
      <top style="thin">
        <color rgb="FFFF0000"/>
      </top>
    </border>
    <border>
      <left style="thin">
        <color rgb="FF9CC2E5"/>
      </left>
      <right/>
      <top/>
      <bottom style="thin">
        <color rgb="FF9CC2E5"/>
      </bottom>
    </border>
    <border>
      <right style="thin">
        <color rgb="FF000000"/>
      </right>
    </border>
    <border>
      <left style="thin">
        <color rgb="FF9CC2E5"/>
      </left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3" fontId="0" numFmtId="0" xfId="0" applyAlignment="1" applyBorder="1" applyFill="1" applyFont="1">
      <alignment horizontal="center"/>
    </xf>
    <xf borderId="8" fillId="4" fontId="0" numFmtId="0" xfId="0" applyAlignment="1" applyBorder="1" applyFill="1" applyFont="1">
      <alignment horizontal="center" vertical="center"/>
    </xf>
    <xf borderId="9" fillId="0" fontId="1" numFmtId="0" xfId="0" applyBorder="1" applyFont="1"/>
    <xf borderId="10" fillId="0" fontId="1" numFmtId="0" xfId="0" applyBorder="1" applyFont="1"/>
    <xf borderId="6" fillId="0" fontId="0" numFmtId="0" xfId="0" applyAlignment="1" applyBorder="1" applyFont="1">
      <alignment horizontal="center"/>
    </xf>
    <xf borderId="11" fillId="2" fontId="2" numFmtId="0" xfId="0" applyAlignment="1" applyBorder="1" applyFont="1">
      <alignment horizontal="center" vertical="center"/>
    </xf>
    <xf borderId="12" fillId="5" fontId="0" numFmtId="0" xfId="0" applyAlignment="1" applyBorder="1" applyFill="1" applyFont="1">
      <alignment horizontal="center" vertical="center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0" numFmtId="0" xfId="0" applyBorder="1" applyFont="1"/>
    <xf borderId="19" fillId="6" fontId="0" numFmtId="0" xfId="0" applyBorder="1" applyFill="1" applyFont="1"/>
    <xf borderId="0" fillId="0" fontId="0" numFmtId="0" xfId="0" applyFont="1"/>
    <xf borderId="20" fillId="6" fontId="0" numFmtId="49" xfId="0" applyAlignment="1" applyBorder="1" applyFont="1" applyNumberFormat="1">
      <alignment horizontal="center" vertical="center"/>
    </xf>
    <xf borderId="2" fillId="0" fontId="0" numFmtId="0" xfId="0" applyBorder="1" applyFont="1"/>
    <xf borderId="21" fillId="6" fontId="0" numFmtId="164" xfId="0" applyBorder="1" applyFont="1" applyNumberFormat="1"/>
    <xf borderId="19" fillId="7" fontId="3" numFmtId="0" xfId="0" applyAlignment="1" applyBorder="1" applyFill="1" applyFont="1">
      <alignment vertical="center"/>
    </xf>
    <xf borderId="19" fillId="6" fontId="0" numFmtId="164" xfId="0" applyBorder="1" applyFont="1" applyNumberFormat="1"/>
    <xf borderId="22" fillId="0" fontId="0" numFmtId="165" xfId="0" applyBorder="1" applyFont="1" applyNumberFormat="1"/>
    <xf borderId="23" fillId="8" fontId="4" numFmtId="0" xfId="0" applyAlignment="1" applyBorder="1" applyFill="1" applyFont="1">
      <alignment horizontal="center" vertical="center"/>
    </xf>
    <xf borderId="19" fillId="6" fontId="0" numFmtId="165" xfId="0" applyAlignment="1" applyBorder="1" applyFont="1" applyNumberFormat="1">
      <alignment horizontal="center"/>
    </xf>
    <xf borderId="24" fillId="0" fontId="1" numFmtId="0" xfId="0" applyBorder="1" applyFont="1"/>
    <xf borderId="25" fillId="6" fontId="0" numFmtId="166" xfId="0" applyBorder="1" applyFont="1" applyNumberFormat="1"/>
    <xf borderId="26" fillId="0" fontId="1" numFmtId="0" xfId="0" applyBorder="1" applyFont="1"/>
    <xf borderId="21" fillId="9" fontId="0" numFmtId="164" xfId="0" applyBorder="1" applyFill="1" applyFont="1" applyNumberFormat="1"/>
    <xf borderId="27" fillId="7" fontId="0" numFmtId="0" xfId="0" applyAlignment="1" applyBorder="1" applyFont="1">
      <alignment vertical="center"/>
    </xf>
    <xf borderId="19" fillId="9" fontId="0" numFmtId="164" xfId="0" applyBorder="1" applyFont="1" applyNumberFormat="1"/>
    <xf borderId="11" fillId="10" fontId="4" numFmtId="0" xfId="0" applyAlignment="1" applyBorder="1" applyFill="1" applyFont="1">
      <alignment horizontal="center"/>
    </xf>
    <xf borderId="19" fillId="9" fontId="0" numFmtId="165" xfId="0" applyBorder="1" applyFont="1" applyNumberFormat="1"/>
    <xf borderId="19" fillId="7" fontId="0" numFmtId="0" xfId="0" applyBorder="1" applyFont="1"/>
    <xf borderId="28" fillId="0" fontId="0" numFmtId="0" xfId="0" applyAlignment="1" applyBorder="1" applyFont="1">
      <alignment horizontal="center"/>
    </xf>
    <xf borderId="11" fillId="11" fontId="4" numFmtId="0" xfId="0" applyAlignment="1" applyBorder="1" applyFill="1" applyFont="1">
      <alignment horizontal="center"/>
    </xf>
    <xf borderId="29" fillId="0" fontId="0" numFmtId="165" xfId="0" applyBorder="1" applyFont="1" applyNumberFormat="1"/>
    <xf borderId="27" fillId="12" fontId="2" numFmtId="0" xfId="0" applyAlignment="1" applyBorder="1" applyFill="1" applyFont="1">
      <alignment horizontal="center" vertical="center"/>
    </xf>
    <xf borderId="30" fillId="0" fontId="0" numFmtId="165" xfId="0" applyBorder="1" applyFont="1" applyNumberFormat="1"/>
    <xf borderId="19" fillId="12" fontId="2" numFmtId="0" xfId="0" applyAlignment="1" applyBorder="1" applyFont="1">
      <alignment horizontal="center" vertical="center"/>
    </xf>
    <xf borderId="19" fillId="12" fontId="3" numFmtId="0" xfId="0" applyAlignment="1" applyBorder="1" applyFont="1">
      <alignment horizontal="center" vertical="center"/>
    </xf>
    <xf borderId="31" fillId="12" fontId="3" numFmtId="0" xfId="0" applyAlignment="1" applyBorder="1" applyFont="1">
      <alignment horizontal="center" vertical="center"/>
    </xf>
    <xf borderId="19" fillId="7" fontId="3" numFmtId="0" xfId="0" applyAlignment="1" applyBorder="1" applyFont="1">
      <alignment horizontal="center" vertical="center"/>
    </xf>
    <xf borderId="32" fillId="0" fontId="0" numFmtId="165" xfId="0" applyBorder="1" applyFont="1" applyNumberFormat="1"/>
    <xf borderId="33" fillId="12" fontId="2" numFmtId="0" xfId="0" applyAlignment="1" applyBorder="1" applyFont="1">
      <alignment horizontal="center" vertical="center"/>
    </xf>
    <xf borderId="34" fillId="0" fontId="0" numFmtId="166" xfId="0" applyBorder="1" applyFont="1" applyNumberFormat="1"/>
    <xf borderId="35" fillId="12" fontId="2" numFmtId="0" xfId="0" applyAlignment="1" applyBorder="1" applyFont="1">
      <alignment horizontal="center" vertical="center"/>
    </xf>
    <xf borderId="36" fillId="0" fontId="0" numFmtId="165" xfId="0" applyBorder="1" applyFont="1" applyNumberFormat="1"/>
    <xf borderId="35" fillId="12" fontId="5" numFmtId="0" xfId="0" applyAlignment="1" applyBorder="1" applyFont="1">
      <alignment horizontal="center" vertical="center"/>
    </xf>
    <xf borderId="37" fillId="0" fontId="0" numFmtId="165" xfId="0" applyBorder="1" applyFont="1" applyNumberFormat="1"/>
    <xf borderId="38" fillId="12" fontId="5" numFmtId="0" xfId="0" applyAlignment="1" applyBorder="1" applyFont="1">
      <alignment horizontal="center" vertical="center"/>
    </xf>
    <xf borderId="19" fillId="7" fontId="5" numFmtId="0" xfId="0" applyAlignment="1" applyBorder="1" applyFont="1">
      <alignment horizontal="center" vertical="center"/>
    </xf>
    <xf borderId="27" fillId="12" fontId="5" numFmtId="0" xfId="0" applyAlignment="1" applyBorder="1" applyFont="1">
      <alignment horizontal="center"/>
    </xf>
    <xf borderId="19" fillId="12" fontId="5" numFmtId="0" xfId="0" applyAlignment="1" applyBorder="1" applyFont="1">
      <alignment horizontal="center"/>
    </xf>
    <xf borderId="39" fillId="0" fontId="0" numFmtId="165" xfId="0" applyBorder="1" applyFont="1" applyNumberFormat="1"/>
    <xf borderId="31" fillId="12" fontId="5" numFmtId="0" xfId="0" applyAlignment="1" applyBorder="1" applyFont="1">
      <alignment horizontal="center"/>
    </xf>
    <xf borderId="40" fillId="0" fontId="0" numFmtId="165" xfId="0" applyBorder="1" applyFont="1" applyNumberFormat="1"/>
    <xf borderId="19" fillId="7" fontId="0" numFmtId="0" xfId="0" applyAlignment="1" applyBorder="1" applyFont="1">
      <alignment horizontal="center"/>
    </xf>
    <xf borderId="28" fillId="7" fontId="0" numFmtId="0" xfId="0" applyAlignment="1" applyBorder="1" applyFont="1">
      <alignment horizontal="center"/>
    </xf>
    <xf borderId="27" fillId="13" fontId="3" numFmtId="0" xfId="0" applyAlignment="1" applyBorder="1" applyFill="1" applyFont="1">
      <alignment horizontal="center"/>
    </xf>
    <xf borderId="0" fillId="0" fontId="0" numFmtId="165" xfId="0" applyFont="1" applyNumberFormat="1"/>
    <xf borderId="19" fillId="13" fontId="5" numFmtId="0" xfId="0" applyAlignment="1" applyBorder="1" applyFont="1">
      <alignment horizontal="center"/>
    </xf>
    <xf borderId="41" fillId="0" fontId="0" numFmtId="165" xfId="0" applyBorder="1" applyFont="1" applyNumberFormat="1"/>
    <xf borderId="42" fillId="14" fontId="0" numFmtId="0" xfId="0" applyBorder="1" applyFill="1" applyFont="1"/>
    <xf borderId="43" fillId="14" fontId="0" numFmtId="0" xfId="0" applyBorder="1" applyFont="1"/>
    <xf borderId="44" fillId="0" fontId="0" numFmtId="165" xfId="0" applyBorder="1" applyFont="1" applyNumberFormat="1"/>
    <xf borderId="45" fillId="0" fontId="0" numFmtId="165" xfId="0" applyBorder="1" applyFont="1" applyNumberFormat="1"/>
    <xf borderId="46" fillId="0" fontId="0" numFmtId="165" xfId="0" applyBorder="1" applyFont="1" applyNumberFormat="1"/>
    <xf borderId="47" fillId="15" fontId="0" numFmtId="0" xfId="0" applyAlignment="1" applyBorder="1" applyFill="1" applyFont="1">
      <alignment vertical="center"/>
    </xf>
    <xf borderId="48" fillId="0" fontId="0" numFmtId="0" xfId="0" applyBorder="1" applyFont="1"/>
    <xf borderId="49" fillId="0" fontId="0" numFmtId="0" xfId="0" applyBorder="1" applyFont="1"/>
    <xf borderId="50" fillId="0" fontId="0" numFmtId="165" xfId="0" applyBorder="1" applyFont="1" applyNumberFormat="1"/>
    <xf borderId="51" fillId="14" fontId="0" numFmtId="0" xfId="0" applyBorder="1" applyFont="1"/>
    <xf borderId="52" fillId="15" fontId="0" numFmtId="165" xfId="0" applyAlignment="1" applyBorder="1" applyFont="1" applyNumberFormat="1">
      <alignment vertical="center"/>
    </xf>
    <xf borderId="53" fillId="0" fontId="0" numFmtId="165" xfId="0" applyBorder="1" applyFont="1" applyNumberFormat="1"/>
    <xf borderId="54" fillId="14" fontId="0" numFmtId="0" xfId="0" applyBorder="1" applyFont="1"/>
    <xf borderId="55" fillId="0" fontId="0" numFmtId="165" xfId="0" applyBorder="1" applyFont="1" applyNumberFormat="1"/>
    <xf borderId="56" fillId="15" fontId="0" numFmtId="165" xfId="0" applyAlignment="1" applyBorder="1" applyFont="1" applyNumberFormat="1">
      <alignment vertical="center"/>
    </xf>
    <xf borderId="28" fillId="0" fontId="0" numFmtId="0" xfId="0" applyBorder="1" applyFont="1"/>
    <xf borderId="57" fillId="14" fontId="0" numFmtId="0" xfId="0" applyBorder="1" applyFont="1"/>
    <xf borderId="58" fillId="7" fontId="0" numFmtId="0" xfId="0" applyBorder="1" applyFont="1"/>
    <xf borderId="59" fillId="0" fontId="0" numFmtId="0" xfId="0" applyBorder="1" applyFont="1"/>
    <xf borderId="60" fillId="0" fontId="0" numFmtId="0" xfId="0" applyBorder="1" applyFont="1"/>
    <xf borderId="61" fillId="0" fontId="0" numFmtId="0" xfId="0" applyBorder="1" applyFont="1"/>
    <xf borderId="62" fillId="0" fontId="0" numFmtId="0" xfId="0" applyBorder="1" applyFont="1"/>
    <xf borderId="63" fillId="0" fontId="0" numFmtId="0" xfId="0" applyBorder="1" applyFont="1"/>
    <xf borderId="64" fillId="0" fontId="0" numFmtId="0" xfId="0" applyBorder="1" applyFont="1"/>
    <xf borderId="28" fillId="7" fontId="0" numFmtId="0" xfId="0" applyBorder="1" applyFont="1"/>
    <xf borderId="58" fillId="0" fontId="0" numFmtId="165" xfId="0" applyBorder="1" applyFont="1" applyNumberFormat="1"/>
    <xf borderId="65" fillId="0" fontId="0" numFmtId="0" xfId="0" applyBorder="1" applyFont="1"/>
    <xf borderId="58" fillId="0" fontId="0" numFmtId="0" xfId="0" applyBorder="1" applyFont="1"/>
    <xf borderId="63" fillId="14" fontId="0" numFmtId="0" xfId="0" applyBorder="1" applyFont="1"/>
    <xf borderId="66" fillId="14" fontId="0" numFmtId="0" xfId="0" applyBorder="1" applyFont="1"/>
    <xf borderId="28" fillId="14" fontId="0" numFmtId="0" xfId="0" applyBorder="1" applyFont="1"/>
    <xf borderId="50" fillId="0" fontId="0" numFmtId="0" xfId="0" applyBorder="1" applyFont="1"/>
    <xf borderId="67" fillId="0" fontId="0" numFmtId="0" xfId="0" applyBorder="1" applyFont="1"/>
    <xf borderId="68" fillId="0" fontId="0" numFmtId="0" xfId="0" applyBorder="1" applyFont="1"/>
    <xf borderId="69" fillId="0" fontId="0" numFmtId="0" xfId="0" applyBorder="1" applyFont="1"/>
    <xf borderId="70" fillId="0" fontId="0" numFmtId="0" xfId="0" applyBorder="1" applyFont="1"/>
    <xf borderId="71" fillId="14" fontId="0" numFmtId="0" xfId="0" applyBorder="1" applyFont="1"/>
    <xf borderId="69" fillId="7" fontId="0" numFmtId="0" xfId="0" applyBorder="1" applyFont="1"/>
    <xf borderId="72" fillId="0" fontId="0" numFmtId="0" xfId="0" applyBorder="1" applyFont="1"/>
    <xf borderId="18" fillId="0" fontId="0" numFmtId="0" xfId="0" applyBorder="1" applyFont="1"/>
    <xf borderId="73" fillId="0" fontId="0" numFmtId="0" xfId="0" applyBorder="1" applyFont="1"/>
    <xf borderId="74" fillId="0" fontId="0" numFmtId="0" xfId="0" applyBorder="1" applyFont="1"/>
    <xf borderId="34" fillId="0" fontId="0" numFmtId="165" xfId="0" applyBorder="1" applyFont="1" applyNumberFormat="1"/>
    <xf borderId="75" fillId="0" fontId="0" numFmtId="0" xfId="0" applyBorder="1" applyFont="1"/>
    <xf borderId="76" fillId="0" fontId="0" numFmtId="165" xfId="0" applyBorder="1" applyFont="1" applyNumberFormat="1"/>
    <xf borderId="77" fillId="0" fontId="0" numFmtId="165" xfId="0" applyBorder="1" applyFont="1" applyNumberFormat="1"/>
    <xf borderId="78" fillId="0" fontId="0" numFmtId="165" xfId="0" applyBorder="1" applyFont="1" applyNumberFormat="1"/>
    <xf borderId="79" fillId="0" fontId="0" numFmtId="165" xfId="0" applyBorder="1" applyFont="1" applyNumberFormat="1"/>
    <xf borderId="80" fillId="14" fontId="0" numFmtId="0" xfId="0" applyBorder="1" applyFont="1"/>
    <xf borderId="0" fillId="0" fontId="0" numFmtId="165" xfId="0" applyFont="1" applyNumberFormat="1"/>
    <xf borderId="81" fillId="0" fontId="0" numFmtId="165" xfId="0" applyBorder="1" applyFont="1" applyNumberFormat="1"/>
    <xf borderId="82" fillId="0" fontId="0" numFmtId="0" xfId="0" applyBorder="1" applyFont="1"/>
    <xf borderId="81" fillId="0" fontId="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4" pivot="0" name="Your Fee Details-style">
      <tableStyleElement dxfId="1" type="headerRow"/>
      <tableStyleElement dxfId="2" type="firstRowStripe"/>
      <tableStyleElement dxfId="2" type="secondRowStripe"/>
      <tableStyleElement dxfId="3" type="totalRow"/>
    </tableStyle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3:AD53" displayName="Table_2" id="2">
  <tableColumns count="30">
    <tableColumn name="ID" id="1"/>
    <tableColumn name="Student Name" id="2"/>
    <tableColumn name="April" id="3"/>
    <tableColumn name="May" id="4"/>
    <tableColumn name="June" id="5"/>
    <tableColumn name="July" id="6"/>
    <tableColumn name="August" id="7"/>
    <tableColumn name="Sept" id="8"/>
    <tableColumn name="Oct" id="9"/>
    <tableColumn name="Nov" id="10"/>
    <tableColumn name="Dec" id="11"/>
    <tableColumn name="Jan" id="12"/>
    <tableColumn name="Feb" id="13"/>
    <tableColumn name="March" id="14"/>
    <tableColumn name="Paid" id="15"/>
    <tableColumn name="Arrear" id="16"/>
    <tableColumn name="April2" id="17"/>
    <tableColumn name="May3" id="18"/>
    <tableColumn name="June2" id="19"/>
    <tableColumn name="July5" id="20"/>
    <tableColumn name="August6" id="21"/>
    <tableColumn name="Sept7" id="22"/>
    <tableColumn name="Oct8" id="23"/>
    <tableColumn name="Nov9" id="24"/>
    <tableColumn name="Dec10" id="25"/>
    <tableColumn name="Jan11" id="26"/>
    <tableColumn name="Feb12" id="27"/>
    <tableColumn name="March13" id="28"/>
    <tableColumn name="Paid14" id="29"/>
    <tableColumn name="Arrear15" id="30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F5:I18" displayName="Table_1" id="1">
  <tableColumns count="4">
    <tableColumn name="Months" id="1"/>
    <tableColumn name="Tution Fees" id="2"/>
    <tableColumn name="Conveyance" id="3"/>
    <tableColumn name="D.O.P." id="4"/>
  </tableColumns>
  <tableStyleInfo name="Your Fee Detail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1.14"/>
    <col customWidth="1" min="3" max="14" width="10.71"/>
    <col customWidth="1" min="15" max="15" width="11.0"/>
    <col customWidth="1" min="16" max="28" width="10.71"/>
    <col customWidth="1" min="29" max="29" width="12.0"/>
    <col customWidth="1" min="30" max="30" width="11.57"/>
  </cols>
  <sheetData>
    <row r="1">
      <c r="A1" s="2" t="s">
        <v>1</v>
      </c>
    </row>
    <row r="2">
      <c r="A2" s="2" t="s">
        <v>2</v>
      </c>
      <c r="B2" s="4"/>
      <c r="C2" s="6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2"/>
      <c r="Q2" s="13" t="s">
        <v>4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0"/>
    </row>
    <row r="3">
      <c r="A3" s="22" t="s">
        <v>2</v>
      </c>
      <c r="B3" s="24" t="s">
        <v>8</v>
      </c>
      <c r="C3" s="26" t="s">
        <v>10</v>
      </c>
      <c r="D3" s="26" t="s">
        <v>11</v>
      </c>
      <c r="E3" s="26" t="s">
        <v>12</v>
      </c>
      <c r="F3" s="28" t="s">
        <v>13</v>
      </c>
      <c r="G3" s="28" t="s">
        <v>15</v>
      </c>
      <c r="H3" s="28" t="s">
        <v>16</v>
      </c>
      <c r="I3" s="28" t="s">
        <v>17</v>
      </c>
      <c r="J3" s="28" t="s">
        <v>18</v>
      </c>
      <c r="K3" s="28" t="s">
        <v>19</v>
      </c>
      <c r="L3" s="28" t="s">
        <v>20</v>
      </c>
      <c r="M3" s="28" t="s">
        <v>21</v>
      </c>
      <c r="N3" s="28" t="s">
        <v>22</v>
      </c>
      <c r="O3" s="31" t="s">
        <v>23</v>
      </c>
      <c r="P3" s="33" t="s">
        <v>24</v>
      </c>
      <c r="Q3" s="28" t="s">
        <v>25</v>
      </c>
      <c r="R3" s="35" t="s">
        <v>26</v>
      </c>
      <c r="S3" s="35" t="s">
        <v>27</v>
      </c>
      <c r="T3" s="37" t="s">
        <v>28</v>
      </c>
      <c r="U3" s="37" t="s">
        <v>30</v>
      </c>
      <c r="V3" s="37" t="s">
        <v>31</v>
      </c>
      <c r="W3" s="37" t="s">
        <v>32</v>
      </c>
      <c r="X3" s="37" t="s">
        <v>33</v>
      </c>
      <c r="Y3" s="37" t="s">
        <v>34</v>
      </c>
      <c r="Z3" s="37" t="s">
        <v>35</v>
      </c>
      <c r="AA3" s="37" t="s">
        <v>36</v>
      </c>
      <c r="AB3" s="37" t="s">
        <v>37</v>
      </c>
      <c r="AC3" s="39" t="s">
        <v>38</v>
      </c>
      <c r="AD3" s="39" t="s">
        <v>39</v>
      </c>
    </row>
    <row r="4" ht="15.75" customHeight="1">
      <c r="A4" s="23">
        <v>1.0</v>
      </c>
      <c r="B4" s="41" t="s">
        <v>40</v>
      </c>
      <c r="C4" s="43">
        <v>300.0</v>
      </c>
      <c r="D4" s="43">
        <v>300.0</v>
      </c>
      <c r="E4" s="43">
        <v>300.0</v>
      </c>
      <c r="F4" s="43">
        <v>300.0</v>
      </c>
      <c r="G4" s="43">
        <v>300.0</v>
      </c>
      <c r="H4" s="43">
        <v>300.0</v>
      </c>
      <c r="I4" s="43">
        <v>300.0</v>
      </c>
      <c r="J4" s="43">
        <v>300.0</v>
      </c>
      <c r="K4" s="43">
        <v>300.0</v>
      </c>
      <c r="L4" s="43">
        <v>300.0</v>
      </c>
      <c r="M4" s="43">
        <v>0.0</v>
      </c>
      <c r="N4" s="45">
        <v>0.0</v>
      </c>
      <c r="O4" s="50">
        <f>SUM(Sheet1!$C4:$N4)</f>
        <v>3000</v>
      </c>
      <c r="P4" s="52"/>
      <c r="Q4" s="54">
        <v>400.0</v>
      </c>
      <c r="R4" s="56">
        <v>0.0</v>
      </c>
      <c r="S4" s="56">
        <v>400.0</v>
      </c>
      <c r="T4" s="56">
        <v>400.0</v>
      </c>
      <c r="U4" s="56">
        <v>500.0</v>
      </c>
      <c r="V4" s="56">
        <v>500.0</v>
      </c>
      <c r="W4" s="56">
        <v>500.0</v>
      </c>
      <c r="X4" s="56">
        <v>500.0</v>
      </c>
      <c r="Y4" s="56">
        <v>500.0</v>
      </c>
      <c r="Z4" s="56">
        <v>500.0</v>
      </c>
      <c r="AA4" s="56">
        <v>0.0</v>
      </c>
      <c r="AB4" s="56">
        <v>0.0</v>
      </c>
      <c r="AC4" s="61">
        <f>SUM(Sheet1!$Q4:$AB4)</f>
        <v>4200</v>
      </c>
      <c r="AD4" s="63"/>
    </row>
    <row r="5">
      <c r="A5" s="23">
        <v>2.0</v>
      </c>
      <c r="B5" s="65" t="s">
        <v>45</v>
      </c>
      <c r="C5" s="67">
        <v>300.0</v>
      </c>
      <c r="D5" s="67">
        <v>300.0</v>
      </c>
      <c r="E5" s="67">
        <v>300.0</v>
      </c>
      <c r="F5" s="67">
        <v>300.0</v>
      </c>
      <c r="G5" s="67">
        <v>300.0</v>
      </c>
      <c r="H5" s="67">
        <v>300.0</v>
      </c>
      <c r="I5" s="67">
        <v>300.0</v>
      </c>
      <c r="J5" s="67">
        <v>300.0</v>
      </c>
      <c r="K5" s="67">
        <v>300.0</v>
      </c>
      <c r="L5" s="67">
        <v>300.0</v>
      </c>
      <c r="M5" s="67">
        <v>300.0</v>
      </c>
      <c r="N5" s="69">
        <v>300.0</v>
      </c>
      <c r="O5" s="73">
        <f>SUM(Sheet1!$C5:$N5)</f>
        <v>3600</v>
      </c>
      <c r="P5" s="52"/>
      <c r="Q5" s="78">
        <v>0.0</v>
      </c>
      <c r="R5" s="67">
        <v>0.0</v>
      </c>
      <c r="S5" s="67">
        <v>0.0</v>
      </c>
      <c r="T5" s="67">
        <v>0.0</v>
      </c>
      <c r="U5" s="67">
        <v>0.0</v>
      </c>
      <c r="V5" s="67">
        <v>0.0</v>
      </c>
      <c r="W5" s="67">
        <v>0.0</v>
      </c>
      <c r="X5" s="67">
        <v>0.0</v>
      </c>
      <c r="Y5" s="67">
        <v>0.0</v>
      </c>
      <c r="Z5" s="67">
        <v>0.0</v>
      </c>
      <c r="AA5" s="67">
        <v>0.0</v>
      </c>
      <c r="AB5" s="67">
        <v>0.0</v>
      </c>
      <c r="AC5" s="81">
        <f>SUM(Sheet1!$Q5:$AB5)</f>
        <v>0</v>
      </c>
      <c r="AD5" s="83"/>
    </row>
    <row r="6">
      <c r="A6" s="23">
        <v>3.0</v>
      </c>
      <c r="B6" s="85" t="s">
        <v>50</v>
      </c>
      <c r="C6" s="67">
        <v>300.0</v>
      </c>
      <c r="D6" s="67">
        <v>300.0</v>
      </c>
      <c r="E6" s="67">
        <v>300.0</v>
      </c>
      <c r="F6" s="67"/>
      <c r="G6" s="67"/>
      <c r="H6" s="67"/>
      <c r="I6" s="67"/>
      <c r="J6" s="67"/>
      <c r="K6" s="67"/>
      <c r="L6" s="67"/>
      <c r="M6" s="67"/>
      <c r="N6" s="69">
        <v>0.0</v>
      </c>
      <c r="O6" s="73">
        <f>SUBTOTAL(109,O4:O5)</f>
        <v>6600</v>
      </c>
      <c r="P6" s="52"/>
      <c r="Q6" s="78">
        <f t="shared" ref="Q6:AB6" si="1">SUBTOTAL(109,Q4:Q5)</f>
        <v>400</v>
      </c>
      <c r="R6" s="67">
        <f t="shared" si="1"/>
        <v>0</v>
      </c>
      <c r="S6" s="67">
        <f t="shared" si="1"/>
        <v>400</v>
      </c>
      <c r="T6" s="67">
        <f t="shared" si="1"/>
        <v>400</v>
      </c>
      <c r="U6" s="67">
        <f t="shared" si="1"/>
        <v>500</v>
      </c>
      <c r="V6" s="67">
        <f t="shared" si="1"/>
        <v>500</v>
      </c>
      <c r="W6" s="67">
        <f t="shared" si="1"/>
        <v>500</v>
      </c>
      <c r="X6" s="67">
        <f t="shared" si="1"/>
        <v>500</v>
      </c>
      <c r="Y6" s="67">
        <f t="shared" si="1"/>
        <v>500</v>
      </c>
      <c r="Z6" s="67">
        <f t="shared" si="1"/>
        <v>500</v>
      </c>
      <c r="AA6" s="67">
        <f t="shared" si="1"/>
        <v>0</v>
      </c>
      <c r="AB6" s="67">
        <f t="shared" si="1"/>
        <v>0</v>
      </c>
      <c r="AC6" s="81">
        <f>SUM(Sheet1!$Q6:$AB6)</f>
        <v>4200</v>
      </c>
      <c r="AD6" s="83"/>
    </row>
    <row r="7">
      <c r="A7" s="23">
        <v>4.0</v>
      </c>
      <c r="B7" s="94" t="s">
        <v>46</v>
      </c>
      <c r="C7" s="67">
        <v>300.0</v>
      </c>
      <c r="D7" s="67">
        <v>300.0</v>
      </c>
      <c r="E7" s="67">
        <v>300.0</v>
      </c>
      <c r="F7" s="67">
        <v>300.0</v>
      </c>
      <c r="G7" s="67">
        <v>300.0</v>
      </c>
      <c r="H7" s="67">
        <v>300.0</v>
      </c>
      <c r="I7" s="67">
        <v>300.0</v>
      </c>
      <c r="J7" s="67">
        <v>30.0</v>
      </c>
      <c r="K7" s="67">
        <v>300.0</v>
      </c>
      <c r="L7" s="67">
        <v>300.0</v>
      </c>
      <c r="M7" s="67">
        <v>0.0</v>
      </c>
      <c r="N7" s="69">
        <v>0.0</v>
      </c>
      <c r="O7" s="73">
        <f>SUM(Sheet1!$C7:$N7)</f>
        <v>2730</v>
      </c>
      <c r="P7" s="52"/>
      <c r="Q7" s="78">
        <v>0.0</v>
      </c>
      <c r="R7" s="67">
        <v>0.0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81">
        <f>SUBTOTAL(109,Sheet1!$Q7:$AB7)</f>
        <v>0</v>
      </c>
      <c r="AD7" s="83"/>
    </row>
    <row r="8">
      <c r="A8" s="23">
        <v>5.0</v>
      </c>
      <c r="B8" s="85" t="s">
        <v>54</v>
      </c>
      <c r="C8" s="67">
        <v>300.0</v>
      </c>
      <c r="D8" s="67">
        <v>300.0</v>
      </c>
      <c r="E8" s="67">
        <v>300.0</v>
      </c>
      <c r="F8" s="67">
        <v>300.0</v>
      </c>
      <c r="G8" s="67">
        <v>300.0</v>
      </c>
      <c r="H8" s="67">
        <v>300.0</v>
      </c>
      <c r="I8" s="67">
        <v>300.0</v>
      </c>
      <c r="J8" s="67">
        <v>300.0</v>
      </c>
      <c r="K8" s="67">
        <v>300.0</v>
      </c>
      <c r="L8" s="67">
        <v>300.0</v>
      </c>
      <c r="M8" s="67">
        <v>300.0</v>
      </c>
      <c r="N8" s="69">
        <v>300.0</v>
      </c>
      <c r="O8" s="73">
        <f>SUM(Sheet1!$C8:$N8)</f>
        <v>3600</v>
      </c>
      <c r="P8" s="52"/>
      <c r="Q8" s="78">
        <v>0.0</v>
      </c>
      <c r="R8" s="67">
        <f>SUBTOTAL(109,R4:R7)</f>
        <v>0</v>
      </c>
      <c r="S8" s="67">
        <v>0.0</v>
      </c>
      <c r="T8" s="67">
        <v>0.0</v>
      </c>
      <c r="U8" s="67">
        <v>0.0</v>
      </c>
      <c r="V8" s="67">
        <v>0.0</v>
      </c>
      <c r="W8" s="67">
        <v>0.0</v>
      </c>
      <c r="X8" s="67">
        <v>0.0</v>
      </c>
      <c r="Y8" s="67">
        <v>0.0</v>
      </c>
      <c r="Z8" s="67">
        <v>0.0</v>
      </c>
      <c r="AA8" s="67">
        <f t="shared" ref="AA8:AB8" si="2">SUBTOTAL(109,AA4:AA7)</f>
        <v>0</v>
      </c>
      <c r="AB8" s="67">
        <f t="shared" si="2"/>
        <v>0</v>
      </c>
      <c r="AC8" s="81">
        <f>SUM(Sheet1!$Q8:$AB8)</f>
        <v>0</v>
      </c>
      <c r="AD8" s="83"/>
    </row>
    <row r="9">
      <c r="A9" s="23">
        <v>6.0</v>
      </c>
      <c r="B9" s="94" t="s">
        <v>58</v>
      </c>
      <c r="C9" s="67">
        <v>0.0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9"/>
      <c r="O9" s="73">
        <f>SUM(Sheet1!$C9:$N9)</f>
        <v>0</v>
      </c>
      <c r="P9" s="52"/>
      <c r="Q9" s="78">
        <v>0.0</v>
      </c>
      <c r="R9" s="67">
        <f>SUBTOTAL(109,R4:R8)</f>
        <v>0</v>
      </c>
      <c r="S9" s="67">
        <v>0.0</v>
      </c>
      <c r="T9" s="67">
        <v>0.0</v>
      </c>
      <c r="U9" s="67">
        <v>0.0</v>
      </c>
      <c r="V9" s="67">
        <v>0.0</v>
      </c>
      <c r="W9" s="67">
        <v>0.0</v>
      </c>
      <c r="X9" s="67">
        <v>0.0</v>
      </c>
      <c r="Y9" s="67">
        <v>0.0</v>
      </c>
      <c r="Z9" s="67">
        <v>0.0</v>
      </c>
      <c r="AA9" s="67">
        <f t="shared" ref="AA9:AB9" si="3">SUBTOTAL(109,AA4:AA8)</f>
        <v>0</v>
      </c>
      <c r="AB9" s="67">
        <f t="shared" si="3"/>
        <v>0</v>
      </c>
      <c r="AC9" s="81">
        <f>SUM(109,Sheet1!$Q9:$AB9)</f>
        <v>109</v>
      </c>
      <c r="AD9" s="83"/>
    </row>
    <row r="10">
      <c r="A10" s="23">
        <v>7.0</v>
      </c>
      <c r="B10" s="100" t="s">
        <v>64</v>
      </c>
      <c r="C10" s="67">
        <v>300.0</v>
      </c>
      <c r="D10" s="67">
        <v>0.0</v>
      </c>
      <c r="E10" s="67">
        <v>300.0</v>
      </c>
      <c r="F10" s="67">
        <v>300.0</v>
      </c>
      <c r="G10" s="67">
        <v>300.0</v>
      </c>
      <c r="H10" s="67">
        <v>300.0</v>
      </c>
      <c r="I10" s="67">
        <v>300.0</v>
      </c>
      <c r="J10" s="67">
        <v>300.0</v>
      </c>
      <c r="K10" s="67">
        <v>300.0</v>
      </c>
      <c r="L10" s="67">
        <v>300.0</v>
      </c>
      <c r="M10" s="67">
        <v>300.0</v>
      </c>
      <c r="N10" s="69">
        <v>0.0</v>
      </c>
      <c r="O10" s="73">
        <f>SUM(Sheet1!$C10:$N10)</f>
        <v>3000</v>
      </c>
      <c r="P10" s="52"/>
      <c r="Q10" s="78">
        <v>400.0</v>
      </c>
      <c r="R10" s="67">
        <v>0.0</v>
      </c>
      <c r="S10" s="67">
        <v>400.0</v>
      </c>
      <c r="T10" s="67">
        <v>400.0</v>
      </c>
      <c r="U10" s="67">
        <v>500.0</v>
      </c>
      <c r="V10" s="67">
        <v>500.0</v>
      </c>
      <c r="W10" s="67">
        <v>500.0</v>
      </c>
      <c r="X10" s="67">
        <v>500.0</v>
      </c>
      <c r="Y10" s="67">
        <v>500.0</v>
      </c>
      <c r="Z10" s="67">
        <v>500.0</v>
      </c>
      <c r="AA10" s="67">
        <v>500.0</v>
      </c>
      <c r="AB10" s="67">
        <v>400.0</v>
      </c>
      <c r="AC10" s="81">
        <f>SUM(Sheet1!$Q10:$AB10)</f>
        <v>5100</v>
      </c>
      <c r="AD10" s="83"/>
    </row>
    <row r="11">
      <c r="A11" s="23">
        <v>8.0</v>
      </c>
      <c r="B11" s="85" t="s">
        <v>61</v>
      </c>
      <c r="C11" s="67">
        <v>300.0</v>
      </c>
      <c r="D11" s="67">
        <v>300.0</v>
      </c>
      <c r="E11" s="67">
        <v>300.0</v>
      </c>
      <c r="F11" s="67">
        <v>300.0</v>
      </c>
      <c r="G11" s="67">
        <v>300.0</v>
      </c>
      <c r="H11" s="67">
        <v>300.0</v>
      </c>
      <c r="I11" s="67">
        <v>300.0</v>
      </c>
      <c r="J11" s="67">
        <v>300.0</v>
      </c>
      <c r="K11" s="67">
        <v>0.0</v>
      </c>
      <c r="L11" s="67">
        <v>0.0</v>
      </c>
      <c r="M11" s="67">
        <v>0.0</v>
      </c>
      <c r="N11" s="69">
        <v>0.0</v>
      </c>
      <c r="O11" s="73">
        <f>SUM(Sheet1!$C11:$N11)</f>
        <v>2400</v>
      </c>
      <c r="P11" s="52"/>
      <c r="Q11" s="78">
        <v>400.0</v>
      </c>
      <c r="R11" s="67">
        <v>0.0</v>
      </c>
      <c r="S11" s="67">
        <v>0.0</v>
      </c>
      <c r="T11" s="67">
        <v>400.0</v>
      </c>
      <c r="U11" s="67">
        <v>0.0</v>
      </c>
      <c r="V11" s="67">
        <v>0.0</v>
      </c>
      <c r="W11" s="67">
        <v>0.0</v>
      </c>
      <c r="X11" s="67">
        <v>0.0</v>
      </c>
      <c r="Y11" s="67">
        <v>500.0</v>
      </c>
      <c r="Z11" s="67">
        <v>0.0</v>
      </c>
      <c r="AA11" s="67">
        <v>0.0</v>
      </c>
      <c r="AB11" s="67">
        <v>0.0</v>
      </c>
      <c r="AC11" s="81">
        <f>SUM(Sheet1!$Q11:$AB11)</f>
        <v>1300</v>
      </c>
      <c r="AD11" s="83"/>
    </row>
    <row r="12">
      <c r="A12" s="23">
        <v>9.0</v>
      </c>
      <c r="B12" s="85" t="s">
        <v>72</v>
      </c>
      <c r="C12" s="67">
        <v>0.0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9"/>
      <c r="O12" s="73">
        <f>SUM(Sheet1!$C12:$N12)</f>
        <v>0</v>
      </c>
      <c r="P12" s="52"/>
      <c r="Q12" s="78">
        <v>0.0</v>
      </c>
      <c r="R12" s="67">
        <v>0.0</v>
      </c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81">
        <f>SUM(Sheet1!$Q12:$AB12)</f>
        <v>0</v>
      </c>
      <c r="AD12" s="83"/>
    </row>
    <row r="13">
      <c r="A13" s="23">
        <v>10.0</v>
      </c>
      <c r="B13" s="94" t="s">
        <v>76</v>
      </c>
      <c r="C13" s="67">
        <v>300.0</v>
      </c>
      <c r="D13" s="67">
        <v>300.0</v>
      </c>
      <c r="E13" s="67">
        <v>300.0</v>
      </c>
      <c r="F13" s="67">
        <v>300.0</v>
      </c>
      <c r="G13" s="67">
        <v>300.0</v>
      </c>
      <c r="H13" s="67">
        <v>300.0</v>
      </c>
      <c r="I13" s="67">
        <v>300.0</v>
      </c>
      <c r="J13" s="67">
        <v>300.0</v>
      </c>
      <c r="K13" s="67">
        <v>300.0</v>
      </c>
      <c r="L13" s="67">
        <v>300.0</v>
      </c>
      <c r="M13" s="67">
        <v>0.0</v>
      </c>
      <c r="N13" s="69">
        <v>0.0</v>
      </c>
      <c r="O13" s="73">
        <f>SUM(Sheet1!$C13:$N13)</f>
        <v>3000</v>
      </c>
      <c r="P13" s="52"/>
      <c r="Q13" s="78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81">
        <f>SUM(Sheet1!$Q13:$AB13)</f>
        <v>0</v>
      </c>
      <c r="AD13" s="83"/>
    </row>
    <row r="14">
      <c r="A14" s="23">
        <v>11.0</v>
      </c>
      <c r="B14" s="100" t="s">
        <v>79</v>
      </c>
      <c r="C14" s="67">
        <v>300.0</v>
      </c>
      <c r="D14" s="67">
        <v>300.0</v>
      </c>
      <c r="E14" s="67">
        <v>300.0</v>
      </c>
      <c r="F14" s="67">
        <v>300.0</v>
      </c>
      <c r="G14" s="67">
        <v>300.0</v>
      </c>
      <c r="H14" s="67">
        <v>300.0</v>
      </c>
      <c r="I14" s="67">
        <v>300.0</v>
      </c>
      <c r="J14" s="67">
        <v>300.0</v>
      </c>
      <c r="K14" s="67">
        <v>300.0</v>
      </c>
      <c r="L14" s="67">
        <v>300.0</v>
      </c>
      <c r="M14" s="67">
        <v>0.0</v>
      </c>
      <c r="N14" s="69">
        <v>0.0</v>
      </c>
      <c r="O14" s="73">
        <f>SUM(Sheet1!$C14:$N14)</f>
        <v>3000</v>
      </c>
      <c r="P14" s="52"/>
      <c r="Q14" s="78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81">
        <f>SUM(Sheet1!$Q14:$AB14)</f>
        <v>0</v>
      </c>
      <c r="AD14" s="83"/>
    </row>
    <row r="15">
      <c r="A15" s="23">
        <v>12.0</v>
      </c>
      <c r="B15" s="85" t="s">
        <v>71</v>
      </c>
      <c r="C15" s="67">
        <v>300.0</v>
      </c>
      <c r="D15" s="67">
        <v>300.0</v>
      </c>
      <c r="E15" s="67">
        <v>300.0</v>
      </c>
      <c r="F15" s="67">
        <v>300.0</v>
      </c>
      <c r="G15" s="67">
        <v>300.0</v>
      </c>
      <c r="H15" s="67">
        <v>300.0</v>
      </c>
      <c r="I15" s="67">
        <v>300.0</v>
      </c>
      <c r="J15" s="67">
        <v>300.0</v>
      </c>
      <c r="K15" s="67">
        <v>300.0</v>
      </c>
      <c r="L15" s="67">
        <v>300.0</v>
      </c>
      <c r="M15" s="67">
        <v>300.0</v>
      </c>
      <c r="N15" s="69">
        <v>300.0</v>
      </c>
      <c r="O15" s="73">
        <f>SUM(Sheet1!$C15:$N15)</f>
        <v>3600</v>
      </c>
      <c r="P15" s="52"/>
      <c r="Q15" s="78">
        <v>200.0</v>
      </c>
      <c r="R15" s="67">
        <v>0.0</v>
      </c>
      <c r="S15" s="67">
        <v>200.0</v>
      </c>
      <c r="T15" s="67">
        <v>200.0</v>
      </c>
      <c r="U15" s="67">
        <v>200.0</v>
      </c>
      <c r="V15" s="67">
        <v>250.0</v>
      </c>
      <c r="W15" s="67">
        <v>250.0</v>
      </c>
      <c r="X15" s="67">
        <v>250.0</v>
      </c>
      <c r="Y15" s="67">
        <v>250.0</v>
      </c>
      <c r="Z15" s="67">
        <v>250.0</v>
      </c>
      <c r="AA15" s="67">
        <v>250.0</v>
      </c>
      <c r="AB15" s="67">
        <v>250.0</v>
      </c>
      <c r="AC15" s="81">
        <f>SUM(Sheet1!$Q15:$AB15)</f>
        <v>2550</v>
      </c>
      <c r="AD15" s="83"/>
    </row>
    <row r="16">
      <c r="A16" s="23">
        <v>13.0</v>
      </c>
      <c r="B16" s="85" t="s">
        <v>85</v>
      </c>
      <c r="C16" s="67">
        <v>300.0</v>
      </c>
      <c r="D16" s="67">
        <v>300.0</v>
      </c>
      <c r="E16" s="67">
        <v>300.0</v>
      </c>
      <c r="F16" s="67">
        <v>300.0</v>
      </c>
      <c r="G16" s="67">
        <v>300.0</v>
      </c>
      <c r="H16" s="67">
        <v>300.0</v>
      </c>
      <c r="I16" s="67">
        <v>300.0</v>
      </c>
      <c r="J16" s="67">
        <v>300.0</v>
      </c>
      <c r="K16" s="67" t="str">
        <f>+K16:U29</f>
        <v>#VALUE!</v>
      </c>
      <c r="L16" s="67">
        <v>0.0</v>
      </c>
      <c r="M16" s="67">
        <v>0.0</v>
      </c>
      <c r="N16" s="69">
        <v>0.0</v>
      </c>
      <c r="O16" s="73" t="str">
        <f>SUM(Sheet1!$C16:$N16)</f>
        <v>#VALUE!</v>
      </c>
      <c r="P16" s="52"/>
      <c r="Q16" s="78">
        <v>200.0</v>
      </c>
      <c r="R16" s="67">
        <v>0.0</v>
      </c>
      <c r="S16" s="67">
        <v>200.0</v>
      </c>
      <c r="T16" s="67">
        <v>200.0</v>
      </c>
      <c r="U16" s="67">
        <v>250.0</v>
      </c>
      <c r="V16" s="67">
        <v>250.0</v>
      </c>
      <c r="W16" s="67">
        <v>250.0</v>
      </c>
      <c r="X16" s="67">
        <v>250.0</v>
      </c>
      <c r="Y16" s="67">
        <v>250.0</v>
      </c>
      <c r="Z16" s="23"/>
      <c r="AA16" s="23"/>
      <c r="AB16" s="23"/>
      <c r="AC16" s="81">
        <f>SUM(Sheet1!$Q16:$AB16)</f>
        <v>1850</v>
      </c>
      <c r="AD16" s="83"/>
    </row>
    <row r="17">
      <c r="A17" s="23">
        <v>14.0</v>
      </c>
      <c r="B17" s="94" t="s">
        <v>56</v>
      </c>
      <c r="C17" s="67">
        <v>300.0</v>
      </c>
      <c r="D17" s="67">
        <v>300.0</v>
      </c>
      <c r="E17" s="67">
        <v>300.0</v>
      </c>
      <c r="F17" s="67">
        <v>300.0</v>
      </c>
      <c r="G17" s="67">
        <v>300.0</v>
      </c>
      <c r="H17" s="67">
        <v>300.0</v>
      </c>
      <c r="I17" s="67">
        <v>300.0</v>
      </c>
      <c r="J17" s="67">
        <v>300.0</v>
      </c>
      <c r="K17" s="67">
        <v>300.0</v>
      </c>
      <c r="L17" s="67">
        <v>300.0</v>
      </c>
      <c r="M17" s="67">
        <v>300.0</v>
      </c>
      <c r="N17" s="69">
        <v>300.0</v>
      </c>
      <c r="O17" s="73">
        <f>SUM(Sheet1!$C17:$N17)</f>
        <v>3600</v>
      </c>
      <c r="P17" s="52"/>
      <c r="Q17" s="101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81">
        <f>SUM(Sheet1!$Q17:$AB17)</f>
        <v>0</v>
      </c>
      <c r="AD17" s="83"/>
    </row>
    <row r="18">
      <c r="A18" s="23">
        <v>15.0</v>
      </c>
      <c r="B18" s="100" t="s">
        <v>70</v>
      </c>
      <c r="C18" s="67">
        <v>0.0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9"/>
      <c r="O18" s="73">
        <f>SUM(Sheet1!$C18:$N18)</f>
        <v>0</v>
      </c>
      <c r="P18" s="52"/>
      <c r="Q18" s="101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81">
        <f>SUM(Sheet1!$Q18:$AB18)</f>
        <v>0</v>
      </c>
      <c r="AD18" s="83"/>
    </row>
    <row r="19">
      <c r="A19" s="23">
        <v>16.0</v>
      </c>
      <c r="B19" s="85" t="s">
        <v>53</v>
      </c>
      <c r="C19" s="67">
        <v>300.0</v>
      </c>
      <c r="D19" s="67">
        <v>300.0</v>
      </c>
      <c r="E19" s="67">
        <v>300.0</v>
      </c>
      <c r="F19" s="67">
        <v>300.0</v>
      </c>
      <c r="G19" s="67">
        <v>300.0</v>
      </c>
      <c r="H19" s="67">
        <v>300.0</v>
      </c>
      <c r="I19" s="67">
        <v>300.0</v>
      </c>
      <c r="J19" s="67">
        <v>300.0</v>
      </c>
      <c r="K19" s="67">
        <v>300.0</v>
      </c>
      <c r="L19" s="67">
        <v>300.0</v>
      </c>
      <c r="M19" s="67">
        <v>300.0</v>
      </c>
      <c r="N19" s="69">
        <v>300.0</v>
      </c>
      <c r="O19" s="73">
        <f>SUM(Sheet1!$C19:$N19)</f>
        <v>3600</v>
      </c>
      <c r="P19" s="52"/>
      <c r="Q19" s="78">
        <v>200.0</v>
      </c>
      <c r="R19" s="67">
        <v>200.0</v>
      </c>
      <c r="S19" s="67">
        <v>200.0</v>
      </c>
      <c r="T19" s="67">
        <v>200.0</v>
      </c>
      <c r="U19" s="67">
        <v>200.0</v>
      </c>
      <c r="V19" s="67">
        <v>200.0</v>
      </c>
      <c r="W19" s="67">
        <v>200.0</v>
      </c>
      <c r="X19" s="67">
        <v>200.0</v>
      </c>
      <c r="Y19" s="67">
        <v>200.0</v>
      </c>
      <c r="Z19" s="67">
        <v>250.0</v>
      </c>
      <c r="AA19" s="67">
        <v>250.0</v>
      </c>
      <c r="AB19" s="67">
        <v>250.0</v>
      </c>
      <c r="AC19" s="81">
        <f>SUM(Sheet1!$Q19:$AB19)</f>
        <v>2550</v>
      </c>
      <c r="AD19" s="83"/>
    </row>
    <row r="20">
      <c r="A20" s="23">
        <v>17.0</v>
      </c>
      <c r="B20" s="100" t="s">
        <v>77</v>
      </c>
      <c r="C20" s="67">
        <v>0.0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9"/>
      <c r="O20" s="73">
        <f>SUM(Sheet1!$C20:$N20)</f>
        <v>0</v>
      </c>
      <c r="P20" s="52"/>
      <c r="Q20" s="78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81">
        <f>SUM(Sheet1!$Q20:$AB20)</f>
        <v>0</v>
      </c>
      <c r="AD20" s="83"/>
    </row>
    <row r="21" ht="15.75" customHeight="1">
      <c r="A21" s="23">
        <v>18.0</v>
      </c>
      <c r="B21" s="85" t="s">
        <v>62</v>
      </c>
      <c r="C21" s="67">
        <v>300.0</v>
      </c>
      <c r="D21" s="67">
        <v>300.0</v>
      </c>
      <c r="E21" s="67">
        <v>300.0</v>
      </c>
      <c r="F21" s="67">
        <v>300.0</v>
      </c>
      <c r="G21" s="67">
        <v>300.0</v>
      </c>
      <c r="H21" s="67">
        <v>300.0</v>
      </c>
      <c r="I21" s="67">
        <v>300.0</v>
      </c>
      <c r="J21" s="67">
        <v>300.0</v>
      </c>
      <c r="K21" s="67">
        <v>300.0</v>
      </c>
      <c r="L21" s="67">
        <v>300.0</v>
      </c>
      <c r="M21" s="67">
        <v>300.0</v>
      </c>
      <c r="N21" s="69">
        <v>0.0</v>
      </c>
      <c r="O21" s="73">
        <f>SUM(Sheet1!$C21:$N21)</f>
        <v>3300</v>
      </c>
      <c r="P21" s="52"/>
      <c r="Q21" s="78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81">
        <f>SUM(Sheet1!$Q21:$AB21)</f>
        <v>0</v>
      </c>
      <c r="AD21" s="83"/>
    </row>
    <row r="22" ht="15.75" customHeight="1">
      <c r="A22" s="23">
        <v>19.0</v>
      </c>
      <c r="B22" s="100" t="s">
        <v>75</v>
      </c>
      <c r="C22" s="67">
        <v>300.0</v>
      </c>
      <c r="D22" s="67">
        <v>300.0</v>
      </c>
      <c r="E22" s="67">
        <v>300.0</v>
      </c>
      <c r="F22" s="67">
        <v>300.0</v>
      </c>
      <c r="G22" s="67">
        <v>300.0</v>
      </c>
      <c r="H22" s="67">
        <v>300.0</v>
      </c>
      <c r="I22" s="67">
        <v>300.0</v>
      </c>
      <c r="J22" s="67">
        <v>300.0</v>
      </c>
      <c r="K22" s="67">
        <v>300.0</v>
      </c>
      <c r="L22" s="67">
        <v>300.0</v>
      </c>
      <c r="M22" s="67">
        <v>300.0</v>
      </c>
      <c r="N22" s="69">
        <v>300.0</v>
      </c>
      <c r="O22" s="73">
        <f>SUM(Sheet1!$C22:$N22)</f>
        <v>3600</v>
      </c>
      <c r="P22" s="52"/>
      <c r="Q22" s="78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81">
        <f>SUM(AB24)</f>
        <v>0</v>
      </c>
      <c r="AD22" s="83"/>
    </row>
    <row r="23" ht="15.75" customHeight="1">
      <c r="A23" s="23">
        <v>20.0</v>
      </c>
      <c r="B23" s="85" t="s">
        <v>95</v>
      </c>
      <c r="C23" s="67">
        <v>0.0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9"/>
      <c r="O23" s="73">
        <f>SUM(Sheet1!$C23:$N23)</f>
        <v>0</v>
      </c>
      <c r="P23" s="52"/>
      <c r="Q23" s="78">
        <v>400.0</v>
      </c>
      <c r="R23" s="67">
        <v>0.0</v>
      </c>
      <c r="S23" s="67">
        <v>400.0</v>
      </c>
      <c r="T23" s="67">
        <v>400.0</v>
      </c>
      <c r="U23" s="67">
        <v>500.0</v>
      </c>
      <c r="V23" s="67">
        <v>500.0</v>
      </c>
      <c r="W23" s="67">
        <v>500.0</v>
      </c>
      <c r="X23" s="67">
        <v>500.0</v>
      </c>
      <c r="Y23" s="67">
        <v>0.0</v>
      </c>
      <c r="Z23" s="67">
        <v>0.0</v>
      </c>
      <c r="AA23" s="67">
        <v>0.0</v>
      </c>
      <c r="AB23" s="67">
        <v>0.0</v>
      </c>
      <c r="AC23" s="81">
        <f>SUM(Sheet1!$Q23:$AB23)</f>
        <v>3200</v>
      </c>
      <c r="AD23" s="83"/>
    </row>
    <row r="24" ht="15.75" customHeight="1">
      <c r="A24" s="23">
        <v>21.0</v>
      </c>
      <c r="B24" s="100"/>
      <c r="C24" s="67">
        <v>0.0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9"/>
      <c r="O24" s="73">
        <f>SUM(Sheet1!$C24:$N24)</f>
        <v>0</v>
      </c>
      <c r="P24" s="52"/>
      <c r="Q24" s="78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81">
        <f>SUM(Sheet1!$Q24:$AB24)</f>
        <v>0</v>
      </c>
      <c r="AD24" s="83"/>
    </row>
    <row r="25" ht="15.75" customHeight="1">
      <c r="A25" s="23">
        <v>22.0</v>
      </c>
      <c r="B25" s="85"/>
      <c r="C25" s="67">
        <v>0.0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9"/>
      <c r="O25" s="73">
        <f>SUM(Sheet1!$C25:$N25)</f>
        <v>0</v>
      </c>
      <c r="P25" s="52"/>
      <c r="Q25" s="78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81">
        <f>SUM(Sheet1!$Q25:$AB25)</f>
        <v>0</v>
      </c>
      <c r="AD25" s="83"/>
    </row>
    <row r="26" ht="15.75" customHeight="1">
      <c r="A26" s="23">
        <v>23.0</v>
      </c>
      <c r="B26" s="100"/>
      <c r="C26" s="67">
        <v>0.0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9"/>
      <c r="O26" s="73">
        <f>SUM(Sheet1!$C26:$N26)</f>
        <v>0</v>
      </c>
      <c r="P26" s="52"/>
      <c r="Q26" s="78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81">
        <f>SUM(Sheet1!$Q26:$AB26)</f>
        <v>0</v>
      </c>
      <c r="AD26" s="83"/>
    </row>
    <row r="27" ht="15.75" customHeight="1">
      <c r="A27" s="23">
        <v>24.0</v>
      </c>
      <c r="B27" s="85"/>
      <c r="C27" s="67">
        <v>0.0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9"/>
      <c r="O27" s="73">
        <f>SUM(Sheet1!$C27:$N27)</f>
        <v>0</v>
      </c>
      <c r="P27" s="52"/>
      <c r="Q27" s="78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81">
        <f>SUM(Sheet1!$Q27:$AB27)</f>
        <v>0</v>
      </c>
      <c r="AD27" s="83"/>
    </row>
    <row r="28" ht="15.75" customHeight="1">
      <c r="A28" s="23">
        <v>25.0</v>
      </c>
      <c r="B28" s="100"/>
      <c r="C28" s="67">
        <v>0.0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9"/>
      <c r="O28" s="73">
        <f>SUM(Sheet1!$C28:$N28)</f>
        <v>0</v>
      </c>
      <c r="P28" s="52"/>
      <c r="Q28" s="78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81">
        <f>SUM(Sheet1!$Q28:$AB28)</f>
        <v>0</v>
      </c>
      <c r="AD28" s="83"/>
    </row>
    <row r="29" ht="15.75" customHeight="1">
      <c r="A29" s="23">
        <v>26.0</v>
      </c>
      <c r="B29" s="85"/>
      <c r="C29" s="67">
        <v>0.0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9"/>
      <c r="O29" s="73">
        <f>SUM(Sheet1!$C29:$N29)</f>
        <v>0</v>
      </c>
      <c r="P29" s="52"/>
      <c r="Q29" s="78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81">
        <f>SUM(Sheet1!$Q29:$AB29)</f>
        <v>0</v>
      </c>
      <c r="AD29" s="83"/>
    </row>
    <row r="30" ht="15.75" customHeight="1">
      <c r="A30" s="23">
        <v>27.0</v>
      </c>
      <c r="B30" s="100"/>
      <c r="C30" s="67">
        <v>0.0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9"/>
      <c r="O30" s="73">
        <f>SUM(Sheet1!$C30:$N30)</f>
        <v>0</v>
      </c>
      <c r="P30" s="52"/>
      <c r="Q30" s="78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81">
        <f>SUM(Sheet1!$Q30:$AB30)</f>
        <v>0</v>
      </c>
      <c r="AD30" s="83"/>
    </row>
    <row r="31" ht="15.75" customHeight="1">
      <c r="A31" s="23">
        <v>28.0</v>
      </c>
      <c r="B31" s="85"/>
      <c r="C31" s="67">
        <v>0.0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9"/>
      <c r="O31" s="73">
        <f>SUM(Sheet1!$C31:$N31)</f>
        <v>0</v>
      </c>
      <c r="P31" s="52"/>
      <c r="Q31" s="78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81">
        <f>SUM(Sheet1!$Q31:$AB31)</f>
        <v>0</v>
      </c>
      <c r="AD31" s="83"/>
    </row>
    <row r="32" ht="15.75" customHeight="1">
      <c r="A32" s="23">
        <v>29.0</v>
      </c>
      <c r="B32" s="100"/>
      <c r="C32" s="67">
        <v>0.0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9"/>
      <c r="O32" s="73">
        <f>SUM(Sheet1!$C32:$N32)</f>
        <v>0</v>
      </c>
      <c r="P32" s="52"/>
      <c r="Q32" s="78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81">
        <f>SUM(Sheet1!$Q32:$AB32)</f>
        <v>0</v>
      </c>
      <c r="AD32" s="83"/>
    </row>
    <row r="33" ht="15.75" customHeight="1">
      <c r="A33" s="23">
        <v>30.0</v>
      </c>
      <c r="B33" s="85"/>
      <c r="C33" s="67">
        <v>0.0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9"/>
      <c r="O33" s="73">
        <f>SUM(Sheet1!$C33:$N33)</f>
        <v>0</v>
      </c>
      <c r="P33" s="52"/>
      <c r="Q33" s="78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81">
        <f>SUM(Sheet1!$Q33:$AB33)</f>
        <v>0</v>
      </c>
      <c r="AD33" s="83"/>
    </row>
    <row r="34" ht="15.75" customHeight="1">
      <c r="A34" s="23">
        <v>31.0</v>
      </c>
      <c r="B34" s="100"/>
      <c r="C34" s="67">
        <v>0.0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9"/>
      <c r="O34" s="73">
        <f>SUM(Sheet1!$C34:$N34)</f>
        <v>0</v>
      </c>
      <c r="P34" s="52"/>
      <c r="Q34" s="78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81">
        <f>SUM(Sheet1!$Q34:$AB34)</f>
        <v>0</v>
      </c>
      <c r="AD34" s="83"/>
    </row>
    <row r="35" ht="15.75" customHeight="1">
      <c r="A35" s="23">
        <v>32.0</v>
      </c>
      <c r="B35" s="85"/>
      <c r="C35" s="67">
        <v>0.0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9"/>
      <c r="O35" s="73">
        <f>SUM(Sheet1!$C35:$N35)</f>
        <v>0</v>
      </c>
      <c r="P35" s="52"/>
      <c r="Q35" s="78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81">
        <f>SUM(Sheet1!$Q35:$AB35)</f>
        <v>0</v>
      </c>
      <c r="AD35" s="83"/>
    </row>
    <row r="36" ht="15.75" customHeight="1">
      <c r="A36" s="23">
        <v>33.0</v>
      </c>
      <c r="B36" s="100"/>
      <c r="C36" s="67">
        <v>0.0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9"/>
      <c r="O36" s="73">
        <f>SUM(Sheet1!$C36:$N36)</f>
        <v>0</v>
      </c>
      <c r="P36" s="52"/>
      <c r="Q36" s="78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81">
        <f>SUM(Sheet1!$Q36:$AB36)</f>
        <v>0</v>
      </c>
      <c r="AD36" s="83"/>
    </row>
    <row r="37" ht="15.75" customHeight="1">
      <c r="A37" s="23">
        <v>34.0</v>
      </c>
      <c r="B37" s="85"/>
      <c r="C37" s="67">
        <v>0.0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9"/>
      <c r="O37" s="73">
        <f>SUM(Sheet1!$C37:$N37)</f>
        <v>0</v>
      </c>
      <c r="P37" s="52"/>
      <c r="Q37" s="78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81">
        <f>SUM(Sheet1!$Q37:$AB37)</f>
        <v>0</v>
      </c>
      <c r="AD37" s="83"/>
    </row>
    <row r="38" ht="15.75" customHeight="1">
      <c r="A38" s="23">
        <v>35.0</v>
      </c>
      <c r="B38" s="100"/>
      <c r="C38" s="67">
        <v>0.0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9"/>
      <c r="O38" s="73">
        <f>SUM(Sheet1!$C38:$N38)</f>
        <v>0</v>
      </c>
      <c r="P38" s="52"/>
      <c r="Q38" s="78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81">
        <f>SUM(Sheet1!$Q38:$AB38)</f>
        <v>0</v>
      </c>
      <c r="AD38" s="83"/>
    </row>
    <row r="39" ht="15.75" customHeight="1">
      <c r="A39" s="23">
        <v>36.0</v>
      </c>
      <c r="B39" s="85"/>
      <c r="C39" s="67">
        <v>0.0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9"/>
      <c r="O39" s="73">
        <f>SUM(Sheet1!$C39:$N39)</f>
        <v>0</v>
      </c>
      <c r="P39" s="112"/>
      <c r="Q39" s="78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81">
        <f>SUM(Sheet1!$Q39:$AB39)</f>
        <v>0</v>
      </c>
      <c r="AD39" s="83"/>
    </row>
    <row r="40" ht="15.75" customHeight="1">
      <c r="A40" s="23">
        <v>37.0</v>
      </c>
      <c r="B40" s="100"/>
      <c r="C40" s="67">
        <v>0.0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9"/>
      <c r="O40" s="73">
        <f>SUM(Sheet1!$C40:$N40)</f>
        <v>0</v>
      </c>
      <c r="P40" s="112"/>
      <c r="Q40" s="78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81">
        <f>SUM(Sheet1!$Q40:$AB40)</f>
        <v>0</v>
      </c>
      <c r="AD40" s="83"/>
    </row>
    <row r="41" ht="15.75" customHeight="1">
      <c r="A41" s="23">
        <v>38.0</v>
      </c>
      <c r="B41" s="85"/>
      <c r="C41" s="67">
        <v>0.0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9"/>
      <c r="O41" s="73">
        <f>SUM(Sheet1!$C41:$N41)</f>
        <v>0</v>
      </c>
      <c r="P41" s="112"/>
      <c r="Q41" s="78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81">
        <f>SUM(Sheet1!$Q41:$AB41)</f>
        <v>0</v>
      </c>
      <c r="AD41" s="83"/>
    </row>
    <row r="42" ht="15.75" customHeight="1">
      <c r="A42" s="23">
        <v>39.0</v>
      </c>
      <c r="B42" s="100"/>
      <c r="C42" s="67">
        <v>0.0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9"/>
      <c r="O42" s="73">
        <f>SUM(Sheet1!$C42:$N42)</f>
        <v>0</v>
      </c>
      <c r="P42" s="112"/>
      <c r="Q42" s="78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81">
        <f>SUM(Sheet1!$Q42:$AB42)</f>
        <v>0</v>
      </c>
      <c r="AD42" s="83"/>
    </row>
    <row r="43" ht="15.75" customHeight="1">
      <c r="A43" s="23">
        <v>40.0</v>
      </c>
      <c r="B43" s="85"/>
      <c r="C43" s="67">
        <v>0.0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9"/>
      <c r="O43" s="73">
        <f>SUM(Sheet1!$C43:$N43)</f>
        <v>0</v>
      </c>
      <c r="P43" s="112"/>
      <c r="Q43" s="7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81">
        <f>SUM(Sheet1!$Q43:$AB43)</f>
        <v>0</v>
      </c>
      <c r="AD43" s="83"/>
    </row>
    <row r="44" ht="15.75" customHeight="1">
      <c r="A44" s="23">
        <v>41.0</v>
      </c>
      <c r="B44" s="100"/>
      <c r="C44" s="67">
        <v>0.0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9"/>
      <c r="O44" s="73">
        <f>SUM(Sheet1!$C44:$N44)</f>
        <v>0</v>
      </c>
      <c r="P44" s="112"/>
      <c r="Q44" s="78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81">
        <f>SUM(Sheet1!$Q44:$AB44)</f>
        <v>0</v>
      </c>
      <c r="AD44" s="83"/>
    </row>
    <row r="45" ht="15.75" customHeight="1">
      <c r="A45" s="23">
        <v>41.0</v>
      </c>
      <c r="B45" s="85"/>
      <c r="C45" s="67">
        <v>0.0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9"/>
      <c r="O45" s="73">
        <f>SUM(Sheet1!$C45:$N45)</f>
        <v>0</v>
      </c>
      <c r="P45" s="112"/>
      <c r="Q45" s="78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81">
        <f>SUM(Sheet1!$Q45:$AB45)</f>
        <v>0</v>
      </c>
      <c r="AD45" s="83"/>
    </row>
    <row r="46" ht="15.75" customHeight="1">
      <c r="A46" s="23">
        <v>43.0</v>
      </c>
      <c r="B46" s="100"/>
      <c r="C46" s="67">
        <v>0.0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9"/>
      <c r="O46" s="73">
        <f>SUM(Sheet1!$C46:$N46)</f>
        <v>0</v>
      </c>
      <c r="P46" s="112"/>
      <c r="Q46" s="78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81">
        <f>SUM(Sheet1!$Q46:$AB46)</f>
        <v>0</v>
      </c>
      <c r="AD46" s="83"/>
    </row>
    <row r="47" ht="15.75" customHeight="1">
      <c r="A47" s="23">
        <v>44.0</v>
      </c>
      <c r="B47" s="85"/>
      <c r="C47" s="67">
        <v>0.0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9"/>
      <c r="O47" s="73">
        <f>SUM(Sheet1!$C47:$N47)</f>
        <v>0</v>
      </c>
      <c r="P47" s="112"/>
      <c r="Q47" s="78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81">
        <f>SUM(Sheet1!$Q47:$AB47)</f>
        <v>0</v>
      </c>
      <c r="AD47" s="83"/>
    </row>
    <row r="48" ht="15.75" customHeight="1">
      <c r="A48" s="23">
        <v>45.0</v>
      </c>
      <c r="B48" s="100"/>
      <c r="C48" s="67">
        <v>0.0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9"/>
      <c r="O48" s="73">
        <f>SUM(Sheet1!$C48:$N48)</f>
        <v>0</v>
      </c>
      <c r="P48" s="112"/>
      <c r="Q48" s="7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81">
        <f>SUM(Sheet1!$Q48:$AB48)</f>
        <v>0</v>
      </c>
      <c r="AD48" s="83"/>
    </row>
    <row r="49" ht="15.75" customHeight="1">
      <c r="A49" s="23">
        <v>46.0</v>
      </c>
      <c r="B49" s="85"/>
      <c r="C49" s="67">
        <v>0.0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9"/>
      <c r="O49" s="73">
        <f>SUM(Sheet1!$C49:$N49)</f>
        <v>0</v>
      </c>
      <c r="P49" s="112"/>
      <c r="Q49" s="78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81">
        <f>SUM(Sheet1!$Q49:$AB49)</f>
        <v>0</v>
      </c>
      <c r="AD49" s="83"/>
    </row>
    <row r="50" ht="15.75" customHeight="1">
      <c r="A50" s="23">
        <v>47.0</v>
      </c>
      <c r="B50" s="100"/>
      <c r="C50" s="67">
        <v>0.0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9"/>
      <c r="O50" s="73">
        <f>SUM(Sheet1!$C50:$N50)</f>
        <v>0</v>
      </c>
      <c r="P50" s="112"/>
      <c r="Q50" s="78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81">
        <f>SUM(Sheet1!$Q50:$AB50)</f>
        <v>0</v>
      </c>
      <c r="AD50" s="83"/>
    </row>
    <row r="51" ht="15.75" customHeight="1">
      <c r="A51" s="23">
        <v>48.0</v>
      </c>
      <c r="B51" s="85"/>
      <c r="C51" s="67">
        <v>0.0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9"/>
      <c r="O51" s="73">
        <f>SUM(Sheet1!$C51:$N51)</f>
        <v>0</v>
      </c>
      <c r="P51" s="112"/>
      <c r="Q51" s="78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81">
        <f>SUM(Sheet1!$Q51:$AB51)</f>
        <v>0</v>
      </c>
      <c r="AD51" s="83"/>
    </row>
    <row r="52" ht="15.75" customHeight="1">
      <c r="A52" s="23">
        <v>49.0</v>
      </c>
      <c r="B52" s="100"/>
      <c r="C52" s="67">
        <v>0.0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9"/>
      <c r="O52" s="73">
        <f>SUM(Sheet1!$C52:$N52)</f>
        <v>0</v>
      </c>
      <c r="P52" s="112"/>
      <c r="Q52" s="78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81">
        <f>SUM(Sheet1!$Q52:$AB52)</f>
        <v>0</v>
      </c>
      <c r="AD52" s="83"/>
    </row>
    <row r="53" ht="15.75" customHeight="1">
      <c r="A53" s="23">
        <v>50.0</v>
      </c>
      <c r="B53" s="113"/>
      <c r="C53" s="67">
        <v>0.0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9"/>
      <c r="O53" s="114">
        <f>SUM(Sheet1!$C53:$N53)</f>
        <v>0</v>
      </c>
      <c r="P53" s="115"/>
      <c r="Q53" s="78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116">
        <f>SUM(Sheet1!$Q53:$AB53)</f>
        <v>0</v>
      </c>
      <c r="AD53" s="117"/>
    </row>
    <row r="54" ht="15.75" customHeight="1">
      <c r="B54" s="118"/>
      <c r="M54" s="119"/>
      <c r="N54" s="119"/>
      <c r="O54" s="119"/>
      <c r="P54" s="120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</row>
    <row r="55" ht="15.75" customHeight="1">
      <c r="B55" s="121"/>
      <c r="M55" s="119"/>
      <c r="N55" s="119"/>
      <c r="O55" s="119"/>
      <c r="P55" s="120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</row>
    <row r="56" ht="15.75" customHeight="1">
      <c r="M56" s="119"/>
      <c r="N56" s="119"/>
      <c r="O56" s="119"/>
      <c r="P56" s="120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</row>
    <row r="57" ht="15.75" customHeight="1">
      <c r="M57" s="119"/>
      <c r="N57" s="119"/>
      <c r="O57" s="119"/>
      <c r="P57" s="120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</row>
    <row r="58" ht="15.75" customHeight="1">
      <c r="M58" s="119"/>
      <c r="N58" s="119"/>
      <c r="O58" s="119"/>
      <c r="P58" s="120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</row>
    <row r="59" ht="15.75" customHeight="1">
      <c r="M59" s="119"/>
      <c r="N59" s="119"/>
      <c r="O59" s="119"/>
      <c r="P59" s="120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</row>
    <row r="60" ht="15.75" customHeight="1">
      <c r="M60" s="119"/>
      <c r="N60" s="119"/>
      <c r="O60" s="119"/>
      <c r="P60" s="120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</row>
    <row r="61" ht="15.75" customHeight="1">
      <c r="M61" s="119"/>
      <c r="N61" s="119"/>
      <c r="O61" s="119"/>
      <c r="P61" s="120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</row>
    <row r="62" ht="15.75" customHeight="1">
      <c r="M62" s="119"/>
      <c r="N62" s="119"/>
      <c r="O62" s="119"/>
      <c r="P62" s="120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</row>
    <row r="63" ht="15.75" customHeight="1">
      <c r="M63" s="119"/>
      <c r="N63" s="119"/>
      <c r="O63" s="119"/>
      <c r="P63" s="120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</row>
    <row r="64" ht="15.75" customHeight="1">
      <c r="M64" s="119"/>
      <c r="N64" s="119"/>
      <c r="O64" s="119"/>
      <c r="P64" s="120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</row>
    <row r="65" ht="15.75" customHeight="1">
      <c r="M65" s="119"/>
      <c r="N65" s="119"/>
      <c r="O65" s="119"/>
      <c r="P65" s="120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</row>
    <row r="66" ht="15.75" customHeight="1">
      <c r="M66" s="119"/>
      <c r="N66" s="119"/>
      <c r="O66" s="119"/>
      <c r="P66" s="120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</row>
    <row r="67" ht="15.75" customHeight="1">
      <c r="M67" s="119"/>
      <c r="N67" s="119"/>
      <c r="O67" s="119"/>
      <c r="P67" s="120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</row>
    <row r="68" ht="15.75" customHeight="1">
      <c r="M68" s="119"/>
      <c r="N68" s="119"/>
      <c r="O68" s="119"/>
      <c r="P68" s="120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</row>
    <row r="69" ht="15.75" customHeight="1">
      <c r="M69" s="119"/>
      <c r="N69" s="119"/>
      <c r="O69" s="119"/>
      <c r="P69" s="120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</row>
    <row r="70" ht="15.75" customHeight="1">
      <c r="M70" s="119"/>
      <c r="N70" s="119"/>
      <c r="O70" s="119"/>
      <c r="P70" s="120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</row>
    <row r="71" ht="15.75" customHeight="1">
      <c r="M71" s="119"/>
      <c r="N71" s="119"/>
      <c r="O71" s="119"/>
      <c r="P71" s="120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</row>
    <row r="72" ht="15.75" customHeight="1">
      <c r="M72" s="119"/>
      <c r="N72" s="119"/>
      <c r="O72" s="119"/>
      <c r="P72" s="120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</row>
    <row r="73" ht="15.75" customHeight="1">
      <c r="M73" s="119"/>
      <c r="N73" s="119"/>
      <c r="O73" s="119"/>
      <c r="P73" s="120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</row>
    <row r="74" ht="15.75" customHeight="1">
      <c r="M74" s="119"/>
      <c r="N74" s="119"/>
      <c r="O74" s="119"/>
      <c r="P74" s="120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</row>
    <row r="75" ht="15.75" customHeight="1">
      <c r="M75" s="119"/>
      <c r="N75" s="119"/>
      <c r="O75" s="119"/>
      <c r="P75" s="120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</row>
    <row r="76" ht="15.75" customHeight="1">
      <c r="M76" s="119"/>
      <c r="N76" s="119"/>
      <c r="O76" s="119"/>
      <c r="P76" s="120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</row>
    <row r="77" ht="15.75" customHeight="1">
      <c r="M77" s="119"/>
      <c r="N77" s="119"/>
      <c r="O77" s="119"/>
      <c r="P77" s="120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</row>
    <row r="78" ht="15.75" customHeight="1">
      <c r="M78" s="119"/>
      <c r="N78" s="119"/>
      <c r="O78" s="119"/>
      <c r="P78" s="120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</row>
    <row r="79" ht="15.75" customHeight="1">
      <c r="M79" s="119"/>
      <c r="N79" s="119"/>
      <c r="O79" s="119"/>
      <c r="P79" s="120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</row>
    <row r="80" ht="15.75" customHeight="1">
      <c r="M80" s="119"/>
      <c r="N80" s="119"/>
      <c r="O80" s="119"/>
      <c r="P80" s="120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</row>
    <row r="81" ht="15.75" customHeight="1">
      <c r="M81" s="119"/>
      <c r="N81" s="119"/>
      <c r="O81" s="119"/>
      <c r="P81" s="120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</row>
    <row r="82" ht="15.75" customHeight="1">
      <c r="M82" s="119"/>
      <c r="N82" s="119"/>
      <c r="O82" s="119"/>
      <c r="P82" s="120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</row>
    <row r="83" ht="15.75" customHeight="1">
      <c r="M83" s="119"/>
      <c r="N83" s="119"/>
      <c r="O83" s="119"/>
      <c r="P83" s="120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</row>
    <row r="84" ht="15.75" customHeight="1">
      <c r="M84" s="119"/>
      <c r="N84" s="119"/>
      <c r="O84" s="119"/>
      <c r="P84" s="120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</row>
    <row r="85" ht="15.75" customHeight="1">
      <c r="M85" s="119"/>
      <c r="N85" s="119"/>
      <c r="O85" s="119"/>
      <c r="P85" s="120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</row>
    <row r="86" ht="15.75" customHeight="1">
      <c r="M86" s="119"/>
      <c r="N86" s="119"/>
      <c r="O86" s="119"/>
      <c r="P86" s="120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</row>
    <row r="87" ht="15.75" customHeight="1">
      <c r="M87" s="119"/>
      <c r="N87" s="119"/>
      <c r="O87" s="119"/>
      <c r="P87" s="120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</row>
    <row r="88" ht="15.75" customHeight="1">
      <c r="M88" s="119"/>
      <c r="N88" s="119"/>
      <c r="O88" s="119"/>
      <c r="P88" s="120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</row>
    <row r="89" ht="15.75" customHeight="1">
      <c r="M89" s="119"/>
      <c r="N89" s="119"/>
      <c r="O89" s="119"/>
      <c r="P89" s="120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</row>
    <row r="90" ht="15.75" customHeight="1">
      <c r="M90" s="119"/>
      <c r="N90" s="119"/>
      <c r="O90" s="119"/>
      <c r="P90" s="120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</row>
    <row r="91" ht="15.75" customHeight="1">
      <c r="M91" s="119"/>
      <c r="N91" s="119"/>
      <c r="O91" s="119"/>
      <c r="P91" s="120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</row>
    <row r="92" ht="15.75" customHeight="1">
      <c r="M92" s="119"/>
      <c r="N92" s="119"/>
      <c r="O92" s="119"/>
      <c r="P92" s="120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</row>
    <row r="93" ht="15.75" customHeight="1">
      <c r="M93" s="119"/>
      <c r="N93" s="119"/>
      <c r="O93" s="119"/>
      <c r="P93" s="120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</row>
    <row r="94" ht="15.75" customHeight="1">
      <c r="M94" s="119"/>
      <c r="N94" s="119"/>
      <c r="O94" s="119"/>
      <c r="P94" s="120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</row>
    <row r="95" ht="15.75" customHeight="1">
      <c r="M95" s="119"/>
      <c r="N95" s="119"/>
      <c r="O95" s="119"/>
      <c r="P95" s="120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</row>
    <row r="96" ht="15.75" customHeight="1">
      <c r="M96" s="119"/>
      <c r="N96" s="119"/>
      <c r="O96" s="119"/>
      <c r="P96" s="120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</row>
    <row r="97" ht="15.75" customHeight="1">
      <c r="M97" s="119"/>
      <c r="N97" s="119"/>
      <c r="O97" s="119"/>
      <c r="P97" s="120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</row>
    <row r="98" ht="15.75" customHeight="1">
      <c r="M98" s="119"/>
      <c r="N98" s="119"/>
      <c r="O98" s="119"/>
      <c r="P98" s="120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</row>
    <row r="99" ht="15.75" customHeight="1">
      <c r="M99" s="119"/>
      <c r="N99" s="119"/>
      <c r="O99" s="119"/>
      <c r="P99" s="120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</row>
    <row r="100" ht="15.75" customHeight="1">
      <c r="M100" s="119"/>
      <c r="N100" s="119"/>
      <c r="O100" s="119"/>
      <c r="P100" s="120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</row>
    <row r="101" ht="15.75" customHeight="1">
      <c r="M101" s="119"/>
      <c r="N101" s="119"/>
      <c r="O101" s="119"/>
      <c r="P101" s="120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</row>
    <row r="102" ht="15.75" customHeight="1">
      <c r="M102" s="119"/>
      <c r="N102" s="119"/>
      <c r="O102" s="119"/>
      <c r="P102" s="120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</row>
    <row r="103" ht="15.75" customHeight="1">
      <c r="M103" s="119"/>
      <c r="N103" s="119"/>
      <c r="O103" s="119"/>
      <c r="P103" s="120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</row>
    <row r="104" ht="15.75" customHeight="1">
      <c r="M104" s="119"/>
      <c r="N104" s="119"/>
      <c r="O104" s="119"/>
      <c r="P104" s="120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</row>
    <row r="105" ht="15.75" customHeight="1">
      <c r="M105" s="119"/>
      <c r="N105" s="119"/>
      <c r="O105" s="119"/>
      <c r="P105" s="120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</row>
    <row r="106" ht="15.75" customHeight="1">
      <c r="M106" s="119"/>
      <c r="N106" s="119"/>
      <c r="O106" s="119"/>
      <c r="P106" s="120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</row>
    <row r="107" ht="15.75" customHeight="1">
      <c r="M107" s="119"/>
      <c r="N107" s="119"/>
      <c r="O107" s="119"/>
      <c r="P107" s="120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</row>
    <row r="108" ht="15.75" customHeight="1">
      <c r="M108" s="119"/>
      <c r="N108" s="119"/>
      <c r="O108" s="119"/>
      <c r="P108" s="120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</row>
    <row r="109" ht="15.75" customHeight="1">
      <c r="M109" s="119"/>
      <c r="N109" s="119"/>
      <c r="O109" s="119"/>
      <c r="P109" s="120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</row>
    <row r="110" ht="15.75" customHeight="1">
      <c r="M110" s="119"/>
      <c r="N110" s="119"/>
      <c r="O110" s="119"/>
      <c r="P110" s="120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</row>
    <row r="111" ht="15.75" customHeight="1">
      <c r="M111" s="119"/>
      <c r="N111" s="119"/>
      <c r="O111" s="119"/>
      <c r="P111" s="120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</row>
    <row r="112" ht="15.75" customHeight="1">
      <c r="M112" s="119"/>
      <c r="N112" s="119"/>
      <c r="O112" s="119"/>
      <c r="P112" s="12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</row>
    <row r="113" ht="15.75" customHeight="1">
      <c r="M113" s="119"/>
      <c r="N113" s="119"/>
      <c r="O113" s="119"/>
      <c r="P113" s="120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</row>
    <row r="114" ht="15.75" customHeight="1">
      <c r="M114" s="119"/>
      <c r="N114" s="119"/>
      <c r="O114" s="119"/>
      <c r="P114" s="12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</row>
    <row r="115" ht="15.75" customHeight="1">
      <c r="M115" s="119"/>
      <c r="N115" s="119"/>
      <c r="O115" s="119"/>
      <c r="P115" s="120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</row>
    <row r="116" ht="15.75" customHeight="1">
      <c r="M116" s="119"/>
      <c r="N116" s="119"/>
      <c r="O116" s="119"/>
      <c r="P116" s="120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</row>
    <row r="117" ht="15.75" customHeight="1">
      <c r="M117" s="119"/>
      <c r="N117" s="119"/>
      <c r="O117" s="119"/>
      <c r="P117" s="120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</row>
    <row r="118" ht="15.75" customHeight="1">
      <c r="M118" s="119"/>
      <c r="N118" s="119"/>
      <c r="O118" s="119"/>
      <c r="P118" s="120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</row>
    <row r="119" ht="15.75" customHeight="1">
      <c r="M119" s="119"/>
      <c r="N119" s="119"/>
      <c r="O119" s="119"/>
      <c r="P119" s="120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</row>
    <row r="120" ht="15.75" customHeight="1">
      <c r="M120" s="119"/>
      <c r="N120" s="119"/>
      <c r="O120" s="119"/>
      <c r="P120" s="120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</row>
    <row r="121" ht="15.75" customHeight="1">
      <c r="M121" s="119"/>
      <c r="N121" s="119"/>
      <c r="O121" s="119"/>
      <c r="P121" s="120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</row>
    <row r="122" ht="15.75" customHeight="1">
      <c r="M122" s="119"/>
      <c r="N122" s="119"/>
      <c r="O122" s="119"/>
      <c r="P122" s="120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</row>
    <row r="123" ht="15.75" customHeight="1">
      <c r="M123" s="119"/>
      <c r="N123" s="119"/>
      <c r="O123" s="119"/>
      <c r="P123" s="120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</row>
    <row r="124" ht="15.75" customHeight="1">
      <c r="M124" s="119"/>
      <c r="N124" s="119"/>
      <c r="O124" s="119"/>
      <c r="P124" s="120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</row>
    <row r="125" ht="15.75" customHeight="1">
      <c r="M125" s="119"/>
      <c r="N125" s="119"/>
      <c r="O125" s="119"/>
      <c r="P125" s="120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</row>
    <row r="126" ht="15.75" customHeight="1">
      <c r="M126" s="119"/>
      <c r="N126" s="119"/>
      <c r="O126" s="119"/>
      <c r="P126" s="120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</row>
    <row r="127" ht="15.75" customHeight="1">
      <c r="M127" s="119"/>
      <c r="N127" s="119"/>
      <c r="O127" s="119"/>
      <c r="P127" s="120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</row>
    <row r="128" ht="15.75" customHeight="1">
      <c r="M128" s="119"/>
      <c r="N128" s="119"/>
      <c r="O128" s="119"/>
      <c r="P128" s="120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</row>
    <row r="129" ht="15.75" customHeight="1">
      <c r="M129" s="119"/>
      <c r="N129" s="119"/>
      <c r="O129" s="119"/>
      <c r="P129" s="120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</row>
    <row r="130" ht="15.75" customHeight="1">
      <c r="M130" s="119"/>
      <c r="N130" s="119"/>
      <c r="O130" s="119"/>
      <c r="P130" s="120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</row>
    <row r="131" ht="15.75" customHeight="1">
      <c r="M131" s="119"/>
      <c r="N131" s="119"/>
      <c r="O131" s="119"/>
      <c r="P131" s="120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</row>
    <row r="132" ht="15.75" customHeight="1">
      <c r="M132" s="119"/>
      <c r="N132" s="119"/>
      <c r="O132" s="119"/>
      <c r="P132" s="120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</row>
    <row r="133" ht="15.75" customHeight="1">
      <c r="P133" s="122"/>
    </row>
    <row r="134" ht="15.75" customHeight="1">
      <c r="P134" s="122"/>
    </row>
    <row r="135" ht="15.75" customHeight="1">
      <c r="P135" s="122"/>
    </row>
    <row r="136" ht="15.75" customHeight="1">
      <c r="P136" s="122"/>
    </row>
    <row r="137" ht="15.75" customHeight="1">
      <c r="P137" s="122"/>
    </row>
    <row r="138" ht="15.75" customHeight="1">
      <c r="P138" s="122"/>
    </row>
    <row r="139" ht="15.75" customHeight="1">
      <c r="P139" s="122"/>
    </row>
    <row r="140" ht="15.75" customHeight="1">
      <c r="P140" s="122"/>
    </row>
    <row r="141" ht="15.75" customHeight="1">
      <c r="P141" s="122"/>
    </row>
    <row r="142" ht="15.75" customHeight="1">
      <c r="P142" s="122"/>
    </row>
    <row r="143" ht="15.75" customHeight="1">
      <c r="P143" s="122"/>
    </row>
    <row r="144" ht="15.75" customHeight="1">
      <c r="P144" s="122"/>
    </row>
    <row r="145" ht="15.75" customHeight="1">
      <c r="P145" s="122"/>
    </row>
    <row r="146" ht="15.75" customHeight="1">
      <c r="P146" s="122"/>
    </row>
    <row r="147" ht="15.75" customHeight="1">
      <c r="P147" s="122"/>
    </row>
    <row r="148" ht="15.75" customHeight="1">
      <c r="P148" s="122"/>
    </row>
    <row r="149" ht="15.75" customHeight="1">
      <c r="P149" s="122"/>
    </row>
    <row r="150" ht="15.75" customHeight="1">
      <c r="P150" s="122"/>
    </row>
    <row r="151" ht="15.75" customHeight="1">
      <c r="P151" s="122"/>
    </row>
    <row r="152" ht="15.75" customHeight="1">
      <c r="P152" s="122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Q2:AD2"/>
    <mergeCell ref="C2:P2"/>
    <mergeCell ref="A1:Q1"/>
    <mergeCell ref="A2:B2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10.0"/>
    <col customWidth="1" min="7" max="7" width="13.43"/>
    <col customWidth="1" min="8" max="8" width="13.86"/>
    <col customWidth="1" min="9" max="9" width="16.43"/>
  </cols>
  <sheetData>
    <row r="3">
      <c r="F3" s="3" t="s">
        <v>0</v>
      </c>
      <c r="G3" s="5"/>
      <c r="H3" s="5"/>
      <c r="I3" s="7"/>
    </row>
    <row r="4" ht="21.75" customHeight="1">
      <c r="F4" s="10">
        <v>5.0</v>
      </c>
      <c r="G4" s="15" t="str">
        <f>VLOOKUP(F4,Sheet1!$A$3:$AD$53,2,0)</f>
        <v>Abhya Barik</v>
      </c>
      <c r="H4" s="16"/>
      <c r="I4" s="18"/>
    </row>
    <row r="5">
      <c r="F5" s="21" t="s">
        <v>6</v>
      </c>
      <c r="G5" s="23" t="s">
        <v>7</v>
      </c>
      <c r="H5" s="23" t="s">
        <v>4</v>
      </c>
      <c r="I5" s="25" t="s">
        <v>9</v>
      </c>
    </row>
    <row r="6">
      <c r="F6" s="21" t="s">
        <v>10</v>
      </c>
      <c r="G6" s="29">
        <f>VLOOKUP(F4,Sheet1!$A$3:$AD$53,3,0)</f>
        <v>300</v>
      </c>
      <c r="H6" s="29">
        <f>VLOOKUP(F4,Sheet1!$A$3:$AD$53,17,0)</f>
        <v>0</v>
      </c>
      <c r="I6" s="25"/>
    </row>
    <row r="7">
      <c r="F7" s="21" t="s">
        <v>11</v>
      </c>
      <c r="G7" s="29">
        <f>VLOOKUP(F4,Sheet1!$A$3:$AD$53,4,0)</f>
        <v>300</v>
      </c>
      <c r="H7" s="29">
        <f>VLOOKUP(F4,Sheet1!$A$3:$AD$53,18,0)</f>
        <v>0</v>
      </c>
      <c r="I7" s="25"/>
    </row>
    <row r="8">
      <c r="F8" s="21" t="s">
        <v>12</v>
      </c>
      <c r="G8" s="29">
        <f>VLOOKUP(F4,Sheet1!$A$3:$AD$53,5,0)</f>
        <v>300</v>
      </c>
      <c r="H8" s="29">
        <f>VLOOKUP(F4,Sheet1!$A$3:$AD$53,19,0)</f>
        <v>0</v>
      </c>
      <c r="I8" s="25"/>
    </row>
    <row r="9">
      <c r="F9" s="21" t="s">
        <v>13</v>
      </c>
      <c r="G9" s="29">
        <f>VLOOKUP(F4,Sheet1!$A$3:$AD$53,6,0)</f>
        <v>300</v>
      </c>
      <c r="H9" s="29">
        <f>VLOOKUP(F4,Sheet1!$A$3:$AD$53,20,0)</f>
        <v>0</v>
      </c>
      <c r="I9" s="25"/>
    </row>
    <row r="10">
      <c r="F10" s="21" t="s">
        <v>15</v>
      </c>
      <c r="G10" s="29">
        <f>VLOOKUP(F4,Sheet1!$A$3:$AD$53,7,0)</f>
        <v>300</v>
      </c>
      <c r="H10" s="29">
        <f>VLOOKUP(F4,Sheet1!$A$3:$AD$53,21,0)</f>
        <v>0</v>
      </c>
      <c r="I10" s="25"/>
    </row>
    <row r="11">
      <c r="F11" s="21" t="s">
        <v>16</v>
      </c>
      <c r="G11" s="29">
        <f>VLOOKUP(F4,Sheet1!$A$3:$AD$53,8,0)</f>
        <v>300</v>
      </c>
      <c r="H11" s="29">
        <f>VLOOKUP(F4,Sheet1!$A$3:$AD$53,22,0)</f>
        <v>0</v>
      </c>
      <c r="I11" s="25"/>
    </row>
    <row r="12">
      <c r="F12" s="21" t="s">
        <v>17</v>
      </c>
      <c r="G12" s="29">
        <f>VLOOKUP(F4,Sheet1!$A$3:$AD$53,9,0)</f>
        <v>300</v>
      </c>
      <c r="H12" s="29">
        <f>VLOOKUP(F4,Sheet1!$A$3:$AD$53,23,0)</f>
        <v>0</v>
      </c>
      <c r="I12" s="25"/>
    </row>
    <row r="13">
      <c r="F13" s="21" t="s">
        <v>18</v>
      </c>
      <c r="G13" s="29">
        <f>VLOOKUP(F4,Sheet1!$A$3:$AD$53,10,0)</f>
        <v>300</v>
      </c>
      <c r="H13" s="29">
        <f>VLOOKUP(F4,Sheet1!$A$3:$AD$53,24,0)</f>
        <v>0</v>
      </c>
      <c r="I13" s="25"/>
    </row>
    <row r="14">
      <c r="F14" s="21" t="s">
        <v>19</v>
      </c>
      <c r="G14" s="29">
        <f>VLOOKUP(F4,Sheet1!$A$3:$AD$53,11,0)</f>
        <v>300</v>
      </c>
      <c r="H14" s="29">
        <f>VLOOKUP(F4,Sheet1!$A$3:$AD$53,25,0)</f>
        <v>0</v>
      </c>
      <c r="I14" s="25"/>
    </row>
    <row r="15">
      <c r="F15" s="21" t="s">
        <v>20</v>
      </c>
      <c r="G15" s="29">
        <f>VLOOKUP(F4,Sheet1!$A$3:$AD$53,12,0)</f>
        <v>300</v>
      </c>
      <c r="H15" s="29">
        <f>VLOOKUP(F4,Sheet1!$A$3:$AD$53,26,0)</f>
        <v>0</v>
      </c>
      <c r="I15" s="25"/>
    </row>
    <row r="16">
      <c r="F16" s="21" t="s">
        <v>21</v>
      </c>
      <c r="G16" s="29">
        <f>VLOOKUP(F4,Sheet1!$A$3:$AD$53,13,0)</f>
        <v>300</v>
      </c>
      <c r="H16" s="29">
        <f>VLOOKUP(F4,Sheet1!$A$3:$AD$53,27,0)</f>
        <v>0</v>
      </c>
      <c r="I16" s="25"/>
    </row>
    <row r="17">
      <c r="F17" s="21" t="s">
        <v>22</v>
      </c>
      <c r="G17" s="72">
        <f>VLOOKUP(F4,Sheet1!$A$3:$AD$53,14,0)</f>
        <v>300</v>
      </c>
      <c r="H17" s="72">
        <f>VLOOKUP(F4,Sheet1!$A$3:$AD$53,28,0)</f>
        <v>0</v>
      </c>
      <c r="I17" s="25"/>
    </row>
    <row r="18" ht="28.5" customHeight="1">
      <c r="F18" s="75" t="s">
        <v>47</v>
      </c>
      <c r="G18" s="80">
        <f>VLOOKUP(F4,Sheet1!$A$3:$AD$53,15,0)</f>
        <v>3600</v>
      </c>
      <c r="H18" s="80">
        <f>VLOOKUP(F4,Sheet1!$A$3:$AD$53,29,0)</f>
        <v>0</v>
      </c>
      <c r="I18" s="84">
        <f>SUM('Your Fee Details'!$G$18:$H$18)</f>
        <v>3600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3:I3"/>
    <mergeCell ref="G4:I4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0.71"/>
    <col customWidth="1" min="2" max="2" width="20.71"/>
    <col customWidth="1" min="3" max="3" width="8.57"/>
    <col customWidth="1" min="4" max="5" width="11.71"/>
    <col customWidth="1" min="6" max="6" width="12.0"/>
    <col customWidth="1" min="7" max="7" width="20.43"/>
    <col customWidth="1" min="8" max="8" width="8.29"/>
    <col customWidth="1" min="9" max="11" width="11.0"/>
    <col customWidth="1" min="12" max="12" width="21.29"/>
    <col customWidth="1" min="13" max="13" width="8.43"/>
    <col customWidth="1" min="14" max="14" width="11.43"/>
    <col customWidth="1" min="15" max="15" width="10.14"/>
    <col customWidth="1" min="16" max="16" width="9.86"/>
    <col customWidth="1" min="17" max="17" width="22.57"/>
    <col customWidth="1" min="18" max="18" width="11.86"/>
    <col customWidth="1" min="19" max="19" width="11.57"/>
    <col customWidth="1" min="20" max="20" width="8.71"/>
    <col customWidth="1" min="21" max="21" width="24.29"/>
  </cols>
  <sheetData>
    <row r="1" ht="13.5" customHeight="1"/>
    <row r="2" ht="16.5" customHeight="1"/>
    <row r="3" ht="72.0" customHeight="1">
      <c r="A3" s="1"/>
      <c r="B3" s="9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"/>
      <c r="U3" s="1"/>
    </row>
    <row r="4">
      <c r="B4" s="14" t="s">
        <v>5</v>
      </c>
      <c r="C4" s="17"/>
      <c r="D4" s="17"/>
      <c r="E4" s="19"/>
      <c r="F4" s="27"/>
      <c r="G4" s="30" t="s">
        <v>14</v>
      </c>
      <c r="H4" s="32"/>
      <c r="I4" s="32"/>
      <c r="J4" s="34"/>
      <c r="K4" s="36"/>
      <c r="L4" s="38" t="s">
        <v>29</v>
      </c>
      <c r="M4" s="17"/>
      <c r="N4" s="17"/>
      <c r="O4" s="19"/>
      <c r="P4" s="40"/>
      <c r="Q4" s="42" t="s">
        <v>41</v>
      </c>
      <c r="R4" s="17"/>
      <c r="S4" s="19"/>
    </row>
    <row r="5" ht="14.25" customHeight="1">
      <c r="B5" s="44" t="s">
        <v>42</v>
      </c>
      <c r="C5" s="46" t="s">
        <v>2</v>
      </c>
      <c r="D5" s="47" t="s">
        <v>43</v>
      </c>
      <c r="E5" s="48" t="s">
        <v>44</v>
      </c>
      <c r="F5" s="49" t="s">
        <v>44</v>
      </c>
      <c r="G5" s="51" t="s">
        <v>42</v>
      </c>
      <c r="H5" s="53" t="s">
        <v>2</v>
      </c>
      <c r="I5" s="55" t="s">
        <v>43</v>
      </c>
      <c r="J5" s="57" t="s">
        <v>44</v>
      </c>
      <c r="K5" s="58" t="s">
        <v>44</v>
      </c>
      <c r="L5" s="59" t="s">
        <v>42</v>
      </c>
      <c r="M5" s="60" t="s">
        <v>2</v>
      </c>
      <c r="N5" s="60" t="s">
        <v>43</v>
      </c>
      <c r="O5" s="62" t="s">
        <v>44</v>
      </c>
      <c r="P5" s="64"/>
      <c r="Q5" s="66" t="s">
        <v>42</v>
      </c>
      <c r="R5" s="68" t="s">
        <v>43</v>
      </c>
      <c r="S5" s="62" t="s">
        <v>44</v>
      </c>
    </row>
    <row r="6">
      <c r="B6" s="70" t="s">
        <v>46</v>
      </c>
      <c r="C6" s="71">
        <v>4.0</v>
      </c>
      <c r="D6" s="74">
        <f>VLOOKUP(H6,Sheet1!$A$4:$AD$53,15,0)+VLOOKUP(C6,Sheet1!$A$4:$AD$53,29,0)</f>
        <v>3600</v>
      </c>
      <c r="E6" s="76"/>
      <c r="F6" s="77"/>
      <c r="G6" s="79" t="s">
        <v>48</v>
      </c>
      <c r="H6" s="82">
        <v>5.0</v>
      </c>
      <c r="I6" s="74">
        <f>VLOOKUP(H6,Sheet1!$A$4:$AD$53,15,0)+VLOOKUP(C6,Sheet1!$A$4:$AD$53,29,0)</f>
        <v>3600</v>
      </c>
      <c r="J6" s="76"/>
      <c r="K6" s="77"/>
      <c r="L6" s="86" t="s">
        <v>49</v>
      </c>
      <c r="M6" s="87"/>
      <c r="N6" s="88" t="str">
        <f>VLOOKUP(M6,Sheet1!$A$4:$AD$53,15,0)+VLOOKUP(C6,Sheet1!$A$4:$AD$53,29,0)</f>
        <v>#N/A</v>
      </c>
      <c r="O6" s="89"/>
      <c r="Q6" s="90" t="s">
        <v>51</v>
      </c>
      <c r="R6" s="91"/>
      <c r="S6" s="89"/>
    </row>
    <row r="7">
      <c r="B7" s="92" t="s">
        <v>40</v>
      </c>
      <c r="C7" s="93">
        <v>1.0</v>
      </c>
      <c r="D7" s="95">
        <f>VLOOKUP(C7,Sheet1!$A$4:$AD$53,15,0)+VLOOKUP(C6,Sheet1!$A$4:$AD$53,29,0)</f>
        <v>3000</v>
      </c>
      <c r="E7" s="96"/>
      <c r="F7" s="77"/>
      <c r="G7" s="92" t="s">
        <v>52</v>
      </c>
      <c r="H7" s="93"/>
      <c r="I7" s="97" t="str">
        <f>VLOOKUP(H7,Sheet1!$A$4:$AD$53,15,0)+VLOOKUP(C6,Sheet1!$A$4:$AD$53,29,0)</f>
        <v>#N/A</v>
      </c>
      <c r="J7" s="96"/>
      <c r="K7" s="77"/>
      <c r="L7" s="90" t="s">
        <v>53</v>
      </c>
      <c r="M7" s="97"/>
      <c r="N7" s="93" t="str">
        <f>VLOOKUP(M7,Sheet1!$A$4:$AD$53,15,0)+VLOOKUP(C6,Sheet1!$A$4:$AD$53,29,0)</f>
        <v>#N/A</v>
      </c>
      <c r="O7" s="96"/>
      <c r="Q7" s="86" t="s">
        <v>55</v>
      </c>
      <c r="R7" s="97"/>
      <c r="S7" s="96"/>
    </row>
    <row r="8">
      <c r="B8" s="98" t="s">
        <v>56</v>
      </c>
      <c r="C8" s="99">
        <v>14.0</v>
      </c>
      <c r="D8" s="95">
        <f>VLOOKUP(C8,Sheet1!$A$4:$AD$53,15,0)+VLOOKUP(C6,Sheet1!$A$4:$AD$53,29,0)</f>
        <v>3600</v>
      </c>
      <c r="E8" s="96"/>
      <c r="F8" s="77"/>
      <c r="G8" s="98" t="s">
        <v>57</v>
      </c>
      <c r="H8" s="99"/>
      <c r="I8" s="97" t="str">
        <f>VLOOKUP(H8,Sheet1!$A$4:$AD$53,15,0)+VLOOKUP(C6,Sheet1!$A$4:$AD$53,29,0)</f>
        <v>#N/A</v>
      </c>
      <c r="J8" s="96"/>
      <c r="K8" s="77"/>
      <c r="L8" s="86" t="s">
        <v>59</v>
      </c>
      <c r="M8" s="87"/>
      <c r="N8" s="93" t="str">
        <f>VLOOKUP(M8,Sheet1!$A$4:$AD$53,15,0)+VLOOKUP(C6,Sheet1!$A$4:$AD$53,29,0)</f>
        <v>#N/A</v>
      </c>
      <c r="O8" s="96"/>
      <c r="Q8" s="90" t="s">
        <v>60</v>
      </c>
      <c r="R8" s="97"/>
      <c r="S8" s="96"/>
    </row>
    <row r="9">
      <c r="B9" s="92" t="s">
        <v>61</v>
      </c>
      <c r="C9" s="93">
        <v>8.0</v>
      </c>
      <c r="D9" s="95">
        <f>VLOOKUP(C9,Sheet1!$A$4:$AD$53,15,0)+VLOOKUP(C6,Sheet1!$A$4:$AD$53,29,0)</f>
        <v>2400</v>
      </c>
      <c r="E9" s="96"/>
      <c r="F9" s="77"/>
      <c r="G9" s="92" t="s">
        <v>62</v>
      </c>
      <c r="H9" s="93"/>
      <c r="I9" s="97" t="str">
        <f>VLOOKUP(H9,Sheet1!$A$4:$AD$53,15,0)+VLOOKUP(C6,Sheet1!$A$4:$AD$53,29,0)</f>
        <v>#N/A</v>
      </c>
      <c r="J9" s="96"/>
      <c r="K9" s="77"/>
      <c r="L9" s="90" t="s">
        <v>63</v>
      </c>
      <c r="M9" s="97"/>
      <c r="N9" s="93" t="str">
        <f>VLOOKUP(M9,Sheet1!$A$4:$AD$53,15,0)+VLOOKUP(C6,Sheet1!$A$4:$AD$53,29,0)</f>
        <v>#N/A</v>
      </c>
      <c r="O9" s="96"/>
      <c r="Q9" s="86" t="s">
        <v>65</v>
      </c>
      <c r="R9" s="97"/>
      <c r="S9" s="96"/>
    </row>
    <row r="10">
      <c r="B10" s="98" t="s">
        <v>66</v>
      </c>
      <c r="C10" s="99"/>
      <c r="D10" s="97" t="str">
        <f>VLOOKUP(C10,Sheet1!$A$4:$AD$53,15,0)+VLOOKUP(C6,Sheet1!$A$4:$AD$53,29,0)</f>
        <v>#N/A</v>
      </c>
      <c r="E10" s="96"/>
      <c r="F10" s="77"/>
      <c r="G10" s="98" t="s">
        <v>67</v>
      </c>
      <c r="H10" s="99">
        <v>6.0</v>
      </c>
      <c r="I10" s="95">
        <f>VLOOKUP(H10,Sheet1!$A$4:$AD$53,15,0)+VLOOKUP(C6,Sheet1!$A$4:$AD$53,29,0)</f>
        <v>0</v>
      </c>
      <c r="J10" s="96"/>
      <c r="K10" s="77"/>
      <c r="L10" s="86" t="s">
        <v>68</v>
      </c>
      <c r="M10" s="87"/>
      <c r="N10" s="93" t="str">
        <f>VLOOKUP(M10,Sheet1!$A$4:$AD$53,15,0)+VLOOKUP(C6,Sheet1!$A$4:$AD$53,29,0)</f>
        <v>#N/A</v>
      </c>
      <c r="O10" s="96"/>
      <c r="Q10" s="90" t="s">
        <v>69</v>
      </c>
      <c r="R10" s="97"/>
      <c r="S10" s="96"/>
    </row>
    <row r="11">
      <c r="B11" s="92" t="s">
        <v>70</v>
      </c>
      <c r="C11" s="93"/>
      <c r="D11" s="97" t="str">
        <f>VLOOKUP(C11,Sheet1!$A$4:$AD$53,15,0)+VLOOKUP(C6,Sheet1!$A$4:$AD$53,29,0)</f>
        <v>#N/A</v>
      </c>
      <c r="E11" s="96"/>
      <c r="F11" s="77"/>
      <c r="G11" s="92" t="s">
        <v>71</v>
      </c>
      <c r="H11" s="93"/>
      <c r="I11" s="97" t="str">
        <f>VLOOKUP(H11,Sheet1!$A$4:$AD$53,15,0)+VLOOKUP(C6,Sheet1!$A$4:$AD$53,29,0)</f>
        <v>#N/A</v>
      </c>
      <c r="J11" s="96"/>
      <c r="K11" s="77"/>
      <c r="L11" s="90" t="s">
        <v>73</v>
      </c>
      <c r="M11" s="97"/>
      <c r="N11" s="93" t="str">
        <f>VLOOKUP(M11,Sheet1!$A$4:$AD$53,15,0)+VLOOKUP(C6,Sheet1!$A$4:$AD$53,29,0)</f>
        <v>#N/A</v>
      </c>
      <c r="O11" s="96"/>
      <c r="Q11" s="86" t="s">
        <v>74</v>
      </c>
      <c r="R11" s="97"/>
      <c r="S11" s="96"/>
    </row>
    <row r="12">
      <c r="B12" s="98" t="s">
        <v>75</v>
      </c>
      <c r="C12" s="99"/>
      <c r="D12" s="97" t="str">
        <f>VLOOKUP(C12,Sheet1!$A$4:$AD$53,15,0)+VLOOKUP(C6,Sheet1!$A$4:$AD$53,29,0)</f>
        <v>#N/A</v>
      </c>
      <c r="E12" s="96"/>
      <c r="F12" s="77"/>
      <c r="G12" s="98" t="s">
        <v>77</v>
      </c>
      <c r="H12" s="99"/>
      <c r="I12" s="97" t="str">
        <f>VLOOKUP(H12,Sheet1!$A$4:$AD$53,15,0)+VLOOKUP(C6,Sheet1!$A$4:$AD$53,29,0)</f>
        <v>#N/A</v>
      </c>
      <c r="J12" s="96"/>
      <c r="K12" s="77"/>
      <c r="L12" s="86" t="s">
        <v>78</v>
      </c>
      <c r="M12" s="87"/>
      <c r="N12" s="93" t="str">
        <f>VLOOKUP(M12,Sheet1!$A$4:$AD$53,15,0)+VLOOKUP(C6,Sheet1!$A$4:$AD$53,29,0)</f>
        <v>#N/A</v>
      </c>
      <c r="O12" s="96"/>
      <c r="Q12" s="90" t="s">
        <v>80</v>
      </c>
      <c r="R12" s="97"/>
      <c r="S12" s="96"/>
    </row>
    <row r="13">
      <c r="B13" s="92" t="s">
        <v>81</v>
      </c>
      <c r="C13" s="93"/>
      <c r="D13" s="97" t="str">
        <f>VLOOKUP(C13,Sheet1!$A$4:$AD$53,15,0)+VLOOKUP(C6,Sheet1!$A$4:$AD$53,29,0)</f>
        <v>#N/A</v>
      </c>
      <c r="E13" s="96"/>
      <c r="F13" s="77"/>
      <c r="G13" s="92" t="s">
        <v>72</v>
      </c>
      <c r="H13" s="93">
        <v>9.0</v>
      </c>
      <c r="I13" s="95">
        <f>VLOOKUP(H13,Sheet1!$A$4:$AD$53,15,0)+VLOOKUP(C6,Sheet1!$A$4:$AD$53,29,0)</f>
        <v>0</v>
      </c>
      <c r="J13" s="96"/>
      <c r="K13" s="77"/>
      <c r="L13" s="90" t="s">
        <v>82</v>
      </c>
      <c r="M13" s="97"/>
      <c r="N13" s="93" t="str">
        <f>VLOOKUP(M13,Sheet1!$A$4:$AD$53,15,0)+VLOOKUP(C6,Sheet1!$A$4:$AD$53,29,0)</f>
        <v>#N/A</v>
      </c>
      <c r="O13" s="96"/>
      <c r="Q13" s="86" t="s">
        <v>83</v>
      </c>
      <c r="R13" s="97"/>
      <c r="S13" s="96"/>
    </row>
    <row r="14">
      <c r="B14" s="98" t="s">
        <v>50</v>
      </c>
      <c r="C14" s="99">
        <v>3.0</v>
      </c>
      <c r="D14" s="95">
        <f>VLOOKUP(C14,Sheet1!$A$4:$AD$53,15,0)+VLOOKUP(C6,Sheet1!$A$4:$AD$53,29,0)</f>
        <v>6600</v>
      </c>
      <c r="E14" s="96"/>
      <c r="F14" s="77"/>
      <c r="G14" s="92"/>
      <c r="H14" s="93"/>
      <c r="I14" s="97"/>
      <c r="J14" s="96"/>
      <c r="K14" s="77"/>
      <c r="L14" s="86" t="s">
        <v>84</v>
      </c>
      <c r="M14" s="87"/>
      <c r="N14" s="93" t="str">
        <f>VLOOKUP(M14,Sheet1!$A$4:$AD$53,15,0)+VLOOKUP(C6,Sheet1!$A$4:$AD$53,29,0)</f>
        <v>#N/A</v>
      </c>
      <c r="O14" s="96"/>
      <c r="Q14" s="90" t="s">
        <v>86</v>
      </c>
      <c r="R14" s="97"/>
      <c r="S14" s="96"/>
    </row>
    <row r="15">
      <c r="B15" s="92" t="s">
        <v>87</v>
      </c>
      <c r="C15" s="93">
        <v>2.0</v>
      </c>
      <c r="D15" s="95">
        <f>VLOOKUP(C15,Sheet1!$A$4:$AD$53,15,0)+VLOOKUP(C6,Sheet1!$A$4:$AD$53,29,0)</f>
        <v>3600</v>
      </c>
      <c r="E15" s="96"/>
      <c r="F15" s="77"/>
      <c r="G15" s="92"/>
      <c r="H15" s="93"/>
      <c r="I15" s="97"/>
      <c r="J15" s="96"/>
      <c r="K15" s="77"/>
      <c r="L15" s="90" t="s">
        <v>88</v>
      </c>
      <c r="M15" s="97"/>
      <c r="N15" s="93" t="str">
        <f>VLOOKUP(M15,Sheet1!$A$4:$AD$53,15,0)+VLOOKUP(C6,Sheet1!$A$4:$AD$53,29,0)</f>
        <v>#N/A</v>
      </c>
      <c r="O15" s="96"/>
      <c r="Q15" s="86" t="s">
        <v>89</v>
      </c>
      <c r="R15" s="97"/>
      <c r="S15" s="96"/>
    </row>
    <row r="16">
      <c r="B16" s="98" t="s">
        <v>85</v>
      </c>
      <c r="C16" s="99"/>
      <c r="D16" s="97" t="str">
        <f>VLOOKUP(C16,Sheet1!$A$4:$AD$53,15,0)+VLOOKUP(C6,Sheet1!$A$4:$AD$53,29,0)</f>
        <v>#N/A</v>
      </c>
      <c r="E16" s="96"/>
      <c r="F16" s="77"/>
      <c r="G16" s="92"/>
      <c r="H16" s="93"/>
      <c r="I16" s="97"/>
      <c r="J16" s="96"/>
      <c r="K16" s="77"/>
      <c r="L16" s="86" t="s">
        <v>90</v>
      </c>
      <c r="M16" s="87"/>
      <c r="N16" s="93" t="str">
        <f>VLOOKUP(M16,Sheet1!$A$4:$AD$53,15,0)+VLOOKUP(C6,Sheet1!$A$4:$AD$53,29,0)</f>
        <v>#N/A</v>
      </c>
      <c r="O16" s="96"/>
      <c r="Q16" s="90" t="s">
        <v>91</v>
      </c>
      <c r="R16" s="97"/>
      <c r="S16" s="96"/>
    </row>
    <row r="17">
      <c r="B17" s="92" t="s">
        <v>76</v>
      </c>
      <c r="C17" s="93"/>
      <c r="D17" s="97" t="str">
        <f>VLOOKUP(C17,Sheet1!$A$4:$AD$53,15,0)+VLOOKUP(C6,Sheet1!$A$4:$AD$53,29,0)</f>
        <v>#N/A</v>
      </c>
      <c r="E17" s="96"/>
      <c r="F17" s="77"/>
      <c r="G17" s="92"/>
      <c r="H17" s="93"/>
      <c r="I17" s="97"/>
      <c r="J17" s="96"/>
      <c r="K17" s="77"/>
      <c r="L17" s="90" t="s">
        <v>92</v>
      </c>
      <c r="M17" s="97"/>
      <c r="N17" s="93" t="str">
        <f>VLOOKUP(M17,Sheet1!$A$4:$AD$53,15,0)+VLOOKUP(C6,Sheet1!$A$4:$AD$53,29,0)</f>
        <v>#N/A</v>
      </c>
      <c r="O17" s="96"/>
      <c r="Q17" s="77"/>
      <c r="R17" s="97"/>
      <c r="S17" s="96"/>
    </row>
    <row r="18">
      <c r="B18" s="92"/>
      <c r="C18" s="93"/>
      <c r="D18" s="97"/>
      <c r="E18" s="96"/>
      <c r="F18" s="77"/>
      <c r="G18" s="92"/>
      <c r="H18" s="93"/>
      <c r="I18" s="97"/>
      <c r="J18" s="96"/>
      <c r="K18" s="77"/>
      <c r="L18" s="86" t="s">
        <v>93</v>
      </c>
      <c r="M18" s="87"/>
      <c r="N18" s="93" t="str">
        <f>VLOOKUP(M18,Sheet1!$A$4:$AD$53,15,0)+VLOOKUP(C6,Sheet1!$A$4:$AD$53,29,0)</f>
        <v>#N/A</v>
      </c>
      <c r="O18" s="96"/>
      <c r="Q18" s="77"/>
      <c r="R18" s="97"/>
      <c r="S18" s="96"/>
    </row>
    <row r="19">
      <c r="B19" s="92"/>
      <c r="C19" s="93"/>
      <c r="D19" s="97"/>
      <c r="E19" s="96"/>
      <c r="F19" s="77"/>
      <c r="G19" s="92"/>
      <c r="H19" s="93"/>
      <c r="I19" s="97"/>
      <c r="J19" s="96"/>
      <c r="K19" s="77"/>
      <c r="L19" s="90" t="s">
        <v>64</v>
      </c>
      <c r="M19" s="97"/>
      <c r="N19" s="93" t="str">
        <f>VLOOKUP(M19,Sheet1!$A$4:$AD$53,15,0)+VLOOKUP(C6,Sheet1!$A$4:$AD$53,29,0)</f>
        <v>#N/A</v>
      </c>
      <c r="O19" s="96"/>
      <c r="Q19" s="77"/>
      <c r="R19" s="97"/>
      <c r="S19" s="96"/>
    </row>
    <row r="20">
      <c r="B20" s="102"/>
      <c r="C20" s="103"/>
      <c r="D20" s="104"/>
      <c r="E20" s="105"/>
      <c r="F20" s="77"/>
      <c r="G20" s="102"/>
      <c r="H20" s="103"/>
      <c r="I20" s="104"/>
      <c r="J20" s="105"/>
      <c r="K20" s="77"/>
      <c r="L20" s="106" t="s">
        <v>94</v>
      </c>
      <c r="M20" s="107"/>
      <c r="N20" s="103" t="str">
        <f>VLOOKUP(M20,Sheet1!$A$4:$AD$53,15,0)+VLOOKUP(C6,Sheet1!$A$4:$AD$53,29,0)</f>
        <v>#N/A</v>
      </c>
      <c r="O20" s="105"/>
      <c r="Q20" s="108"/>
      <c r="R20" s="104"/>
      <c r="S20" s="10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B36" s="109"/>
      <c r="C36" s="1"/>
      <c r="D36" s="1"/>
      <c r="E36" s="1"/>
      <c r="F36" s="1"/>
    </row>
    <row r="37" ht="15.75" customHeight="1">
      <c r="B37" s="109"/>
      <c r="C37" s="1"/>
      <c r="D37" s="1"/>
      <c r="E37" s="1"/>
      <c r="F37" s="1"/>
    </row>
    <row r="38" ht="15.75" customHeight="1">
      <c r="B38" s="109"/>
      <c r="C38" s="1"/>
      <c r="D38" s="1"/>
      <c r="E38" s="1"/>
      <c r="F38" s="1"/>
    </row>
    <row r="39" ht="15.75" customHeight="1">
      <c r="B39" s="109"/>
      <c r="C39" s="1"/>
      <c r="D39" s="1"/>
      <c r="E39" s="1"/>
      <c r="F39" s="1"/>
    </row>
    <row r="40" ht="15.75" customHeight="1">
      <c r="B40" s="109"/>
      <c r="C40" s="1"/>
      <c r="D40" s="1"/>
      <c r="E40" s="1"/>
      <c r="F40" s="1"/>
    </row>
    <row r="41" ht="15.75" customHeight="1">
      <c r="B41" s="109"/>
      <c r="C41" s="1"/>
      <c r="D41" s="1"/>
      <c r="E41" s="1"/>
      <c r="F41" s="1"/>
    </row>
    <row r="42" ht="15.75" customHeight="1">
      <c r="B42" s="109"/>
      <c r="C42" s="1"/>
      <c r="D42" s="1"/>
      <c r="E42" s="1"/>
      <c r="F42" s="1"/>
    </row>
    <row r="43" ht="15.75" customHeight="1">
      <c r="B43" s="109"/>
      <c r="C43" s="1"/>
      <c r="D43" s="1"/>
      <c r="E43" s="1"/>
      <c r="F43" s="1"/>
    </row>
    <row r="44" ht="15.75" customHeight="1">
      <c r="B44" s="109"/>
      <c r="C44" s="1"/>
      <c r="D44" s="1"/>
      <c r="E44" s="1"/>
      <c r="F44" s="1"/>
    </row>
    <row r="45" ht="15.75" customHeight="1">
      <c r="B45" s="109"/>
      <c r="C45" s="1"/>
      <c r="D45" s="1"/>
      <c r="E45" s="1"/>
      <c r="F45" s="1"/>
    </row>
    <row r="46" ht="15.75" customHeight="1">
      <c r="B46" s="109"/>
      <c r="C46" s="1"/>
      <c r="D46" s="1"/>
      <c r="E46" s="1"/>
      <c r="F46" s="1"/>
    </row>
    <row r="47" ht="15.75" customHeight="1">
      <c r="B47" s="109"/>
      <c r="C47" s="1"/>
      <c r="D47" s="1"/>
      <c r="E47" s="1"/>
      <c r="F47" s="1"/>
    </row>
    <row r="48" ht="15.75" customHeight="1">
      <c r="B48" s="109"/>
      <c r="C48" s="1"/>
      <c r="D48" s="1"/>
      <c r="E48" s="1"/>
      <c r="F48" s="1"/>
    </row>
    <row r="49" ht="15.75" customHeight="1">
      <c r="B49" s="109"/>
      <c r="C49" s="1"/>
      <c r="D49" s="1"/>
      <c r="E49" s="1"/>
      <c r="F49" s="1"/>
    </row>
    <row r="50" ht="15.75" customHeight="1">
      <c r="B50" s="109"/>
      <c r="C50" s="1"/>
      <c r="D50" s="1"/>
      <c r="E50" s="1"/>
      <c r="F50" s="1"/>
    </row>
    <row r="51" ht="15.75" customHeight="1">
      <c r="B51" s="109"/>
      <c r="C51" s="1"/>
      <c r="D51" s="1"/>
      <c r="E51" s="1"/>
      <c r="F51" s="1"/>
    </row>
    <row r="52" ht="15.75" customHeight="1">
      <c r="B52" s="109"/>
      <c r="C52" s="1"/>
      <c r="D52" s="1"/>
      <c r="E52" s="1"/>
      <c r="F52" s="1"/>
    </row>
    <row r="53" ht="15.75" customHeight="1">
      <c r="G53" s="109"/>
      <c r="H53" s="1"/>
      <c r="I53" s="1"/>
      <c r="J53" s="1"/>
      <c r="K53" s="1"/>
    </row>
    <row r="54" ht="15.75" customHeight="1">
      <c r="G54" s="109"/>
      <c r="H54" s="1"/>
      <c r="I54" s="1"/>
      <c r="J54" s="1"/>
      <c r="K54" s="1"/>
    </row>
    <row r="55" ht="15.75" customHeight="1">
      <c r="G55" s="109"/>
      <c r="H55" s="1"/>
      <c r="I55" s="1"/>
      <c r="J55" s="1"/>
      <c r="K55" s="1"/>
    </row>
    <row r="56" ht="15.75" customHeight="1">
      <c r="G56" s="109"/>
      <c r="H56" s="1"/>
      <c r="I56" s="1"/>
      <c r="J56" s="1"/>
      <c r="K56" s="1"/>
    </row>
    <row r="57" ht="15.75" customHeight="1">
      <c r="G57" s="109"/>
      <c r="H57" s="1"/>
      <c r="I57" s="1"/>
      <c r="J57" s="1"/>
      <c r="K57" s="1"/>
    </row>
    <row r="58" ht="15.75" customHeight="1">
      <c r="G58" s="109"/>
      <c r="H58" s="1"/>
      <c r="I58" s="1"/>
      <c r="J58" s="1"/>
      <c r="K58" s="1"/>
    </row>
    <row r="59" ht="15.75" customHeight="1">
      <c r="G59" s="109"/>
      <c r="H59" s="1"/>
      <c r="I59" s="1"/>
      <c r="J59" s="1"/>
      <c r="K59" s="1"/>
    </row>
    <row r="60" ht="15.75" customHeight="1">
      <c r="G60" s="109"/>
      <c r="H60" s="1"/>
      <c r="I60" s="1"/>
      <c r="J60" s="1"/>
      <c r="K60" s="1"/>
    </row>
    <row r="61" ht="15.75" customHeight="1">
      <c r="G61" s="109"/>
      <c r="H61" s="1"/>
      <c r="I61" s="1"/>
      <c r="J61" s="1"/>
      <c r="K61" s="1"/>
    </row>
    <row r="62" ht="15.75" customHeight="1">
      <c r="G62" s="109"/>
      <c r="H62" s="1"/>
      <c r="I62" s="1"/>
      <c r="J62" s="1"/>
      <c r="K62" s="1"/>
    </row>
    <row r="63" ht="15.75" customHeight="1">
      <c r="G63" s="109"/>
      <c r="H63" s="1"/>
      <c r="I63" s="1"/>
      <c r="J63" s="1"/>
      <c r="K63" s="1"/>
    </row>
    <row r="64" ht="15.75" customHeight="1">
      <c r="G64" s="109"/>
      <c r="H64" s="1"/>
      <c r="I64" s="1"/>
      <c r="J64" s="1"/>
      <c r="K64" s="1"/>
    </row>
    <row r="65" ht="15.75" customHeight="1">
      <c r="G65" s="109"/>
      <c r="H65" s="1"/>
      <c r="I65" s="1"/>
      <c r="J65" s="1"/>
      <c r="K65" s="1"/>
    </row>
    <row r="66" ht="15.75" customHeight="1">
      <c r="G66" s="109"/>
      <c r="H66" s="1"/>
      <c r="I66" s="1"/>
      <c r="J66" s="1"/>
      <c r="K66" s="1"/>
    </row>
    <row r="67" ht="15.75" customHeight="1">
      <c r="G67" s="109"/>
      <c r="H67" s="1"/>
      <c r="I67" s="1"/>
      <c r="J67" s="1"/>
      <c r="K67" s="1"/>
    </row>
    <row r="68" ht="15.75" customHeight="1">
      <c r="G68" s="109"/>
      <c r="H68" s="1"/>
      <c r="I68" s="1"/>
      <c r="J68" s="1"/>
      <c r="K68" s="1"/>
    </row>
    <row r="69" ht="15.75" customHeight="1">
      <c r="G69" s="109"/>
      <c r="H69" s="1"/>
      <c r="I69" s="1"/>
      <c r="J69" s="1"/>
      <c r="K69" s="1"/>
    </row>
    <row r="70" ht="15.75" customHeight="1">
      <c r="G70" s="109"/>
      <c r="H70" s="1"/>
      <c r="I70" s="1"/>
      <c r="J70" s="1"/>
      <c r="K70" s="1"/>
    </row>
    <row r="71" ht="15.75" customHeight="1">
      <c r="G71" s="109"/>
      <c r="H71" s="1"/>
      <c r="I71" s="1"/>
      <c r="J71" s="1"/>
      <c r="K71" s="1"/>
    </row>
    <row r="72" ht="15.75" customHeight="1">
      <c r="G72" s="109"/>
      <c r="H72" s="1"/>
      <c r="I72" s="1"/>
      <c r="J72" s="1"/>
      <c r="K72" s="1"/>
    </row>
    <row r="73" ht="15.75" customHeight="1">
      <c r="G73" s="109"/>
      <c r="H73" s="1"/>
      <c r="I73" s="1"/>
      <c r="J73" s="1"/>
      <c r="K73" s="1"/>
    </row>
    <row r="74" ht="15.75" customHeight="1">
      <c r="G74" s="109"/>
      <c r="H74" s="1"/>
      <c r="I74" s="1"/>
      <c r="J74" s="1"/>
      <c r="K74" s="1"/>
    </row>
    <row r="75" ht="15.75" customHeight="1">
      <c r="G75" s="109"/>
      <c r="H75" s="1"/>
      <c r="I75" s="1"/>
      <c r="J75" s="1"/>
      <c r="K75" s="1"/>
    </row>
    <row r="76" ht="15.75" customHeight="1">
      <c r="G76" s="109"/>
      <c r="H76" s="1"/>
      <c r="I76" s="1"/>
      <c r="J76" s="1"/>
      <c r="K76" s="1"/>
    </row>
    <row r="77" ht="15.75" customHeight="1">
      <c r="G77" s="109"/>
      <c r="H77" s="1"/>
      <c r="I77" s="1"/>
      <c r="J77" s="1"/>
      <c r="K77" s="1"/>
    </row>
    <row r="78" ht="15.75" customHeight="1">
      <c r="G78" s="109"/>
      <c r="H78" s="1"/>
      <c r="I78" s="1"/>
      <c r="J78" s="1"/>
      <c r="K78" s="1"/>
    </row>
    <row r="79" ht="15.75" customHeight="1">
      <c r="G79" s="109"/>
      <c r="H79" s="1"/>
      <c r="I79" s="1"/>
      <c r="J79" s="1"/>
      <c r="K79" s="1"/>
    </row>
    <row r="80" ht="15.75" customHeight="1">
      <c r="G80" s="109"/>
      <c r="H80" s="1"/>
      <c r="I80" s="1"/>
      <c r="J80" s="1"/>
      <c r="K80" s="1"/>
    </row>
    <row r="81" ht="15.75" customHeight="1">
      <c r="G81" s="110"/>
      <c r="H81" s="111"/>
      <c r="I81" s="111"/>
      <c r="J81" s="111"/>
      <c r="K81" s="111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S3"/>
    <mergeCell ref="B4:E4"/>
    <mergeCell ref="G4:J4"/>
    <mergeCell ref="L4:O4"/>
    <mergeCell ref="Q4:S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2019-05-17T05:53:16Z</dcterms:created>
  <dc:creator>Soumyashree</dc:creator>
</cp:coreProperties>
</file>