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guddu kumar\Desktop\"/>
    </mc:Choice>
  </mc:AlternateContent>
  <xr:revisionPtr revIDLastSave="0" documentId="13_ncr:1_{37AE5337-97C4-4F8B-B06C-6263F309D365}" xr6:coauthVersionLast="47" xr6:coauthVersionMax="47" xr10:uidLastSave="{00000000-0000-0000-0000-000000000000}"/>
  <bookViews>
    <workbookView minimized="1" xWindow="9528" yWindow="2088" windowWidth="13860" windowHeight="8964" xr2:uid="{00000000-000D-0000-FFFF-FFFF00000000}"/>
  </bookViews>
  <sheets>
    <sheet name="Table 1" sheetId="1" r:id="rId1"/>
    <sheet name="sheet1" sheetId="4" r:id="rId2"/>
    <sheet name="Sheet3" sheetId="7" r:id="rId3"/>
    <sheet name="Sheet4" sheetId="8" r:id="rId4"/>
    <sheet name="observation" sheetId="6" r:id="rId5"/>
    <sheet name="Sheet2" sheetId="3" state="hidden" r:id="rId6"/>
  </sheets>
  <definedNames>
    <definedName name="_xlcn.WorksheetConnection_Table1J122N1261" hidden="1">'Table 1'!$M$115:$Q$118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Table 1!$J$122:$N$1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8" l="1"/>
  <c r="H35" i="8"/>
  <c r="I35" i="8"/>
  <c r="J35" i="8"/>
  <c r="E5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M14" i="7"/>
  <c r="L14" i="7"/>
  <c r="K14" i="7"/>
  <c r="J14" i="7"/>
  <c r="K70" i="6"/>
  <c r="I32" i="6"/>
  <c r="H32" i="6"/>
  <c r="G32" i="6"/>
  <c r="F32" i="6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Q118" i="1"/>
  <c r="P118" i="1"/>
  <c r="O118" i="1"/>
  <c r="N118" i="1"/>
  <c r="Q117" i="1"/>
  <c r="P117" i="1"/>
  <c r="O117" i="1"/>
  <c r="N117" i="1"/>
  <c r="Q116" i="1"/>
  <c r="P116" i="1"/>
  <c r="O116" i="1"/>
  <c r="B123" i="1"/>
  <c r="F112" i="1"/>
  <c r="A113" i="1"/>
  <c r="G112" i="1" l="1"/>
  <c r="I112" i="1" l="1"/>
  <c r="H112" i="1" l="1"/>
  <c r="N13" i="1" l="1"/>
  <c r="O13" i="1"/>
  <c r="P13" i="1"/>
  <c r="Q13" i="1"/>
  <c r="R11" i="4"/>
  <c r="Q11" i="4"/>
  <c r="P11" i="4"/>
  <c r="O11" i="4"/>
  <c r="R10" i="4"/>
  <c r="Q10" i="4"/>
  <c r="P10" i="4"/>
  <c r="O10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F32" i="4"/>
  <c r="G32" i="4"/>
  <c r="H32" i="4"/>
  <c r="I32" i="4"/>
  <c r="S7" i="3"/>
  <c r="S6" i="3"/>
  <c r="Q6" i="3"/>
  <c r="R6" i="3"/>
  <c r="Q7" i="3"/>
  <c r="R7" i="3"/>
  <c r="Q8" i="3"/>
  <c r="R8" i="3"/>
  <c r="Q9" i="3"/>
  <c r="R9" i="3"/>
  <c r="Q13" i="3"/>
  <c r="R13" i="3"/>
  <c r="Q14" i="3"/>
  <c r="R14" i="3"/>
  <c r="K2" i="3"/>
  <c r="M2" i="3"/>
  <c r="N33" i="4"/>
  <c r="M33" i="4"/>
  <c r="I32" i="3"/>
  <c r="H32" i="3"/>
  <c r="G32" i="3"/>
  <c r="F32" i="3"/>
  <c r="K18" i="3"/>
  <c r="K24" i="3"/>
  <c r="K16" i="3"/>
  <c r="K4" i="3"/>
  <c r="K31" i="3"/>
  <c r="K9" i="3"/>
  <c r="K8" i="3"/>
  <c r="K7" i="3"/>
  <c r="K22" i="3"/>
  <c r="K28" i="3"/>
  <c r="K15" i="3"/>
  <c r="K27" i="3"/>
  <c r="K30" i="3"/>
  <c r="K21" i="3"/>
  <c r="K14" i="3"/>
  <c r="K20" i="3"/>
  <c r="K29" i="3"/>
  <c r="K13" i="3"/>
  <c r="K19" i="3"/>
  <c r="K12" i="3"/>
  <c r="K11" i="3"/>
  <c r="K10" i="3"/>
  <c r="K26" i="3"/>
  <c r="K25" i="3"/>
  <c r="K17" i="3"/>
  <c r="K6" i="3"/>
  <c r="K23" i="3"/>
  <c r="K5" i="3"/>
  <c r="K3" i="3"/>
  <c r="O33" i="4"/>
  <c r="O32" i="4"/>
  <c r="N32" i="4"/>
  <c r="M32" i="4"/>
  <c r="K29" i="4"/>
  <c r="K30" i="4"/>
  <c r="K31" i="4"/>
  <c r="K27" i="4"/>
  <c r="K28" i="4"/>
  <c r="K26" i="4"/>
  <c r="K25" i="4"/>
  <c r="K24" i="4"/>
  <c r="K23" i="4"/>
  <c r="K18" i="4"/>
  <c r="K20" i="4"/>
  <c r="K21" i="4"/>
  <c r="K22" i="4"/>
  <c r="K19" i="4"/>
  <c r="K16" i="4"/>
  <c r="K17" i="4"/>
  <c r="K13" i="4"/>
  <c r="K8" i="4"/>
  <c r="K14" i="4"/>
  <c r="K9" i="4"/>
  <c r="K10" i="4"/>
  <c r="K11" i="4"/>
  <c r="K12" i="4"/>
  <c r="K15" i="4"/>
  <c r="K3" i="4"/>
  <c r="K4" i="4"/>
  <c r="K5" i="4"/>
  <c r="K6" i="4"/>
  <c r="K7" i="4"/>
  <c r="K2" i="4"/>
  <c r="Q12" i="1"/>
  <c r="P12" i="1"/>
  <c r="O12" i="1"/>
  <c r="N12" i="1"/>
  <c r="Q11" i="1"/>
  <c r="P11" i="1"/>
  <c r="O11" i="1"/>
  <c r="N11" i="1"/>
  <c r="Q9" i="1"/>
  <c r="P9" i="1"/>
  <c r="O9" i="1"/>
  <c r="N9" i="1"/>
  <c r="Q7" i="1"/>
  <c r="P7" i="1"/>
  <c r="O7" i="1"/>
  <c r="I32" i="1"/>
  <c r="H32" i="1"/>
  <c r="G32" i="1"/>
  <c r="F32" i="1"/>
  <c r="P33" i="4" l="1"/>
  <c r="P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4A5C01-E941-4F15-9239-C88C8F9F336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0A35ED-8125-489A-9917-65DE00E0A6D1}" name="WorksheetConnection_Table 1!$J$122:$N$12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Table1J122N1261"/>
        </x15:connection>
      </ext>
    </extLst>
  </connection>
</connections>
</file>

<file path=xl/sharedStrings.xml><?xml version="1.0" encoding="utf-8"?>
<sst xmlns="http://schemas.openxmlformats.org/spreadsheetml/2006/main" count="874" uniqueCount="261">
  <si>
    <r>
      <rPr>
        <b/>
        <sz val="10"/>
        <rFont val="Arial"/>
        <family val="2"/>
      </rPr>
      <t>CardNo</t>
    </r>
  </si>
  <si>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</si>
  <si>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Gender</t>
    </r>
  </si>
  <si>
    <r>
      <rPr>
        <b/>
        <sz val="10"/>
        <rFont val="Arial"/>
        <family val="2"/>
      </rPr>
      <t>DateOfBirth</t>
    </r>
  </si>
  <si>
    <r>
      <rPr>
        <b/>
        <sz val="10"/>
        <rFont val="Arial"/>
        <family val="2"/>
      </rPr>
      <t>CityTown</t>
    </r>
  </si>
  <si>
    <r>
      <rPr>
        <b/>
        <sz val="10"/>
        <rFont val="Arial"/>
        <family val="2"/>
      </rPr>
      <t>Mathematics</t>
    </r>
  </si>
  <si>
    <r>
      <rPr>
        <b/>
        <sz val="10"/>
        <rFont val="Arial"/>
        <family val="2"/>
      </rPr>
      <t>Physics</t>
    </r>
  </si>
  <si>
    <r>
      <rPr>
        <b/>
        <sz val="10"/>
        <rFont val="Arial"/>
        <family val="2"/>
      </rPr>
      <t>Chemistry</t>
    </r>
  </si>
  <si>
    <r>
      <rPr>
        <b/>
        <sz val="10"/>
        <rFont val="Arial"/>
        <family val="2"/>
      </rPr>
      <t>Total</t>
    </r>
  </si>
  <si>
    <r>
      <rPr>
        <sz val="10"/>
        <rFont val="Arial"/>
        <family val="2"/>
      </rPr>
      <t>Bhuvanesh</t>
    </r>
  </si>
  <si>
    <r>
      <rPr>
        <sz val="10"/>
        <rFont val="Arial"/>
        <family val="2"/>
      </rPr>
      <t>M</t>
    </r>
  </si>
  <si>
    <r>
      <rPr>
        <sz val="10"/>
        <rFont val="Arial"/>
        <family val="2"/>
      </rPr>
      <t>7 Nov</t>
    </r>
  </si>
  <si>
    <r>
      <rPr>
        <sz val="10"/>
        <rFont val="Arial"/>
        <family val="2"/>
      </rPr>
      <t>Erode</t>
    </r>
  </si>
  <si>
    <r>
      <rPr>
        <sz val="10"/>
        <rFont val="Arial"/>
        <family val="2"/>
      </rPr>
      <t>Harish</t>
    </r>
  </si>
  <si>
    <r>
      <rPr>
        <sz val="10"/>
        <rFont val="Arial"/>
        <family val="2"/>
      </rPr>
      <t>3 Jun</t>
    </r>
  </si>
  <si>
    <r>
      <rPr>
        <sz val="10"/>
        <rFont val="Arial"/>
        <family val="2"/>
      </rPr>
      <t>Salem</t>
    </r>
  </si>
  <si>
    <r>
      <rPr>
        <sz val="10"/>
        <rFont val="Arial"/>
        <family val="2"/>
      </rPr>
      <t>Shashank</t>
    </r>
  </si>
  <si>
    <r>
      <rPr>
        <sz val="10"/>
        <rFont val="Arial"/>
        <family val="2"/>
      </rPr>
      <t>4 Jan</t>
    </r>
  </si>
  <si>
    <r>
      <rPr>
        <sz val="10"/>
        <rFont val="Arial"/>
        <family val="2"/>
      </rPr>
      <t>Chennai</t>
    </r>
  </si>
  <si>
    <r>
      <rPr>
        <sz val="10"/>
        <rFont val="Arial"/>
        <family val="2"/>
      </rPr>
      <t>Rida</t>
    </r>
  </si>
  <si>
    <r>
      <rPr>
        <sz val="10"/>
        <rFont val="Arial"/>
        <family val="2"/>
      </rPr>
      <t>F</t>
    </r>
  </si>
  <si>
    <r>
      <rPr>
        <sz val="10"/>
        <rFont val="Arial"/>
        <family val="2"/>
      </rPr>
      <t>5 May</t>
    </r>
  </si>
  <si>
    <r>
      <rPr>
        <sz val="10"/>
        <rFont val="Arial"/>
        <family val="2"/>
      </rPr>
      <t>Ritika</t>
    </r>
  </si>
  <si>
    <r>
      <rPr>
        <sz val="10"/>
        <rFont val="Arial"/>
        <family val="2"/>
      </rPr>
      <t>17 Nov</t>
    </r>
  </si>
  <si>
    <r>
      <rPr>
        <sz val="10"/>
        <rFont val="Arial"/>
        <family val="2"/>
      </rPr>
      <t>Madurai</t>
    </r>
  </si>
  <si>
    <r>
      <rPr>
        <sz val="10"/>
        <rFont val="Arial"/>
        <family val="2"/>
      </rPr>
      <t>Akshaya</t>
    </r>
  </si>
  <si>
    <r>
      <rPr>
        <sz val="10"/>
        <rFont val="Arial"/>
        <family val="2"/>
      </rPr>
      <t>8 Feb</t>
    </r>
  </si>
  <si>
    <r>
      <rPr>
        <sz val="10"/>
        <rFont val="Arial"/>
        <family val="2"/>
      </rPr>
      <t>Sameer</t>
    </r>
  </si>
  <si>
    <r>
      <rPr>
        <sz val="10"/>
        <rFont val="Arial"/>
        <family val="2"/>
      </rPr>
      <t>23 Mar</t>
    </r>
  </si>
  <si>
    <r>
      <rPr>
        <sz val="10"/>
        <rFont val="Arial"/>
        <family val="2"/>
      </rPr>
      <t>Ambur</t>
    </r>
  </si>
  <si>
    <r>
      <rPr>
        <sz val="10"/>
        <rFont val="Arial"/>
        <family val="2"/>
      </rPr>
      <t>Aditya</t>
    </r>
  </si>
  <si>
    <r>
      <rPr>
        <sz val="10"/>
        <rFont val="Arial"/>
        <family val="2"/>
      </rPr>
      <t>15 Mar</t>
    </r>
  </si>
  <si>
    <r>
      <rPr>
        <sz val="10"/>
        <rFont val="Arial"/>
        <family val="2"/>
      </rPr>
      <t>Vellore</t>
    </r>
  </si>
  <si>
    <r>
      <rPr>
        <sz val="10"/>
        <rFont val="Arial"/>
        <family val="2"/>
      </rPr>
      <t>Surya</t>
    </r>
  </si>
  <si>
    <r>
      <rPr>
        <sz val="10"/>
        <rFont val="Arial"/>
        <family val="2"/>
      </rPr>
      <t>28 Feb</t>
    </r>
  </si>
  <si>
    <r>
      <rPr>
        <sz val="10"/>
        <rFont val="Arial"/>
        <family val="2"/>
      </rPr>
      <t>Bengaluru</t>
    </r>
  </si>
  <si>
    <r>
      <rPr>
        <sz val="10"/>
        <rFont val="Arial"/>
        <family val="2"/>
      </rPr>
      <t>Clarence</t>
    </r>
  </si>
  <si>
    <r>
      <rPr>
        <sz val="10"/>
        <rFont val="Arial"/>
        <family val="2"/>
      </rPr>
      <t>6 Dec</t>
    </r>
  </si>
  <si>
    <r>
      <rPr>
        <sz val="10"/>
        <rFont val="Arial"/>
        <family val="2"/>
      </rPr>
      <t>Kavya</t>
    </r>
  </si>
  <si>
    <r>
      <rPr>
        <sz val="10"/>
        <rFont val="Arial"/>
        <family val="2"/>
      </rPr>
      <t>12 Jan</t>
    </r>
  </si>
  <si>
    <r>
      <rPr>
        <sz val="10"/>
        <rFont val="Arial"/>
        <family val="2"/>
      </rPr>
      <t>Rahul</t>
    </r>
  </si>
  <si>
    <r>
      <rPr>
        <sz val="10"/>
        <rFont val="Arial"/>
        <family val="2"/>
      </rPr>
      <t>30 Apr</t>
    </r>
  </si>
  <si>
    <r>
      <rPr>
        <sz val="10"/>
        <rFont val="Arial"/>
        <family val="2"/>
      </rPr>
      <t>Srinidhi</t>
    </r>
  </si>
  <si>
    <r>
      <rPr>
        <sz val="10"/>
        <rFont val="Arial"/>
        <family val="2"/>
      </rPr>
      <t>14 Jan</t>
    </r>
  </si>
  <si>
    <r>
      <rPr>
        <sz val="10"/>
        <rFont val="Arial"/>
        <family val="2"/>
      </rPr>
      <t>Gopi</t>
    </r>
  </si>
  <si>
    <r>
      <rPr>
        <sz val="10"/>
        <rFont val="Arial"/>
        <family val="2"/>
      </rPr>
      <t>6 May</t>
    </r>
  </si>
  <si>
    <r>
      <rPr>
        <sz val="10"/>
        <rFont val="Arial"/>
        <family val="2"/>
      </rPr>
      <t>Sophia</t>
    </r>
  </si>
  <si>
    <r>
      <rPr>
        <sz val="10"/>
        <rFont val="Arial"/>
        <family val="2"/>
      </rPr>
      <t>23 July</t>
    </r>
  </si>
  <si>
    <r>
      <rPr>
        <sz val="10"/>
        <rFont val="Arial"/>
        <family val="2"/>
      </rPr>
      <t>Trichy</t>
    </r>
  </si>
  <si>
    <r>
      <rPr>
        <sz val="10"/>
        <rFont val="Arial"/>
        <family val="2"/>
      </rPr>
      <t>Goutami</t>
    </r>
  </si>
  <si>
    <r>
      <rPr>
        <sz val="10"/>
        <rFont val="Arial"/>
        <family val="2"/>
      </rPr>
      <t>22 Sep</t>
    </r>
  </si>
  <si>
    <r>
      <rPr>
        <sz val="10"/>
        <rFont val="Arial"/>
        <family val="2"/>
      </rPr>
      <t>Theni</t>
    </r>
  </si>
  <si>
    <r>
      <rPr>
        <sz val="10"/>
        <rFont val="Arial"/>
        <family val="2"/>
      </rPr>
      <t>Tauseef</t>
    </r>
  </si>
  <si>
    <r>
      <rPr>
        <sz val="10"/>
        <rFont val="Arial"/>
        <family val="2"/>
      </rPr>
      <t>30 Dec</t>
    </r>
  </si>
  <si>
    <r>
      <rPr>
        <sz val="10"/>
        <rFont val="Arial"/>
        <family val="2"/>
      </rPr>
      <t>Arshad</t>
    </r>
  </si>
  <si>
    <r>
      <rPr>
        <sz val="10"/>
        <rFont val="Arial"/>
        <family val="2"/>
      </rPr>
      <t>14 Dec</t>
    </r>
  </si>
  <si>
    <r>
      <rPr>
        <sz val="10"/>
        <rFont val="Arial"/>
        <family val="2"/>
      </rPr>
      <t>Abirami</t>
    </r>
  </si>
  <si>
    <r>
      <rPr>
        <sz val="10"/>
        <rFont val="Arial"/>
        <family val="2"/>
      </rPr>
      <t>9 Oct</t>
    </r>
  </si>
  <si>
    <r>
      <rPr>
        <sz val="10"/>
        <rFont val="Arial"/>
        <family val="2"/>
      </rPr>
      <t>Vetrivel</t>
    </r>
  </si>
  <si>
    <r>
      <rPr>
        <sz val="10"/>
        <rFont val="Arial"/>
        <family val="2"/>
      </rPr>
      <t>30 Aug</t>
    </r>
  </si>
  <si>
    <r>
      <rPr>
        <sz val="10"/>
        <rFont val="Arial"/>
        <family val="2"/>
      </rPr>
      <t>Kalyan</t>
    </r>
  </si>
  <si>
    <r>
      <rPr>
        <sz val="10"/>
        <rFont val="Arial"/>
        <family val="2"/>
      </rPr>
      <t>17 Sep</t>
    </r>
  </si>
  <si>
    <r>
      <rPr>
        <sz val="10"/>
        <rFont val="Arial"/>
        <family val="2"/>
      </rPr>
      <t>Monika</t>
    </r>
  </si>
  <si>
    <r>
      <rPr>
        <sz val="10"/>
        <rFont val="Arial"/>
        <family val="2"/>
      </rPr>
      <t>Priya</t>
    </r>
  </si>
  <si>
    <r>
      <rPr>
        <sz val="10"/>
        <rFont val="Arial"/>
        <family val="2"/>
      </rPr>
      <t>17 Jul</t>
    </r>
  </si>
  <si>
    <r>
      <rPr>
        <sz val="10"/>
        <rFont val="Arial"/>
        <family val="2"/>
      </rPr>
      <t>Nagercoil</t>
    </r>
  </si>
  <si>
    <r>
      <rPr>
        <sz val="10"/>
        <rFont val="Arial"/>
        <family val="2"/>
      </rPr>
      <t>Deepika</t>
    </r>
  </si>
  <si>
    <r>
      <rPr>
        <sz val="10"/>
        <rFont val="Arial"/>
        <family val="2"/>
      </rPr>
      <t>13 May</t>
    </r>
  </si>
  <si>
    <r>
      <rPr>
        <sz val="10"/>
        <rFont val="Arial"/>
        <family val="2"/>
      </rPr>
      <t>Siddharth</t>
    </r>
  </si>
  <si>
    <r>
      <rPr>
        <sz val="10"/>
        <rFont val="Arial"/>
        <family val="2"/>
      </rPr>
      <t>26 Dec</t>
    </r>
  </si>
  <si>
    <r>
      <rPr>
        <sz val="10"/>
        <rFont val="Arial"/>
        <family val="2"/>
      </rPr>
      <t>Geeta</t>
    </r>
  </si>
  <si>
    <r>
      <rPr>
        <sz val="10"/>
        <rFont val="Arial"/>
        <family val="2"/>
      </rPr>
      <t>16 May</t>
    </r>
  </si>
  <si>
    <r>
      <rPr>
        <sz val="10"/>
        <rFont val="Arial"/>
        <family val="2"/>
      </rPr>
      <t>JK</t>
    </r>
  </si>
  <si>
    <r>
      <rPr>
        <sz val="10"/>
        <rFont val="Arial"/>
        <family val="2"/>
      </rPr>
      <t>22 Jul</t>
    </r>
  </si>
  <si>
    <r>
      <rPr>
        <sz val="10"/>
        <rFont val="Arial"/>
        <family val="2"/>
      </rPr>
      <t>Jagan</t>
    </r>
  </si>
  <si>
    <r>
      <rPr>
        <sz val="10"/>
        <rFont val="Arial"/>
        <family val="2"/>
      </rPr>
      <t>4 Mar</t>
    </r>
  </si>
  <si>
    <r>
      <rPr>
        <sz val="10"/>
        <rFont val="Arial"/>
        <family val="2"/>
      </rPr>
      <t>Nisha</t>
    </r>
  </si>
  <si>
    <r>
      <rPr>
        <sz val="10"/>
        <rFont val="Arial"/>
        <family val="2"/>
      </rPr>
      <t>10 Sep</t>
    </r>
  </si>
  <si>
    <r>
      <rPr>
        <sz val="10"/>
        <rFont val="Arial"/>
        <family val="2"/>
      </rPr>
      <t>Naveen</t>
    </r>
  </si>
  <si>
    <r>
      <rPr>
        <sz val="10"/>
        <rFont val="Arial"/>
        <family val="2"/>
      </rPr>
      <t>13 Oct</t>
    </r>
  </si>
  <si>
    <t xml:space="preserve">           </t>
  </si>
  <si>
    <t>S. NO.</t>
  </si>
  <si>
    <t>MATHEMATICS</t>
  </si>
  <si>
    <t>PHYSICS</t>
  </si>
  <si>
    <t>CHEMISTRY</t>
  </si>
  <si>
    <t>TOTAL</t>
  </si>
  <si>
    <t>FIND VALUES</t>
  </si>
  <si>
    <t>MEAN</t>
  </si>
  <si>
    <t>MEDIAN</t>
  </si>
  <si>
    <t>MODE</t>
  </si>
  <si>
    <t>STANDARD.DEVIATION</t>
  </si>
  <si>
    <t>SUM</t>
  </si>
  <si>
    <t>RANGE</t>
  </si>
  <si>
    <t>62,87</t>
  </si>
  <si>
    <t>210,224,227&amp;240</t>
  </si>
  <si>
    <t>78,92 &amp;91</t>
  </si>
  <si>
    <t>MIN. VALUE</t>
  </si>
  <si>
    <t>MAX.VALUE</t>
  </si>
  <si>
    <t>GENDER</t>
  </si>
  <si>
    <t>MALE</t>
  </si>
  <si>
    <t>FEMALE</t>
  </si>
  <si>
    <t xml:space="preserve">avrage value </t>
  </si>
  <si>
    <t>VARIANCE</t>
  </si>
  <si>
    <t>MATH.</t>
  </si>
  <si>
    <t>CHEM.</t>
  </si>
  <si>
    <t>NO.OF STUDENTS.</t>
  </si>
  <si>
    <t>AVG. IN SUBJECT</t>
  </si>
  <si>
    <t>TOTAL AVG.</t>
  </si>
  <si>
    <r>
      <t xml:space="preserve">1 </t>
    </r>
    <r>
      <rPr>
        <sz val="14"/>
        <color rgb="FF000000"/>
        <rFont val="Times New Roman"/>
        <family val="1"/>
      </rPr>
      <t>. Must of the student from chennai. 8</t>
    </r>
  </si>
  <si>
    <r>
      <t xml:space="preserve">2. </t>
    </r>
    <r>
      <rPr>
        <sz val="14"/>
        <color rgb="FF000000"/>
        <rFont val="Times New Roman"/>
        <family val="1"/>
      </rPr>
      <t>yes !</t>
    </r>
  </si>
  <si>
    <t>DISCUSS OVERALL FINDING</t>
  </si>
  <si>
    <t>CITY</t>
  </si>
  <si>
    <t>F</t>
  </si>
  <si>
    <t>AVERAGE IN SUBJECT</t>
  </si>
  <si>
    <t>AMBUR</t>
  </si>
  <si>
    <t>bengalur</t>
  </si>
  <si>
    <t>chennai</t>
  </si>
  <si>
    <t>erode</t>
  </si>
  <si>
    <t>madurai</t>
  </si>
  <si>
    <t>nagercoil</t>
  </si>
  <si>
    <t>salem</t>
  </si>
  <si>
    <t xml:space="preserve">theni </t>
  </si>
  <si>
    <t>trichy</t>
  </si>
  <si>
    <t>vellor</t>
  </si>
  <si>
    <t>math</t>
  </si>
  <si>
    <t>physics</t>
  </si>
  <si>
    <t>chemistry</t>
  </si>
  <si>
    <t>total</t>
  </si>
  <si>
    <t>3.   in chemistry subject students performed well, yes student from ambur .</t>
  </si>
  <si>
    <t>DESCRIPTIVE STATISTICS</t>
  </si>
  <si>
    <t>62,92</t>
  </si>
  <si>
    <t xml:space="preserve">1. TYPICAL  VALUE OF DATASET  </t>
  </si>
  <si>
    <t>MEAN  OF TOTAL =</t>
  </si>
  <si>
    <t>MEDIAN  OF TOTAL =</t>
  </si>
  <si>
    <t>MODE OF TOTAL =</t>
  </si>
  <si>
    <t>STANDARD DEVIATION OF DATA SET IS =</t>
  </si>
  <si>
    <t xml:space="preserve">HIGHER VALUE OF DATASET IS 281 AND LOWER VALUE IS 173 </t>
  </si>
  <si>
    <t xml:space="preserve"> ,108 IS THE RANGE OF DATASET</t>
  </si>
  <si>
    <t>4.                6674 SIZE OF THE DATASET</t>
  </si>
  <si>
    <t xml:space="preserve">YES !  64 IS THE 4 TIMES </t>
  </si>
  <si>
    <t>CENTRAL VALUE OF SUBJECTS ARE :   MATHEMATICS =72,PHYSICS=73,CHEMISTRY=</t>
  </si>
  <si>
    <t>VARRIANCE OF MARKS :</t>
  </si>
  <si>
    <t>MATH</t>
  </si>
  <si>
    <t>CHEM</t>
  </si>
  <si>
    <t>OVERALL</t>
  </si>
  <si>
    <t>1</t>
  </si>
  <si>
    <t>72</t>
  </si>
  <si>
    <t>73</t>
  </si>
  <si>
    <t>77</t>
  </si>
  <si>
    <t>222</t>
  </si>
  <si>
    <t>Gender</t>
  </si>
  <si>
    <t>Column1</t>
  </si>
  <si>
    <t>Rida</t>
  </si>
  <si>
    <t>5 May</t>
  </si>
  <si>
    <t>Chennai</t>
  </si>
  <si>
    <t>Ritika</t>
  </si>
  <si>
    <t>17 Nov</t>
  </si>
  <si>
    <t>Madurai</t>
  </si>
  <si>
    <t>Akshaya</t>
  </si>
  <si>
    <t>8 Feb</t>
  </si>
  <si>
    <t>Kavya</t>
  </si>
  <si>
    <t>12 Jan</t>
  </si>
  <si>
    <t>Srinidhi</t>
  </si>
  <si>
    <t>14 Jan</t>
  </si>
  <si>
    <t>Sophia</t>
  </si>
  <si>
    <t>23 July</t>
  </si>
  <si>
    <t>Trichy</t>
  </si>
  <si>
    <t>Goutami</t>
  </si>
  <si>
    <t>22 Sep</t>
  </si>
  <si>
    <t>Theni</t>
  </si>
  <si>
    <t>Abirami</t>
  </si>
  <si>
    <t>9 Oct</t>
  </si>
  <si>
    <t>Erode</t>
  </si>
  <si>
    <t>Monika</t>
  </si>
  <si>
    <t>15 Mar</t>
  </si>
  <si>
    <t>Bengaluru</t>
  </si>
  <si>
    <t>Priya</t>
  </si>
  <si>
    <t>17 Jul</t>
  </si>
  <si>
    <t>Nagercoil</t>
  </si>
  <si>
    <t>Deepika</t>
  </si>
  <si>
    <t>13 May</t>
  </si>
  <si>
    <t>Geeta</t>
  </si>
  <si>
    <t>16 May</t>
  </si>
  <si>
    <t>Nisha</t>
  </si>
  <si>
    <t>10 Sep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</si>
  <si>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</si>
  <si>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</si>
  <si>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</si>
  <si>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</si>
  <si>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</si>
  <si>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</si>
  <si>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</si>
  <si>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</si>
  <si>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Ambur</t>
  </si>
  <si>
    <t>Salem</t>
  </si>
  <si>
    <t>Vellore</t>
  </si>
  <si>
    <t>STD.DIV</t>
  </si>
  <si>
    <t xml:space="preserve">PHYSICS </t>
  </si>
  <si>
    <t xml:space="preserve">MEDIAN </t>
  </si>
  <si>
    <t>STD.DIV.</t>
  </si>
  <si>
    <t>avg.value</t>
  </si>
  <si>
    <t>Sameer</t>
  </si>
  <si>
    <t>M</t>
  </si>
  <si>
    <t>23 Mar</t>
  </si>
  <si>
    <t>Rahul</t>
  </si>
  <si>
    <t>30 Apr</t>
  </si>
  <si>
    <t>Clarence</t>
  </si>
  <si>
    <t>6 Dec</t>
  </si>
  <si>
    <t>Surya</t>
  </si>
  <si>
    <t>28 Feb</t>
  </si>
  <si>
    <t>JK</t>
  </si>
  <si>
    <t>22 Jul</t>
  </si>
  <si>
    <t>Arshad</t>
  </si>
  <si>
    <t>14 Dec</t>
  </si>
  <si>
    <t>Shashank</t>
  </si>
  <si>
    <t>4 Jan</t>
  </si>
  <si>
    <t>Bhuvanesh</t>
  </si>
  <si>
    <t>7 Nov</t>
  </si>
  <si>
    <t>Jagan</t>
  </si>
  <si>
    <t>4 Mar</t>
  </si>
  <si>
    <t>Siddharth</t>
  </si>
  <si>
    <t>26 Dec</t>
  </si>
  <si>
    <t>Gopi</t>
  </si>
  <si>
    <t>6 May</t>
  </si>
  <si>
    <t>Harish</t>
  </si>
  <si>
    <t>3 Jun</t>
  </si>
  <si>
    <t>Vetrivel</t>
  </si>
  <si>
    <t>30 Aug</t>
  </si>
  <si>
    <t>Tauseef</t>
  </si>
  <si>
    <t>30 Dec</t>
  </si>
  <si>
    <t>Naveen</t>
  </si>
  <si>
    <t>13 Oct</t>
  </si>
  <si>
    <t>Kalyan</t>
  </si>
  <si>
    <t>17 Sep</t>
  </si>
  <si>
    <t>Aditya</t>
  </si>
  <si>
    <t>Avg.</t>
  </si>
  <si>
    <t>city</t>
  </si>
  <si>
    <t>NUMBER</t>
  </si>
  <si>
    <t xml:space="preserve">30*30= DATA SIZE </t>
  </si>
  <si>
    <t>NO.CITY</t>
  </si>
  <si>
    <t xml:space="preserve">  </t>
  </si>
  <si>
    <t>SUM OF MATHEMATICS</t>
  </si>
  <si>
    <t xml:space="preserve">SUM OF PHYSICS </t>
  </si>
  <si>
    <t>SUM OF CHEMISTRY</t>
  </si>
  <si>
    <t>SUM OF TOTAL</t>
  </si>
  <si>
    <t>Female</t>
  </si>
  <si>
    <t>Math</t>
  </si>
  <si>
    <t>Physics</t>
  </si>
  <si>
    <t>Chemistry</t>
  </si>
  <si>
    <t>Total</t>
  </si>
  <si>
    <t>Mean</t>
  </si>
  <si>
    <t>Male</t>
  </si>
  <si>
    <t>mean of male candidate</t>
  </si>
  <si>
    <t>mean of female candidate</t>
  </si>
  <si>
    <t>VALUE</t>
  </si>
  <si>
    <t>ST.DEV</t>
  </si>
  <si>
    <t>SKEWNES</t>
  </si>
  <si>
    <t>MAX</t>
  </si>
  <si>
    <t>MIN</t>
  </si>
  <si>
    <t>Mathematics</t>
  </si>
  <si>
    <t xml:space="preserve">OVERALL DATA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</si>
</sst>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imes New Roman"/>
      <charset val="204"/>
    </font>
    <font>
      <b/>
      <sz val="12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9" fillId="3" borderId="0" applyNumberFormat="0" applyBorder="0" applyAlignment="0" applyProtection="0"/>
    <xf numFmtId="0" fontId="10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1" fillId="11" borderId="0" applyNumberFormat="0" applyBorder="0" applyAlignment="0" applyProtection="0"/>
    <xf numFmtId="0" fontId="1" fillId="12" borderId="0" applyNumberFormat="0" applyBorder="0" applyAlignment="0" applyProtection="0"/>
    <xf numFmtId="0" fontId="11" fillId="13" borderId="0" applyNumberFormat="0" applyBorder="0" applyAlignment="0" applyProtection="0"/>
    <xf numFmtId="0" fontId="1" fillId="14" borderId="0" applyNumberFormat="0" applyBorder="0" applyAlignment="0" applyProtection="0"/>
    <xf numFmtId="0" fontId="11" fillId="18" borderId="0" applyNumberFormat="0" applyBorder="0" applyAlignment="0" applyProtection="0"/>
  </cellStyleXfs>
  <cellXfs count="105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left" vertical="top" indent="2" shrinkToFit="1"/>
    </xf>
    <xf numFmtId="0" fontId="4" fillId="0" borderId="1" xfId="0" applyFont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" fontId="3" fillId="15" borderId="3" xfId="0" applyNumberFormat="1" applyFont="1" applyFill="1" applyBorder="1" applyAlignment="1">
      <alignment horizontal="center" vertical="top" shrinkToFit="1"/>
    </xf>
    <xf numFmtId="0" fontId="4" fillId="15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left" vertical="top" wrapText="1" indent="1"/>
    </xf>
    <xf numFmtId="1" fontId="3" fillId="15" borderId="1" xfId="0" applyNumberFormat="1" applyFont="1" applyFill="1" applyBorder="1" applyAlignment="1">
      <alignment horizontal="center" vertical="top" shrinkToFit="1"/>
    </xf>
    <xf numFmtId="1" fontId="3" fillId="15" borderId="4" xfId="0" applyNumberFormat="1" applyFont="1" applyFill="1" applyBorder="1" applyAlignment="1">
      <alignment horizontal="left" vertical="top" indent="2" shrinkToFit="1"/>
    </xf>
    <xf numFmtId="0" fontId="4" fillId="15" borderId="1" xfId="0" applyFont="1" applyFill="1" applyBorder="1" applyAlignment="1">
      <alignment horizontal="left" vertical="top" wrapText="1" indent="2"/>
    </xf>
    <xf numFmtId="0" fontId="4" fillId="15" borderId="1" xfId="0" applyFont="1" applyFill="1" applyBorder="1" applyAlignment="1">
      <alignment horizontal="left" vertical="top" wrapText="1"/>
    </xf>
    <xf numFmtId="1" fontId="3" fillId="15" borderId="8" xfId="0" applyNumberFormat="1" applyFont="1" applyFill="1" applyBorder="1" applyAlignment="1">
      <alignment horizontal="center" vertical="top" shrinkToFit="1"/>
    </xf>
    <xf numFmtId="0" fontId="4" fillId="15" borderId="9" xfId="0" applyFont="1" applyFill="1" applyBorder="1" applyAlignment="1">
      <alignment horizontal="center" vertical="top" wrapText="1"/>
    </xf>
    <xf numFmtId="1" fontId="3" fillId="15" borderId="9" xfId="0" applyNumberFormat="1" applyFont="1" applyFill="1" applyBorder="1" applyAlignment="1">
      <alignment horizontal="center" vertical="top" shrinkToFit="1"/>
    </xf>
    <xf numFmtId="1" fontId="3" fillId="15" borderId="10" xfId="0" applyNumberFormat="1" applyFont="1" applyFill="1" applyBorder="1" applyAlignment="1">
      <alignment horizontal="left" vertical="top" indent="2" shrinkToFit="1"/>
    </xf>
    <xf numFmtId="1" fontId="3" fillId="16" borderId="5" xfId="0" applyNumberFormat="1" applyFont="1" applyFill="1" applyBorder="1" applyAlignment="1">
      <alignment horizontal="center" vertical="top" shrinkToFit="1"/>
    </xf>
    <xf numFmtId="0" fontId="4" fillId="16" borderId="6" xfId="0" applyFont="1" applyFill="1" applyBorder="1" applyAlignment="1">
      <alignment horizontal="center" vertical="top" wrapText="1"/>
    </xf>
    <xf numFmtId="0" fontId="4" fillId="16" borderId="6" xfId="0" applyFont="1" applyFill="1" applyBorder="1" applyAlignment="1">
      <alignment horizontal="left" vertical="top" wrapText="1" indent="1"/>
    </xf>
    <xf numFmtId="1" fontId="3" fillId="16" borderId="6" xfId="0" applyNumberFormat="1" applyFont="1" applyFill="1" applyBorder="1" applyAlignment="1">
      <alignment horizontal="center" vertical="top" shrinkToFit="1"/>
    </xf>
    <xf numFmtId="1" fontId="3" fillId="16" borderId="7" xfId="0" applyNumberFormat="1" applyFont="1" applyFill="1" applyBorder="1" applyAlignment="1">
      <alignment horizontal="left" vertical="top" indent="2" shrinkToFit="1"/>
    </xf>
    <xf numFmtId="1" fontId="3" fillId="16" borderId="3" xfId="0" applyNumberFormat="1" applyFont="1" applyFill="1" applyBorder="1" applyAlignment="1">
      <alignment horizontal="center" vertical="top" shrinkToFit="1"/>
    </xf>
    <xf numFmtId="0" fontId="4" fillId="16" borderId="1" xfId="0" applyFont="1" applyFill="1" applyBorder="1" applyAlignment="1">
      <alignment horizontal="center" vertical="top" wrapText="1"/>
    </xf>
    <xf numFmtId="0" fontId="4" fillId="16" borderId="1" xfId="0" applyFont="1" applyFill="1" applyBorder="1" applyAlignment="1">
      <alignment horizontal="left" vertical="top" wrapText="1" indent="1"/>
    </xf>
    <xf numFmtId="1" fontId="3" fillId="16" borderId="1" xfId="0" applyNumberFormat="1" applyFont="1" applyFill="1" applyBorder="1" applyAlignment="1">
      <alignment horizontal="center" vertical="top" shrinkToFit="1"/>
    </xf>
    <xf numFmtId="1" fontId="3" fillId="16" borderId="4" xfId="0" applyNumberFormat="1" applyFont="1" applyFill="1" applyBorder="1" applyAlignment="1">
      <alignment horizontal="left" vertical="top" indent="2" shrinkToFit="1"/>
    </xf>
    <xf numFmtId="0" fontId="4" fillId="16" borderId="1" xfId="0" applyFont="1" applyFill="1" applyBorder="1" applyAlignment="1">
      <alignment horizontal="left" vertical="top" wrapText="1" indent="2"/>
    </xf>
    <xf numFmtId="0" fontId="4" fillId="16" borderId="1" xfId="0" applyFont="1" applyFill="1" applyBorder="1" applyAlignment="1">
      <alignment horizontal="left" vertical="top" wrapText="1"/>
    </xf>
    <xf numFmtId="1" fontId="3" fillId="16" borderId="8" xfId="0" applyNumberFormat="1" applyFont="1" applyFill="1" applyBorder="1" applyAlignment="1">
      <alignment horizontal="center" vertical="top" shrinkToFit="1"/>
    </xf>
    <xf numFmtId="0" fontId="4" fillId="16" borderId="9" xfId="0" applyFont="1" applyFill="1" applyBorder="1" applyAlignment="1">
      <alignment horizontal="center" vertical="top" wrapText="1"/>
    </xf>
    <xf numFmtId="0" fontId="4" fillId="16" borderId="9" xfId="0" applyFont="1" applyFill="1" applyBorder="1" applyAlignment="1">
      <alignment horizontal="left" vertical="top" wrapText="1" indent="1"/>
    </xf>
    <xf numFmtId="1" fontId="3" fillId="16" borderId="9" xfId="0" applyNumberFormat="1" applyFont="1" applyFill="1" applyBorder="1" applyAlignment="1">
      <alignment horizontal="center" vertical="top" shrinkToFit="1"/>
    </xf>
    <xf numFmtId="1" fontId="3" fillId="16" borderId="10" xfId="0" applyNumberFormat="1" applyFont="1" applyFill="1" applyBorder="1" applyAlignment="1">
      <alignment horizontal="left" vertical="top" indent="2" shrinkToFit="1"/>
    </xf>
    <xf numFmtId="0" fontId="4" fillId="15" borderId="9" xfId="0" applyFont="1" applyFill="1" applyBorder="1" applyAlignment="1">
      <alignment horizontal="left" vertical="top" wrapText="1" indent="2"/>
    </xf>
    <xf numFmtId="0" fontId="8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1" fillId="11" borderId="0" xfId="9" applyAlignment="1">
      <alignment horizontal="left" vertical="top"/>
    </xf>
    <xf numFmtId="0" fontId="1" fillId="10" borderId="0" xfId="8" applyAlignment="1">
      <alignment horizontal="left" vertical="top"/>
    </xf>
    <xf numFmtId="0" fontId="11" fillId="11" borderId="11" xfId="9" applyBorder="1" applyAlignment="1">
      <alignment horizontal="left" vertical="top"/>
    </xf>
    <xf numFmtId="0" fontId="11" fillId="11" borderId="12" xfId="9" applyBorder="1" applyAlignment="1">
      <alignment horizontal="left" vertical="top"/>
    </xf>
    <xf numFmtId="0" fontId="11" fillId="11" borderId="13" xfId="9" applyBorder="1" applyAlignment="1">
      <alignment horizontal="left" vertical="top"/>
    </xf>
    <xf numFmtId="0" fontId="11" fillId="11" borderId="0" xfId="9" applyAlignment="1">
      <alignment horizontal="left" vertical="center"/>
    </xf>
    <xf numFmtId="0" fontId="1" fillId="12" borderId="0" xfId="10" applyAlignment="1">
      <alignment horizontal="left" vertical="top"/>
    </xf>
    <xf numFmtId="1" fontId="1" fillId="7" borderId="1" xfId="5" applyNumberFormat="1" applyBorder="1" applyAlignment="1">
      <alignment horizontal="center" vertical="top" shrinkToFit="1"/>
    </xf>
    <xf numFmtId="0" fontId="1" fillId="7" borderId="1" xfId="5" applyBorder="1" applyAlignment="1">
      <alignment horizontal="center" vertical="top" wrapText="1"/>
    </xf>
    <xf numFmtId="0" fontId="1" fillId="7" borderId="1" xfId="5" applyBorder="1" applyAlignment="1">
      <alignment horizontal="left" vertical="top" wrapText="1" indent="2"/>
    </xf>
    <xf numFmtId="1" fontId="1" fillId="7" borderId="1" xfId="5" applyNumberFormat="1" applyBorder="1" applyAlignment="1">
      <alignment horizontal="left" vertical="top" indent="2" shrinkToFit="1"/>
    </xf>
    <xf numFmtId="1" fontId="11" fillId="8" borderId="1" xfId="6" applyNumberFormat="1" applyBorder="1" applyAlignment="1">
      <alignment horizontal="center" vertical="top" shrinkToFit="1"/>
    </xf>
    <xf numFmtId="0" fontId="11" fillId="8" borderId="1" xfId="6" applyBorder="1" applyAlignment="1">
      <alignment horizontal="center" vertical="top" wrapText="1"/>
    </xf>
    <xf numFmtId="0" fontId="11" fillId="8" borderId="1" xfId="6" applyBorder="1" applyAlignment="1">
      <alignment horizontal="left" vertical="top" wrapText="1"/>
    </xf>
    <xf numFmtId="1" fontId="11" fillId="8" borderId="1" xfId="6" applyNumberFormat="1" applyBorder="1" applyAlignment="1">
      <alignment horizontal="left" vertical="top" indent="2" shrinkToFit="1"/>
    </xf>
    <xf numFmtId="1" fontId="11" fillId="13" borderId="1" xfId="11" applyNumberFormat="1" applyBorder="1" applyAlignment="1">
      <alignment horizontal="center" vertical="top" shrinkToFit="1"/>
    </xf>
    <xf numFmtId="0" fontId="11" fillId="13" borderId="1" xfId="11" applyBorder="1" applyAlignment="1">
      <alignment horizontal="center" vertical="top" wrapText="1"/>
    </xf>
    <xf numFmtId="0" fontId="11" fillId="13" borderId="1" xfId="11" applyBorder="1" applyAlignment="1">
      <alignment horizontal="left" vertical="top" wrapText="1" indent="1"/>
    </xf>
    <xf numFmtId="1" fontId="11" fillId="13" borderId="1" xfId="11" applyNumberFormat="1" applyBorder="1" applyAlignment="1">
      <alignment horizontal="left" vertical="top" indent="2" shrinkToFit="1"/>
    </xf>
    <xf numFmtId="1" fontId="1" fillId="6" borderId="1" xfId="4" applyNumberFormat="1" applyBorder="1" applyAlignment="1">
      <alignment horizontal="center" vertical="top" shrinkToFit="1"/>
    </xf>
    <xf numFmtId="0" fontId="1" fillId="6" borderId="1" xfId="4" applyBorder="1" applyAlignment="1">
      <alignment horizontal="center" vertical="top" wrapText="1"/>
    </xf>
    <xf numFmtId="0" fontId="1" fillId="6" borderId="1" xfId="4" applyBorder="1" applyAlignment="1">
      <alignment horizontal="left" vertical="top" wrapText="1" indent="2"/>
    </xf>
    <xf numFmtId="1" fontId="1" fillId="6" borderId="1" xfId="4" applyNumberFormat="1" applyBorder="1" applyAlignment="1">
      <alignment horizontal="left" vertical="top" indent="2" shrinkToFit="1"/>
    </xf>
    <xf numFmtId="1" fontId="1" fillId="14" borderId="1" xfId="12" applyNumberFormat="1" applyBorder="1" applyAlignment="1">
      <alignment horizontal="center" vertical="top" shrinkToFit="1"/>
    </xf>
    <xf numFmtId="0" fontId="1" fillId="14" borderId="1" xfId="12" applyBorder="1" applyAlignment="1">
      <alignment horizontal="center" vertical="top" wrapText="1"/>
    </xf>
    <xf numFmtId="0" fontId="1" fillId="14" borderId="1" xfId="12" applyBorder="1" applyAlignment="1">
      <alignment horizontal="left" vertical="top" wrapText="1" indent="1"/>
    </xf>
    <xf numFmtId="1" fontId="1" fillId="14" borderId="1" xfId="12" applyNumberFormat="1" applyBorder="1" applyAlignment="1">
      <alignment horizontal="left" vertical="top" indent="2" shrinkToFit="1"/>
    </xf>
    <xf numFmtId="0" fontId="11" fillId="8" borderId="1" xfId="6" applyBorder="1" applyAlignment="1">
      <alignment horizontal="left" vertical="top" wrapText="1" indent="1"/>
    </xf>
    <xf numFmtId="1" fontId="9" fillId="3" borderId="1" xfId="1" applyNumberFormat="1" applyBorder="1" applyAlignment="1">
      <alignment horizontal="center" vertical="top" shrinkToFit="1"/>
    </xf>
    <xf numFmtId="0" fontId="9" fillId="3" borderId="1" xfId="1" applyBorder="1" applyAlignment="1">
      <alignment horizontal="center" vertical="top" wrapText="1"/>
    </xf>
    <xf numFmtId="0" fontId="9" fillId="3" borderId="1" xfId="1" applyBorder="1" applyAlignment="1">
      <alignment horizontal="left" vertical="top" wrapText="1" indent="2"/>
    </xf>
    <xf numFmtId="1" fontId="9" fillId="3" borderId="1" xfId="1" applyNumberFormat="1" applyBorder="1" applyAlignment="1">
      <alignment horizontal="left" vertical="top" indent="2" shrinkToFit="1"/>
    </xf>
    <xf numFmtId="1" fontId="10" fillId="4" borderId="2" xfId="2" applyNumberFormat="1" applyAlignment="1">
      <alignment horizontal="center" vertical="top" shrinkToFit="1"/>
    </xf>
    <xf numFmtId="0" fontId="10" fillId="4" borderId="2" xfId="2" applyAlignment="1">
      <alignment horizontal="center" vertical="top" wrapText="1"/>
    </xf>
    <xf numFmtId="0" fontId="10" fillId="4" borderId="2" xfId="2" applyAlignment="1">
      <alignment horizontal="left" vertical="top" wrapText="1" indent="2"/>
    </xf>
    <xf numFmtId="1" fontId="10" fillId="4" borderId="2" xfId="2" applyNumberFormat="1" applyAlignment="1">
      <alignment horizontal="left" vertical="top" indent="2" shrinkToFit="1"/>
    </xf>
    <xf numFmtId="1" fontId="1" fillId="5" borderId="1" xfId="3" applyNumberFormat="1" applyBorder="1" applyAlignment="1">
      <alignment horizontal="center" vertical="top" shrinkToFit="1"/>
    </xf>
    <xf numFmtId="0" fontId="1" fillId="5" borderId="1" xfId="3" applyBorder="1" applyAlignment="1">
      <alignment horizontal="center" vertical="top" wrapText="1"/>
    </xf>
    <xf numFmtId="0" fontId="1" fillId="5" borderId="1" xfId="3" applyBorder="1" applyAlignment="1">
      <alignment horizontal="left" vertical="top" wrapText="1" indent="2"/>
    </xf>
    <xf numFmtId="1" fontId="1" fillId="5" borderId="1" xfId="3" applyNumberFormat="1" applyBorder="1" applyAlignment="1">
      <alignment horizontal="left" vertical="top" indent="2" shrinkToFit="1"/>
    </xf>
    <xf numFmtId="1" fontId="11" fillId="11" borderId="0" xfId="9" applyNumberFormat="1" applyAlignment="1">
      <alignment horizontal="left" vertical="top"/>
    </xf>
    <xf numFmtId="1" fontId="1" fillId="12" borderId="0" xfId="10" applyNumberFormat="1" applyAlignment="1">
      <alignment horizontal="left" vertical="top"/>
    </xf>
    <xf numFmtId="0" fontId="1" fillId="9" borderId="0" xfId="7" applyAlignment="1">
      <alignment horizontal="left" vertical="top"/>
    </xf>
    <xf numFmtId="0" fontId="0" fillId="0" borderId="0" xfId="0"/>
    <xf numFmtId="0" fontId="8" fillId="15" borderId="0" xfId="0" applyFont="1" applyFill="1" applyAlignment="1">
      <alignment horizontal="left" vertical="top"/>
    </xf>
    <xf numFmtId="0" fontId="1" fillId="5" borderId="0" xfId="3"/>
    <xf numFmtId="0" fontId="1" fillId="5" borderId="0" xfId="3" applyAlignment="1">
      <alignment horizontal="left" vertical="top"/>
    </xf>
    <xf numFmtId="0" fontId="13" fillId="0" borderId="0" xfId="0" applyFont="1" applyAlignment="1">
      <alignment horizontal="left" vertical="top"/>
    </xf>
    <xf numFmtId="0" fontId="11" fillId="18" borderId="0" xfId="13" applyAlignment="1">
      <alignment horizontal="left" vertical="top"/>
    </xf>
    <xf numFmtId="0" fontId="11" fillId="11" borderId="0" xfId="9"/>
    <xf numFmtId="0" fontId="1" fillId="7" borderId="14" xfId="5" applyBorder="1" applyAlignment="1">
      <alignment horizontal="left" vertical="top"/>
    </xf>
    <xf numFmtId="2" fontId="1" fillId="7" borderId="14" xfId="5" applyNumberFormat="1" applyBorder="1" applyAlignment="1">
      <alignment horizontal="left" vertical="top"/>
    </xf>
    <xf numFmtId="1" fontId="3" fillId="15" borderId="1" xfId="0" applyNumberFormat="1" applyFont="1" applyFill="1" applyBorder="1" applyAlignment="1">
      <alignment horizontal="left" vertical="top" indent="2" shrinkToFit="1"/>
    </xf>
    <xf numFmtId="1" fontId="0" fillId="15" borderId="0" xfId="0" applyNumberFormat="1" applyFill="1" applyAlignment="1">
      <alignment horizontal="left" vertical="top"/>
    </xf>
    <xf numFmtId="0" fontId="0" fillId="15" borderId="0" xfId="0" applyFill="1" applyAlignment="1">
      <alignment horizontal="left" vertical="top"/>
    </xf>
  </cellXfs>
  <cellStyles count="14">
    <cellStyle name="20% - Accent1" xfId="3" builtinId="30"/>
    <cellStyle name="40% - Accent2" xfId="4" builtinId="35"/>
    <cellStyle name="40% - Accent3" xfId="7" builtinId="39"/>
    <cellStyle name="60% - Accent2" xfId="5" builtinId="36"/>
    <cellStyle name="60% - Accent3" xfId="8" builtinId="40"/>
    <cellStyle name="60% - Accent4" xfId="10" builtinId="44"/>
    <cellStyle name="60% - Accent6" xfId="12" builtinId="52"/>
    <cellStyle name="Accent1" xfId="13" builtinId="29"/>
    <cellStyle name="Accent3" xfId="6" builtinId="37"/>
    <cellStyle name="Accent4" xfId="9" builtinId="41"/>
    <cellStyle name="Accent5" xfId="11" builtinId="45"/>
    <cellStyle name="Good" xfId="1" builtinId="26"/>
    <cellStyle name="Input" xfId="2" builtinId="20"/>
    <cellStyle name="Normal" xfId="0" builtinId="0"/>
  </cellStyles>
  <dxfs count="47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top" textRotation="0" wrapText="0" indent="2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left" vertical="top" textRotation="0" wrapText="0" indent="2" justifyLastLine="0" shrinkToFit="1" readingOrder="0"/>
      <border diagonalUp="0" diagonalDown="0" outline="0">
        <left style="thin">
          <color rgb="FF000000"/>
        </left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top" textRotation="0" wrapText="1" 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2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1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left" vertical="top" textRotation="0" wrapText="0" indent="2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left" vertical="top" textRotation="0" wrapText="1" 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1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9" defaultPivotStyle="PivotStyleLight16">
    <tableStyle name="Table Style 1" pivot="0" count="0" xr9:uid="{C43C4F79-8E8A-4813-B657-E2706283C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 WISE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62859861853342E-2"/>
          <c:y val="0.18499276447989682"/>
          <c:w val="0.96276621742906232"/>
          <c:h val="0.54128977462038741"/>
        </c:manualLayout>
      </c:layout>
      <c:barChart>
        <c:barDir val="col"/>
        <c:grouping val="clustered"/>
        <c:varyColors val="0"/>
        <c:ser>
          <c:idx val="0"/>
          <c:order val="0"/>
          <c:tx>
            <c:v>MATHEMATICS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 1'!$B$2:$E$31</c:f>
              <c:multiLvlStrCache>
                <c:ptCount val="30"/>
                <c:lvl>
                  <c:pt idx="0">
                    <c:v>Erode</c:v>
                  </c:pt>
                  <c:pt idx="1">
                    <c:v>Salem</c:v>
                  </c:pt>
                  <c:pt idx="2">
                    <c:v>Chennai</c:v>
                  </c:pt>
                  <c:pt idx="3">
                    <c:v>Chennai</c:v>
                  </c:pt>
                  <c:pt idx="4">
                    <c:v>Madurai</c:v>
                  </c:pt>
                  <c:pt idx="5">
                    <c:v>Chennai</c:v>
                  </c:pt>
                  <c:pt idx="6">
                    <c:v>Ambur</c:v>
                  </c:pt>
                  <c:pt idx="7">
                    <c:v>Vellore</c:v>
                  </c:pt>
                  <c:pt idx="8">
                    <c:v>Bengaluru</c:v>
                  </c:pt>
                  <c:pt idx="9">
                    <c:v>Bengaluru</c:v>
                  </c:pt>
                  <c:pt idx="10">
                    <c:v>Chennai</c:v>
                  </c:pt>
                  <c:pt idx="11">
                    <c:v>Bengaluru</c:v>
                  </c:pt>
                  <c:pt idx="12">
                    <c:v>Chennai</c:v>
                  </c:pt>
                  <c:pt idx="13">
                    <c:v>Madurai</c:v>
                  </c:pt>
                  <c:pt idx="14">
                    <c:v>Trichy</c:v>
                  </c:pt>
                  <c:pt idx="15">
                    <c:v>Theni</c:v>
                  </c:pt>
                  <c:pt idx="16">
                    <c:v>Trichy</c:v>
                  </c:pt>
                  <c:pt idx="17">
                    <c:v>Chennai</c:v>
                  </c:pt>
                  <c:pt idx="18">
                    <c:v>Erode</c:v>
                  </c:pt>
                  <c:pt idx="19">
                    <c:v>Trichy</c:v>
                  </c:pt>
                  <c:pt idx="20">
                    <c:v>Vellore</c:v>
                  </c:pt>
                  <c:pt idx="21">
                    <c:v>Bengaluru</c:v>
                  </c:pt>
                  <c:pt idx="22">
                    <c:v>Nagercoil</c:v>
                  </c:pt>
                  <c:pt idx="23">
                    <c:v>Bengaluru</c:v>
                  </c:pt>
                  <c:pt idx="24">
                    <c:v>Madurai</c:v>
                  </c:pt>
                  <c:pt idx="25">
                    <c:v>Chennai</c:v>
                  </c:pt>
                  <c:pt idx="26">
                    <c:v>Chennai</c:v>
                  </c:pt>
                  <c:pt idx="27">
                    <c:v>Madurai</c:v>
                  </c:pt>
                  <c:pt idx="28">
                    <c:v>Madurai</c:v>
                  </c:pt>
                  <c:pt idx="29">
                    <c:v>Vellore</c:v>
                  </c:pt>
                </c:lvl>
                <c:lvl>
                  <c:pt idx="0">
                    <c:v>7 Nov</c:v>
                  </c:pt>
                  <c:pt idx="1">
                    <c:v>3 Jun</c:v>
                  </c:pt>
                  <c:pt idx="2">
                    <c:v>4 Jan</c:v>
                  </c:pt>
                  <c:pt idx="3">
                    <c:v>5 May</c:v>
                  </c:pt>
                  <c:pt idx="4">
                    <c:v>17 Nov</c:v>
                  </c:pt>
                  <c:pt idx="5">
                    <c:v>8 Feb</c:v>
                  </c:pt>
                  <c:pt idx="6">
                    <c:v>23 Mar</c:v>
                  </c:pt>
                  <c:pt idx="7">
                    <c:v>15 Mar</c:v>
                  </c:pt>
                  <c:pt idx="8">
                    <c:v>28 Feb</c:v>
                  </c:pt>
                  <c:pt idx="9">
                    <c:v>6 Dec</c:v>
                  </c:pt>
                  <c:pt idx="10">
                    <c:v>12 Jan</c:v>
                  </c:pt>
                  <c:pt idx="11">
                    <c:v>30 Apr</c:v>
                  </c:pt>
                  <c:pt idx="12">
                    <c:v>14 Jan</c:v>
                  </c:pt>
                  <c:pt idx="13">
                    <c:v>6 May</c:v>
                  </c:pt>
                  <c:pt idx="14">
                    <c:v>23 July</c:v>
                  </c:pt>
                  <c:pt idx="15">
                    <c:v>22 Sep</c:v>
                  </c:pt>
                  <c:pt idx="16">
                    <c:v>30 Dec</c:v>
                  </c:pt>
                  <c:pt idx="17">
                    <c:v>14 Dec</c:v>
                  </c:pt>
                  <c:pt idx="18">
                    <c:v>9 Oct</c:v>
                  </c:pt>
                  <c:pt idx="19">
                    <c:v>30 Aug</c:v>
                  </c:pt>
                  <c:pt idx="20">
                    <c:v>17 Sep</c:v>
                  </c:pt>
                  <c:pt idx="21">
                    <c:v>15 Mar</c:v>
                  </c:pt>
                  <c:pt idx="22">
                    <c:v>17 Jul</c:v>
                  </c:pt>
                  <c:pt idx="23">
                    <c:v>13 May</c:v>
                  </c:pt>
                  <c:pt idx="24">
                    <c:v>26 Dec</c:v>
                  </c:pt>
                  <c:pt idx="25">
                    <c:v>16 May</c:v>
                  </c:pt>
                  <c:pt idx="26">
                    <c:v>22 Jul</c:v>
                  </c:pt>
                  <c:pt idx="27">
                    <c:v>4 Mar</c:v>
                  </c:pt>
                  <c:pt idx="28">
                    <c:v>10 Sep</c:v>
                  </c:pt>
                  <c:pt idx="29">
                    <c:v>13 Oct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M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M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M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M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F</c:v>
                  </c:pt>
                  <c:pt idx="26">
                    <c:v>M</c:v>
                  </c:pt>
                  <c:pt idx="27">
                    <c:v>M</c:v>
                  </c:pt>
                  <c:pt idx="28">
                    <c:v>F</c:v>
                  </c:pt>
                  <c:pt idx="29">
                    <c:v>M</c:v>
                  </c:pt>
                </c:lvl>
                <c:lvl>
                  <c:pt idx="0">
                    <c:v>Bhuvanesh</c:v>
                  </c:pt>
                  <c:pt idx="1">
                    <c:v>Harish</c:v>
                  </c:pt>
                  <c:pt idx="2">
                    <c:v>Shashank</c:v>
                  </c:pt>
                  <c:pt idx="3">
                    <c:v>Rida</c:v>
                  </c:pt>
                  <c:pt idx="4">
                    <c:v>Ritika</c:v>
                  </c:pt>
                  <c:pt idx="5">
                    <c:v>Akshaya</c:v>
                  </c:pt>
                  <c:pt idx="6">
                    <c:v>Sameer</c:v>
                  </c:pt>
                  <c:pt idx="7">
                    <c:v>Aditya</c:v>
                  </c:pt>
                  <c:pt idx="8">
                    <c:v>Surya</c:v>
                  </c:pt>
                  <c:pt idx="9">
                    <c:v>Clarence</c:v>
                  </c:pt>
                  <c:pt idx="10">
                    <c:v>Kavya</c:v>
                  </c:pt>
                  <c:pt idx="11">
                    <c:v>Rahul</c:v>
                  </c:pt>
                  <c:pt idx="12">
                    <c:v>Srinidhi</c:v>
                  </c:pt>
                  <c:pt idx="13">
                    <c:v>Gopi</c:v>
                  </c:pt>
                  <c:pt idx="14">
                    <c:v>Sophia</c:v>
                  </c:pt>
                  <c:pt idx="15">
                    <c:v>Goutami</c:v>
                  </c:pt>
                  <c:pt idx="16">
                    <c:v>Tauseef</c:v>
                  </c:pt>
                  <c:pt idx="17">
                    <c:v>Arshad</c:v>
                  </c:pt>
                  <c:pt idx="18">
                    <c:v>Abirami</c:v>
                  </c:pt>
                  <c:pt idx="19">
                    <c:v>Vetrivel</c:v>
                  </c:pt>
                  <c:pt idx="20">
                    <c:v>Kalyan</c:v>
                  </c:pt>
                  <c:pt idx="21">
                    <c:v>Monika</c:v>
                  </c:pt>
                  <c:pt idx="22">
                    <c:v>Priya</c:v>
                  </c:pt>
                  <c:pt idx="23">
                    <c:v>Deepika</c:v>
                  </c:pt>
                  <c:pt idx="24">
                    <c:v>Siddharth</c:v>
                  </c:pt>
                  <c:pt idx="25">
                    <c:v>Geeta</c:v>
                  </c:pt>
                  <c:pt idx="26">
                    <c:v>JK</c:v>
                  </c:pt>
                  <c:pt idx="27">
                    <c:v>Jagan</c:v>
                  </c:pt>
                  <c:pt idx="28">
                    <c:v>Nisha</c:v>
                  </c:pt>
                  <c:pt idx="29">
                    <c:v>Naveen</c:v>
                  </c:pt>
                </c:lvl>
              </c:multiLvlStrCache>
            </c:multiLvlStrRef>
          </c:cat>
          <c:val>
            <c:numRef>
              <c:f>'Table 1'!$F$2:$F$31</c:f>
              <c:numCache>
                <c:formatCode>0</c:formatCode>
                <c:ptCount val="30"/>
                <c:pt idx="0">
                  <c:v>68</c:v>
                </c:pt>
                <c:pt idx="1">
                  <c:v>62</c:v>
                </c:pt>
                <c:pt idx="2">
                  <c:v>57</c:v>
                </c:pt>
                <c:pt idx="3">
                  <c:v>42</c:v>
                </c:pt>
                <c:pt idx="4">
                  <c:v>87</c:v>
                </c:pt>
                <c:pt idx="5">
                  <c:v>71</c:v>
                </c:pt>
                <c:pt idx="6">
                  <c:v>81</c:v>
                </c:pt>
                <c:pt idx="7">
                  <c:v>84</c:v>
                </c:pt>
                <c:pt idx="8">
                  <c:v>74</c:v>
                </c:pt>
                <c:pt idx="9">
                  <c:v>63</c:v>
                </c:pt>
                <c:pt idx="10">
                  <c:v>64</c:v>
                </c:pt>
                <c:pt idx="11">
                  <c:v>97</c:v>
                </c:pt>
                <c:pt idx="12">
                  <c:v>52</c:v>
                </c:pt>
                <c:pt idx="13">
                  <c:v>65</c:v>
                </c:pt>
                <c:pt idx="14">
                  <c:v>89</c:v>
                </c:pt>
                <c:pt idx="15">
                  <c:v>76</c:v>
                </c:pt>
                <c:pt idx="16">
                  <c:v>87</c:v>
                </c:pt>
                <c:pt idx="17">
                  <c:v>62</c:v>
                </c:pt>
                <c:pt idx="18">
                  <c:v>72</c:v>
                </c:pt>
                <c:pt idx="19">
                  <c:v>56</c:v>
                </c:pt>
                <c:pt idx="20">
                  <c:v>93</c:v>
                </c:pt>
                <c:pt idx="21">
                  <c:v>78</c:v>
                </c:pt>
                <c:pt idx="22">
                  <c:v>62</c:v>
                </c:pt>
                <c:pt idx="23">
                  <c:v>97</c:v>
                </c:pt>
                <c:pt idx="24">
                  <c:v>44</c:v>
                </c:pt>
                <c:pt idx="25">
                  <c:v>87</c:v>
                </c:pt>
                <c:pt idx="26">
                  <c:v>74</c:v>
                </c:pt>
                <c:pt idx="27">
                  <c:v>81</c:v>
                </c:pt>
                <c:pt idx="28">
                  <c:v>74</c:v>
                </c:pt>
                <c:pt idx="2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9-445F-A1CC-C72661E1D8F7}"/>
            </c:ext>
          </c:extLst>
        </c:ser>
        <c:ser>
          <c:idx val="1"/>
          <c:order val="1"/>
          <c:tx>
            <c:v>PHYSICS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 1'!$B$2:$E$31</c:f>
              <c:multiLvlStrCache>
                <c:ptCount val="30"/>
                <c:lvl>
                  <c:pt idx="0">
                    <c:v>Erode</c:v>
                  </c:pt>
                  <c:pt idx="1">
                    <c:v>Salem</c:v>
                  </c:pt>
                  <c:pt idx="2">
                    <c:v>Chennai</c:v>
                  </c:pt>
                  <c:pt idx="3">
                    <c:v>Chennai</c:v>
                  </c:pt>
                  <c:pt idx="4">
                    <c:v>Madurai</c:v>
                  </c:pt>
                  <c:pt idx="5">
                    <c:v>Chennai</c:v>
                  </c:pt>
                  <c:pt idx="6">
                    <c:v>Ambur</c:v>
                  </c:pt>
                  <c:pt idx="7">
                    <c:v>Vellore</c:v>
                  </c:pt>
                  <c:pt idx="8">
                    <c:v>Bengaluru</c:v>
                  </c:pt>
                  <c:pt idx="9">
                    <c:v>Bengaluru</c:v>
                  </c:pt>
                  <c:pt idx="10">
                    <c:v>Chennai</c:v>
                  </c:pt>
                  <c:pt idx="11">
                    <c:v>Bengaluru</c:v>
                  </c:pt>
                  <c:pt idx="12">
                    <c:v>Chennai</c:v>
                  </c:pt>
                  <c:pt idx="13">
                    <c:v>Madurai</c:v>
                  </c:pt>
                  <c:pt idx="14">
                    <c:v>Trichy</c:v>
                  </c:pt>
                  <c:pt idx="15">
                    <c:v>Theni</c:v>
                  </c:pt>
                  <c:pt idx="16">
                    <c:v>Trichy</c:v>
                  </c:pt>
                  <c:pt idx="17">
                    <c:v>Chennai</c:v>
                  </c:pt>
                  <c:pt idx="18">
                    <c:v>Erode</c:v>
                  </c:pt>
                  <c:pt idx="19">
                    <c:v>Trichy</c:v>
                  </c:pt>
                  <c:pt idx="20">
                    <c:v>Vellore</c:v>
                  </c:pt>
                  <c:pt idx="21">
                    <c:v>Bengaluru</c:v>
                  </c:pt>
                  <c:pt idx="22">
                    <c:v>Nagercoil</c:v>
                  </c:pt>
                  <c:pt idx="23">
                    <c:v>Bengaluru</c:v>
                  </c:pt>
                  <c:pt idx="24">
                    <c:v>Madurai</c:v>
                  </c:pt>
                  <c:pt idx="25">
                    <c:v>Chennai</c:v>
                  </c:pt>
                  <c:pt idx="26">
                    <c:v>Chennai</c:v>
                  </c:pt>
                  <c:pt idx="27">
                    <c:v>Madurai</c:v>
                  </c:pt>
                  <c:pt idx="28">
                    <c:v>Madurai</c:v>
                  </c:pt>
                  <c:pt idx="29">
                    <c:v>Vellore</c:v>
                  </c:pt>
                </c:lvl>
                <c:lvl>
                  <c:pt idx="0">
                    <c:v>7 Nov</c:v>
                  </c:pt>
                  <c:pt idx="1">
                    <c:v>3 Jun</c:v>
                  </c:pt>
                  <c:pt idx="2">
                    <c:v>4 Jan</c:v>
                  </c:pt>
                  <c:pt idx="3">
                    <c:v>5 May</c:v>
                  </c:pt>
                  <c:pt idx="4">
                    <c:v>17 Nov</c:v>
                  </c:pt>
                  <c:pt idx="5">
                    <c:v>8 Feb</c:v>
                  </c:pt>
                  <c:pt idx="6">
                    <c:v>23 Mar</c:v>
                  </c:pt>
                  <c:pt idx="7">
                    <c:v>15 Mar</c:v>
                  </c:pt>
                  <c:pt idx="8">
                    <c:v>28 Feb</c:v>
                  </c:pt>
                  <c:pt idx="9">
                    <c:v>6 Dec</c:v>
                  </c:pt>
                  <c:pt idx="10">
                    <c:v>12 Jan</c:v>
                  </c:pt>
                  <c:pt idx="11">
                    <c:v>30 Apr</c:v>
                  </c:pt>
                  <c:pt idx="12">
                    <c:v>14 Jan</c:v>
                  </c:pt>
                  <c:pt idx="13">
                    <c:v>6 May</c:v>
                  </c:pt>
                  <c:pt idx="14">
                    <c:v>23 July</c:v>
                  </c:pt>
                  <c:pt idx="15">
                    <c:v>22 Sep</c:v>
                  </c:pt>
                  <c:pt idx="16">
                    <c:v>30 Dec</c:v>
                  </c:pt>
                  <c:pt idx="17">
                    <c:v>14 Dec</c:v>
                  </c:pt>
                  <c:pt idx="18">
                    <c:v>9 Oct</c:v>
                  </c:pt>
                  <c:pt idx="19">
                    <c:v>30 Aug</c:v>
                  </c:pt>
                  <c:pt idx="20">
                    <c:v>17 Sep</c:v>
                  </c:pt>
                  <c:pt idx="21">
                    <c:v>15 Mar</c:v>
                  </c:pt>
                  <c:pt idx="22">
                    <c:v>17 Jul</c:v>
                  </c:pt>
                  <c:pt idx="23">
                    <c:v>13 May</c:v>
                  </c:pt>
                  <c:pt idx="24">
                    <c:v>26 Dec</c:v>
                  </c:pt>
                  <c:pt idx="25">
                    <c:v>16 May</c:v>
                  </c:pt>
                  <c:pt idx="26">
                    <c:v>22 Jul</c:v>
                  </c:pt>
                  <c:pt idx="27">
                    <c:v>4 Mar</c:v>
                  </c:pt>
                  <c:pt idx="28">
                    <c:v>10 Sep</c:v>
                  </c:pt>
                  <c:pt idx="29">
                    <c:v>13 Oct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M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M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M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M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F</c:v>
                  </c:pt>
                  <c:pt idx="26">
                    <c:v>M</c:v>
                  </c:pt>
                  <c:pt idx="27">
                    <c:v>M</c:v>
                  </c:pt>
                  <c:pt idx="28">
                    <c:v>F</c:v>
                  </c:pt>
                  <c:pt idx="29">
                    <c:v>M</c:v>
                  </c:pt>
                </c:lvl>
                <c:lvl>
                  <c:pt idx="0">
                    <c:v>Bhuvanesh</c:v>
                  </c:pt>
                  <c:pt idx="1">
                    <c:v>Harish</c:v>
                  </c:pt>
                  <c:pt idx="2">
                    <c:v>Shashank</c:v>
                  </c:pt>
                  <c:pt idx="3">
                    <c:v>Rida</c:v>
                  </c:pt>
                  <c:pt idx="4">
                    <c:v>Ritika</c:v>
                  </c:pt>
                  <c:pt idx="5">
                    <c:v>Akshaya</c:v>
                  </c:pt>
                  <c:pt idx="6">
                    <c:v>Sameer</c:v>
                  </c:pt>
                  <c:pt idx="7">
                    <c:v>Aditya</c:v>
                  </c:pt>
                  <c:pt idx="8">
                    <c:v>Surya</c:v>
                  </c:pt>
                  <c:pt idx="9">
                    <c:v>Clarence</c:v>
                  </c:pt>
                  <c:pt idx="10">
                    <c:v>Kavya</c:v>
                  </c:pt>
                  <c:pt idx="11">
                    <c:v>Rahul</c:v>
                  </c:pt>
                  <c:pt idx="12">
                    <c:v>Srinidhi</c:v>
                  </c:pt>
                  <c:pt idx="13">
                    <c:v>Gopi</c:v>
                  </c:pt>
                  <c:pt idx="14">
                    <c:v>Sophia</c:v>
                  </c:pt>
                  <c:pt idx="15">
                    <c:v>Goutami</c:v>
                  </c:pt>
                  <c:pt idx="16">
                    <c:v>Tauseef</c:v>
                  </c:pt>
                  <c:pt idx="17">
                    <c:v>Arshad</c:v>
                  </c:pt>
                  <c:pt idx="18">
                    <c:v>Abirami</c:v>
                  </c:pt>
                  <c:pt idx="19">
                    <c:v>Vetrivel</c:v>
                  </c:pt>
                  <c:pt idx="20">
                    <c:v>Kalyan</c:v>
                  </c:pt>
                  <c:pt idx="21">
                    <c:v>Monika</c:v>
                  </c:pt>
                  <c:pt idx="22">
                    <c:v>Priya</c:v>
                  </c:pt>
                  <c:pt idx="23">
                    <c:v>Deepika</c:v>
                  </c:pt>
                  <c:pt idx="24">
                    <c:v>Siddharth</c:v>
                  </c:pt>
                  <c:pt idx="25">
                    <c:v>Geeta</c:v>
                  </c:pt>
                  <c:pt idx="26">
                    <c:v>JK</c:v>
                  </c:pt>
                  <c:pt idx="27">
                    <c:v>Jagan</c:v>
                  </c:pt>
                  <c:pt idx="28">
                    <c:v>Nisha</c:v>
                  </c:pt>
                  <c:pt idx="29">
                    <c:v>Naveen</c:v>
                  </c:pt>
                </c:lvl>
              </c:multiLvlStrCache>
            </c:multiLvlStrRef>
          </c:cat>
          <c:val>
            <c:numRef>
              <c:f>'Table 1'!$G$2:$G$31</c:f>
              <c:numCache>
                <c:formatCode>0</c:formatCode>
                <c:ptCount val="30"/>
                <c:pt idx="0">
                  <c:v>64</c:v>
                </c:pt>
                <c:pt idx="1">
                  <c:v>45</c:v>
                </c:pt>
                <c:pt idx="2">
                  <c:v>54</c:v>
                </c:pt>
                <c:pt idx="3">
                  <c:v>53</c:v>
                </c:pt>
                <c:pt idx="4">
                  <c:v>64</c:v>
                </c:pt>
                <c:pt idx="5">
                  <c:v>92</c:v>
                </c:pt>
                <c:pt idx="6">
                  <c:v>82</c:v>
                </c:pt>
                <c:pt idx="7">
                  <c:v>92</c:v>
                </c:pt>
                <c:pt idx="8">
                  <c:v>64</c:v>
                </c:pt>
                <c:pt idx="9">
                  <c:v>88</c:v>
                </c:pt>
                <c:pt idx="10">
                  <c:v>72</c:v>
                </c:pt>
                <c:pt idx="11">
                  <c:v>92</c:v>
                </c:pt>
                <c:pt idx="12">
                  <c:v>64</c:v>
                </c:pt>
                <c:pt idx="13">
                  <c:v>73</c:v>
                </c:pt>
                <c:pt idx="14">
                  <c:v>62</c:v>
                </c:pt>
                <c:pt idx="15">
                  <c:v>58</c:v>
                </c:pt>
                <c:pt idx="16">
                  <c:v>86</c:v>
                </c:pt>
                <c:pt idx="17">
                  <c:v>81</c:v>
                </c:pt>
                <c:pt idx="18">
                  <c:v>92</c:v>
                </c:pt>
                <c:pt idx="19">
                  <c:v>78</c:v>
                </c:pt>
                <c:pt idx="20">
                  <c:v>68</c:v>
                </c:pt>
                <c:pt idx="21">
                  <c:v>69</c:v>
                </c:pt>
                <c:pt idx="22">
                  <c:v>62</c:v>
                </c:pt>
                <c:pt idx="23">
                  <c:v>91</c:v>
                </c:pt>
                <c:pt idx="24">
                  <c:v>72</c:v>
                </c:pt>
                <c:pt idx="25">
                  <c:v>75</c:v>
                </c:pt>
                <c:pt idx="26">
                  <c:v>71</c:v>
                </c:pt>
                <c:pt idx="27">
                  <c:v>76</c:v>
                </c:pt>
                <c:pt idx="28">
                  <c:v>83</c:v>
                </c:pt>
                <c:pt idx="2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9-445F-A1CC-C72661E1D8F7}"/>
            </c:ext>
          </c:extLst>
        </c:ser>
        <c:ser>
          <c:idx val="2"/>
          <c:order val="2"/>
          <c:tx>
            <c:v>CHEMISTRY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'Table 1'!$B$2:$E$31</c:f>
              <c:multiLvlStrCache>
                <c:ptCount val="30"/>
                <c:lvl>
                  <c:pt idx="0">
                    <c:v>Erode</c:v>
                  </c:pt>
                  <c:pt idx="1">
                    <c:v>Salem</c:v>
                  </c:pt>
                  <c:pt idx="2">
                    <c:v>Chennai</c:v>
                  </c:pt>
                  <c:pt idx="3">
                    <c:v>Chennai</c:v>
                  </c:pt>
                  <c:pt idx="4">
                    <c:v>Madurai</c:v>
                  </c:pt>
                  <c:pt idx="5">
                    <c:v>Chennai</c:v>
                  </c:pt>
                  <c:pt idx="6">
                    <c:v>Ambur</c:v>
                  </c:pt>
                  <c:pt idx="7">
                    <c:v>Vellore</c:v>
                  </c:pt>
                  <c:pt idx="8">
                    <c:v>Bengaluru</c:v>
                  </c:pt>
                  <c:pt idx="9">
                    <c:v>Bengaluru</c:v>
                  </c:pt>
                  <c:pt idx="10">
                    <c:v>Chennai</c:v>
                  </c:pt>
                  <c:pt idx="11">
                    <c:v>Bengaluru</c:v>
                  </c:pt>
                  <c:pt idx="12">
                    <c:v>Chennai</c:v>
                  </c:pt>
                  <c:pt idx="13">
                    <c:v>Madurai</c:v>
                  </c:pt>
                  <c:pt idx="14">
                    <c:v>Trichy</c:v>
                  </c:pt>
                  <c:pt idx="15">
                    <c:v>Theni</c:v>
                  </c:pt>
                  <c:pt idx="16">
                    <c:v>Trichy</c:v>
                  </c:pt>
                  <c:pt idx="17">
                    <c:v>Chennai</c:v>
                  </c:pt>
                  <c:pt idx="18">
                    <c:v>Erode</c:v>
                  </c:pt>
                  <c:pt idx="19">
                    <c:v>Trichy</c:v>
                  </c:pt>
                  <c:pt idx="20">
                    <c:v>Vellore</c:v>
                  </c:pt>
                  <c:pt idx="21">
                    <c:v>Bengaluru</c:v>
                  </c:pt>
                  <c:pt idx="22">
                    <c:v>Nagercoil</c:v>
                  </c:pt>
                  <c:pt idx="23">
                    <c:v>Bengaluru</c:v>
                  </c:pt>
                  <c:pt idx="24">
                    <c:v>Madurai</c:v>
                  </c:pt>
                  <c:pt idx="25">
                    <c:v>Chennai</c:v>
                  </c:pt>
                  <c:pt idx="26">
                    <c:v>Chennai</c:v>
                  </c:pt>
                  <c:pt idx="27">
                    <c:v>Madurai</c:v>
                  </c:pt>
                  <c:pt idx="28">
                    <c:v>Madurai</c:v>
                  </c:pt>
                  <c:pt idx="29">
                    <c:v>Vellore</c:v>
                  </c:pt>
                </c:lvl>
                <c:lvl>
                  <c:pt idx="0">
                    <c:v>7 Nov</c:v>
                  </c:pt>
                  <c:pt idx="1">
                    <c:v>3 Jun</c:v>
                  </c:pt>
                  <c:pt idx="2">
                    <c:v>4 Jan</c:v>
                  </c:pt>
                  <c:pt idx="3">
                    <c:v>5 May</c:v>
                  </c:pt>
                  <c:pt idx="4">
                    <c:v>17 Nov</c:v>
                  </c:pt>
                  <c:pt idx="5">
                    <c:v>8 Feb</c:v>
                  </c:pt>
                  <c:pt idx="6">
                    <c:v>23 Mar</c:v>
                  </c:pt>
                  <c:pt idx="7">
                    <c:v>15 Mar</c:v>
                  </c:pt>
                  <c:pt idx="8">
                    <c:v>28 Feb</c:v>
                  </c:pt>
                  <c:pt idx="9">
                    <c:v>6 Dec</c:v>
                  </c:pt>
                  <c:pt idx="10">
                    <c:v>12 Jan</c:v>
                  </c:pt>
                  <c:pt idx="11">
                    <c:v>30 Apr</c:v>
                  </c:pt>
                  <c:pt idx="12">
                    <c:v>14 Jan</c:v>
                  </c:pt>
                  <c:pt idx="13">
                    <c:v>6 May</c:v>
                  </c:pt>
                  <c:pt idx="14">
                    <c:v>23 July</c:v>
                  </c:pt>
                  <c:pt idx="15">
                    <c:v>22 Sep</c:v>
                  </c:pt>
                  <c:pt idx="16">
                    <c:v>30 Dec</c:v>
                  </c:pt>
                  <c:pt idx="17">
                    <c:v>14 Dec</c:v>
                  </c:pt>
                  <c:pt idx="18">
                    <c:v>9 Oct</c:v>
                  </c:pt>
                  <c:pt idx="19">
                    <c:v>30 Aug</c:v>
                  </c:pt>
                  <c:pt idx="20">
                    <c:v>17 Sep</c:v>
                  </c:pt>
                  <c:pt idx="21">
                    <c:v>15 Mar</c:v>
                  </c:pt>
                  <c:pt idx="22">
                    <c:v>17 Jul</c:v>
                  </c:pt>
                  <c:pt idx="23">
                    <c:v>13 May</c:v>
                  </c:pt>
                  <c:pt idx="24">
                    <c:v>26 Dec</c:v>
                  </c:pt>
                  <c:pt idx="25">
                    <c:v>16 May</c:v>
                  </c:pt>
                  <c:pt idx="26">
                    <c:v>22 Jul</c:v>
                  </c:pt>
                  <c:pt idx="27">
                    <c:v>4 Mar</c:v>
                  </c:pt>
                  <c:pt idx="28">
                    <c:v>10 Sep</c:v>
                  </c:pt>
                  <c:pt idx="29">
                    <c:v>13 Oct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M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M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M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M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F</c:v>
                  </c:pt>
                  <c:pt idx="26">
                    <c:v>M</c:v>
                  </c:pt>
                  <c:pt idx="27">
                    <c:v>M</c:v>
                  </c:pt>
                  <c:pt idx="28">
                    <c:v>F</c:v>
                  </c:pt>
                  <c:pt idx="29">
                    <c:v>M</c:v>
                  </c:pt>
                </c:lvl>
                <c:lvl>
                  <c:pt idx="0">
                    <c:v>Bhuvanesh</c:v>
                  </c:pt>
                  <c:pt idx="1">
                    <c:v>Harish</c:v>
                  </c:pt>
                  <c:pt idx="2">
                    <c:v>Shashank</c:v>
                  </c:pt>
                  <c:pt idx="3">
                    <c:v>Rida</c:v>
                  </c:pt>
                  <c:pt idx="4">
                    <c:v>Ritika</c:v>
                  </c:pt>
                  <c:pt idx="5">
                    <c:v>Akshaya</c:v>
                  </c:pt>
                  <c:pt idx="6">
                    <c:v>Sameer</c:v>
                  </c:pt>
                  <c:pt idx="7">
                    <c:v>Aditya</c:v>
                  </c:pt>
                  <c:pt idx="8">
                    <c:v>Surya</c:v>
                  </c:pt>
                  <c:pt idx="9">
                    <c:v>Clarence</c:v>
                  </c:pt>
                  <c:pt idx="10">
                    <c:v>Kavya</c:v>
                  </c:pt>
                  <c:pt idx="11">
                    <c:v>Rahul</c:v>
                  </c:pt>
                  <c:pt idx="12">
                    <c:v>Srinidhi</c:v>
                  </c:pt>
                  <c:pt idx="13">
                    <c:v>Gopi</c:v>
                  </c:pt>
                  <c:pt idx="14">
                    <c:v>Sophia</c:v>
                  </c:pt>
                  <c:pt idx="15">
                    <c:v>Goutami</c:v>
                  </c:pt>
                  <c:pt idx="16">
                    <c:v>Tauseef</c:v>
                  </c:pt>
                  <c:pt idx="17">
                    <c:v>Arshad</c:v>
                  </c:pt>
                  <c:pt idx="18">
                    <c:v>Abirami</c:v>
                  </c:pt>
                  <c:pt idx="19">
                    <c:v>Vetrivel</c:v>
                  </c:pt>
                  <c:pt idx="20">
                    <c:v>Kalyan</c:v>
                  </c:pt>
                  <c:pt idx="21">
                    <c:v>Monika</c:v>
                  </c:pt>
                  <c:pt idx="22">
                    <c:v>Priya</c:v>
                  </c:pt>
                  <c:pt idx="23">
                    <c:v>Deepika</c:v>
                  </c:pt>
                  <c:pt idx="24">
                    <c:v>Siddharth</c:v>
                  </c:pt>
                  <c:pt idx="25">
                    <c:v>Geeta</c:v>
                  </c:pt>
                  <c:pt idx="26">
                    <c:v>JK</c:v>
                  </c:pt>
                  <c:pt idx="27">
                    <c:v>Jagan</c:v>
                  </c:pt>
                  <c:pt idx="28">
                    <c:v>Nisha</c:v>
                  </c:pt>
                  <c:pt idx="29">
                    <c:v>Naveen</c:v>
                  </c:pt>
                </c:lvl>
              </c:multiLvlStrCache>
            </c:multiLvlStrRef>
          </c:cat>
          <c:val>
            <c:numRef>
              <c:f>'Table 1'!$H$2:$H$31</c:f>
              <c:numCache>
                <c:formatCode>0</c:formatCode>
                <c:ptCount val="30"/>
                <c:pt idx="0">
                  <c:v>78</c:v>
                </c:pt>
                <c:pt idx="1">
                  <c:v>91</c:v>
                </c:pt>
                <c:pt idx="2">
                  <c:v>77</c:v>
                </c:pt>
                <c:pt idx="3">
                  <c:v>78</c:v>
                </c:pt>
                <c:pt idx="4">
                  <c:v>89</c:v>
                </c:pt>
                <c:pt idx="5">
                  <c:v>84</c:v>
                </c:pt>
                <c:pt idx="6">
                  <c:v>87</c:v>
                </c:pt>
                <c:pt idx="7">
                  <c:v>76</c:v>
                </c:pt>
                <c:pt idx="8">
                  <c:v>51</c:v>
                </c:pt>
                <c:pt idx="9">
                  <c:v>73</c:v>
                </c:pt>
                <c:pt idx="10">
                  <c:v>68</c:v>
                </c:pt>
                <c:pt idx="11">
                  <c:v>92</c:v>
                </c:pt>
                <c:pt idx="12">
                  <c:v>71</c:v>
                </c:pt>
                <c:pt idx="13">
                  <c:v>89</c:v>
                </c:pt>
                <c:pt idx="14">
                  <c:v>93</c:v>
                </c:pt>
                <c:pt idx="15">
                  <c:v>90</c:v>
                </c:pt>
                <c:pt idx="16">
                  <c:v>43</c:v>
                </c:pt>
                <c:pt idx="17">
                  <c:v>67</c:v>
                </c:pt>
                <c:pt idx="18">
                  <c:v>97</c:v>
                </c:pt>
                <c:pt idx="19">
                  <c:v>62</c:v>
                </c:pt>
                <c:pt idx="20">
                  <c:v>91</c:v>
                </c:pt>
                <c:pt idx="21">
                  <c:v>74</c:v>
                </c:pt>
                <c:pt idx="22">
                  <c:v>57</c:v>
                </c:pt>
                <c:pt idx="23">
                  <c:v>88</c:v>
                </c:pt>
                <c:pt idx="24">
                  <c:v>58</c:v>
                </c:pt>
                <c:pt idx="25">
                  <c:v>92</c:v>
                </c:pt>
                <c:pt idx="26">
                  <c:v>82</c:v>
                </c:pt>
                <c:pt idx="27">
                  <c:v>52</c:v>
                </c:pt>
                <c:pt idx="28">
                  <c:v>83</c:v>
                </c:pt>
                <c:pt idx="2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9-445F-A1CC-C72661E1D8F7}"/>
            </c:ext>
          </c:extLst>
        </c:ser>
        <c:ser>
          <c:idx val="3"/>
          <c:order val="3"/>
          <c:tx>
            <c:v>TOTAT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'Table 1'!$B$2:$E$31</c:f>
              <c:multiLvlStrCache>
                <c:ptCount val="30"/>
                <c:lvl>
                  <c:pt idx="0">
                    <c:v>Erode</c:v>
                  </c:pt>
                  <c:pt idx="1">
                    <c:v>Salem</c:v>
                  </c:pt>
                  <c:pt idx="2">
                    <c:v>Chennai</c:v>
                  </c:pt>
                  <c:pt idx="3">
                    <c:v>Chennai</c:v>
                  </c:pt>
                  <c:pt idx="4">
                    <c:v>Madurai</c:v>
                  </c:pt>
                  <c:pt idx="5">
                    <c:v>Chennai</c:v>
                  </c:pt>
                  <c:pt idx="6">
                    <c:v>Ambur</c:v>
                  </c:pt>
                  <c:pt idx="7">
                    <c:v>Vellore</c:v>
                  </c:pt>
                  <c:pt idx="8">
                    <c:v>Bengaluru</c:v>
                  </c:pt>
                  <c:pt idx="9">
                    <c:v>Bengaluru</c:v>
                  </c:pt>
                  <c:pt idx="10">
                    <c:v>Chennai</c:v>
                  </c:pt>
                  <c:pt idx="11">
                    <c:v>Bengaluru</c:v>
                  </c:pt>
                  <c:pt idx="12">
                    <c:v>Chennai</c:v>
                  </c:pt>
                  <c:pt idx="13">
                    <c:v>Madurai</c:v>
                  </c:pt>
                  <c:pt idx="14">
                    <c:v>Trichy</c:v>
                  </c:pt>
                  <c:pt idx="15">
                    <c:v>Theni</c:v>
                  </c:pt>
                  <c:pt idx="16">
                    <c:v>Trichy</c:v>
                  </c:pt>
                  <c:pt idx="17">
                    <c:v>Chennai</c:v>
                  </c:pt>
                  <c:pt idx="18">
                    <c:v>Erode</c:v>
                  </c:pt>
                  <c:pt idx="19">
                    <c:v>Trichy</c:v>
                  </c:pt>
                  <c:pt idx="20">
                    <c:v>Vellore</c:v>
                  </c:pt>
                  <c:pt idx="21">
                    <c:v>Bengaluru</c:v>
                  </c:pt>
                  <c:pt idx="22">
                    <c:v>Nagercoil</c:v>
                  </c:pt>
                  <c:pt idx="23">
                    <c:v>Bengaluru</c:v>
                  </c:pt>
                  <c:pt idx="24">
                    <c:v>Madurai</c:v>
                  </c:pt>
                  <c:pt idx="25">
                    <c:v>Chennai</c:v>
                  </c:pt>
                  <c:pt idx="26">
                    <c:v>Chennai</c:v>
                  </c:pt>
                  <c:pt idx="27">
                    <c:v>Madurai</c:v>
                  </c:pt>
                  <c:pt idx="28">
                    <c:v>Madurai</c:v>
                  </c:pt>
                  <c:pt idx="29">
                    <c:v>Vellore</c:v>
                  </c:pt>
                </c:lvl>
                <c:lvl>
                  <c:pt idx="0">
                    <c:v>7 Nov</c:v>
                  </c:pt>
                  <c:pt idx="1">
                    <c:v>3 Jun</c:v>
                  </c:pt>
                  <c:pt idx="2">
                    <c:v>4 Jan</c:v>
                  </c:pt>
                  <c:pt idx="3">
                    <c:v>5 May</c:v>
                  </c:pt>
                  <c:pt idx="4">
                    <c:v>17 Nov</c:v>
                  </c:pt>
                  <c:pt idx="5">
                    <c:v>8 Feb</c:v>
                  </c:pt>
                  <c:pt idx="6">
                    <c:v>23 Mar</c:v>
                  </c:pt>
                  <c:pt idx="7">
                    <c:v>15 Mar</c:v>
                  </c:pt>
                  <c:pt idx="8">
                    <c:v>28 Feb</c:v>
                  </c:pt>
                  <c:pt idx="9">
                    <c:v>6 Dec</c:v>
                  </c:pt>
                  <c:pt idx="10">
                    <c:v>12 Jan</c:v>
                  </c:pt>
                  <c:pt idx="11">
                    <c:v>30 Apr</c:v>
                  </c:pt>
                  <c:pt idx="12">
                    <c:v>14 Jan</c:v>
                  </c:pt>
                  <c:pt idx="13">
                    <c:v>6 May</c:v>
                  </c:pt>
                  <c:pt idx="14">
                    <c:v>23 July</c:v>
                  </c:pt>
                  <c:pt idx="15">
                    <c:v>22 Sep</c:v>
                  </c:pt>
                  <c:pt idx="16">
                    <c:v>30 Dec</c:v>
                  </c:pt>
                  <c:pt idx="17">
                    <c:v>14 Dec</c:v>
                  </c:pt>
                  <c:pt idx="18">
                    <c:v>9 Oct</c:v>
                  </c:pt>
                  <c:pt idx="19">
                    <c:v>30 Aug</c:v>
                  </c:pt>
                  <c:pt idx="20">
                    <c:v>17 Sep</c:v>
                  </c:pt>
                  <c:pt idx="21">
                    <c:v>15 Mar</c:v>
                  </c:pt>
                  <c:pt idx="22">
                    <c:v>17 Jul</c:v>
                  </c:pt>
                  <c:pt idx="23">
                    <c:v>13 May</c:v>
                  </c:pt>
                  <c:pt idx="24">
                    <c:v>26 Dec</c:v>
                  </c:pt>
                  <c:pt idx="25">
                    <c:v>16 May</c:v>
                  </c:pt>
                  <c:pt idx="26">
                    <c:v>22 Jul</c:v>
                  </c:pt>
                  <c:pt idx="27">
                    <c:v>4 Mar</c:v>
                  </c:pt>
                  <c:pt idx="28">
                    <c:v>10 Sep</c:v>
                  </c:pt>
                  <c:pt idx="29">
                    <c:v>13 Oct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M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M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F</c:v>
                  </c:pt>
                  <c:pt idx="16">
                    <c:v>M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M</c:v>
                  </c:pt>
                  <c:pt idx="21">
                    <c:v>F</c:v>
                  </c:pt>
                  <c:pt idx="22">
                    <c:v>F</c:v>
                  </c:pt>
                  <c:pt idx="23">
                    <c:v>F</c:v>
                  </c:pt>
                  <c:pt idx="24">
                    <c:v>M</c:v>
                  </c:pt>
                  <c:pt idx="25">
                    <c:v>F</c:v>
                  </c:pt>
                  <c:pt idx="26">
                    <c:v>M</c:v>
                  </c:pt>
                  <c:pt idx="27">
                    <c:v>M</c:v>
                  </c:pt>
                  <c:pt idx="28">
                    <c:v>F</c:v>
                  </c:pt>
                  <c:pt idx="29">
                    <c:v>M</c:v>
                  </c:pt>
                </c:lvl>
                <c:lvl>
                  <c:pt idx="0">
                    <c:v>Bhuvanesh</c:v>
                  </c:pt>
                  <c:pt idx="1">
                    <c:v>Harish</c:v>
                  </c:pt>
                  <c:pt idx="2">
                    <c:v>Shashank</c:v>
                  </c:pt>
                  <c:pt idx="3">
                    <c:v>Rida</c:v>
                  </c:pt>
                  <c:pt idx="4">
                    <c:v>Ritika</c:v>
                  </c:pt>
                  <c:pt idx="5">
                    <c:v>Akshaya</c:v>
                  </c:pt>
                  <c:pt idx="6">
                    <c:v>Sameer</c:v>
                  </c:pt>
                  <c:pt idx="7">
                    <c:v>Aditya</c:v>
                  </c:pt>
                  <c:pt idx="8">
                    <c:v>Surya</c:v>
                  </c:pt>
                  <c:pt idx="9">
                    <c:v>Clarence</c:v>
                  </c:pt>
                  <c:pt idx="10">
                    <c:v>Kavya</c:v>
                  </c:pt>
                  <c:pt idx="11">
                    <c:v>Rahul</c:v>
                  </c:pt>
                  <c:pt idx="12">
                    <c:v>Srinidhi</c:v>
                  </c:pt>
                  <c:pt idx="13">
                    <c:v>Gopi</c:v>
                  </c:pt>
                  <c:pt idx="14">
                    <c:v>Sophia</c:v>
                  </c:pt>
                  <c:pt idx="15">
                    <c:v>Goutami</c:v>
                  </c:pt>
                  <c:pt idx="16">
                    <c:v>Tauseef</c:v>
                  </c:pt>
                  <c:pt idx="17">
                    <c:v>Arshad</c:v>
                  </c:pt>
                  <c:pt idx="18">
                    <c:v>Abirami</c:v>
                  </c:pt>
                  <c:pt idx="19">
                    <c:v>Vetrivel</c:v>
                  </c:pt>
                  <c:pt idx="20">
                    <c:v>Kalyan</c:v>
                  </c:pt>
                  <c:pt idx="21">
                    <c:v>Monika</c:v>
                  </c:pt>
                  <c:pt idx="22">
                    <c:v>Priya</c:v>
                  </c:pt>
                  <c:pt idx="23">
                    <c:v>Deepika</c:v>
                  </c:pt>
                  <c:pt idx="24">
                    <c:v>Siddharth</c:v>
                  </c:pt>
                  <c:pt idx="25">
                    <c:v>Geeta</c:v>
                  </c:pt>
                  <c:pt idx="26">
                    <c:v>JK</c:v>
                  </c:pt>
                  <c:pt idx="27">
                    <c:v>Jagan</c:v>
                  </c:pt>
                  <c:pt idx="28">
                    <c:v>Nisha</c:v>
                  </c:pt>
                  <c:pt idx="29">
                    <c:v>Naveen</c:v>
                  </c:pt>
                </c:lvl>
              </c:multiLvlStrCache>
            </c:multiLvlStrRef>
          </c:cat>
          <c:val>
            <c:numRef>
              <c:f>'Table 1'!$I$2:$I$31</c:f>
              <c:numCache>
                <c:formatCode>0</c:formatCode>
                <c:ptCount val="30"/>
                <c:pt idx="0">
                  <c:v>210</c:v>
                </c:pt>
                <c:pt idx="1">
                  <c:v>198</c:v>
                </c:pt>
                <c:pt idx="2">
                  <c:v>188</c:v>
                </c:pt>
                <c:pt idx="3">
                  <c:v>173</c:v>
                </c:pt>
                <c:pt idx="4">
                  <c:v>240</c:v>
                </c:pt>
                <c:pt idx="5">
                  <c:v>247</c:v>
                </c:pt>
                <c:pt idx="6">
                  <c:v>250</c:v>
                </c:pt>
                <c:pt idx="7">
                  <c:v>252</c:v>
                </c:pt>
                <c:pt idx="8">
                  <c:v>189</c:v>
                </c:pt>
                <c:pt idx="9">
                  <c:v>224</c:v>
                </c:pt>
                <c:pt idx="10">
                  <c:v>204</c:v>
                </c:pt>
                <c:pt idx="11">
                  <c:v>281</c:v>
                </c:pt>
                <c:pt idx="12">
                  <c:v>187</c:v>
                </c:pt>
                <c:pt idx="13">
                  <c:v>227</c:v>
                </c:pt>
                <c:pt idx="14">
                  <c:v>244</c:v>
                </c:pt>
                <c:pt idx="15">
                  <c:v>224</c:v>
                </c:pt>
                <c:pt idx="16">
                  <c:v>216</c:v>
                </c:pt>
                <c:pt idx="17">
                  <c:v>210</c:v>
                </c:pt>
                <c:pt idx="18">
                  <c:v>261</c:v>
                </c:pt>
                <c:pt idx="19">
                  <c:v>196</c:v>
                </c:pt>
                <c:pt idx="20">
                  <c:v>252</c:v>
                </c:pt>
                <c:pt idx="21">
                  <c:v>221</c:v>
                </c:pt>
                <c:pt idx="22">
                  <c:v>181</c:v>
                </c:pt>
                <c:pt idx="23">
                  <c:v>276</c:v>
                </c:pt>
                <c:pt idx="24">
                  <c:v>174</c:v>
                </c:pt>
                <c:pt idx="25">
                  <c:v>254</c:v>
                </c:pt>
                <c:pt idx="26">
                  <c:v>227</c:v>
                </c:pt>
                <c:pt idx="27">
                  <c:v>209</c:v>
                </c:pt>
                <c:pt idx="28">
                  <c:v>240</c:v>
                </c:pt>
                <c:pt idx="2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9-445F-A1CC-C72661E1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194320"/>
        <c:axId val="1746200560"/>
      </c:barChart>
      <c:catAx>
        <c:axId val="1746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00560"/>
        <c:crosses val="autoZero"/>
        <c:auto val="1"/>
        <c:lblAlgn val="ctr"/>
        <c:lblOffset val="100"/>
        <c:noMultiLvlLbl val="0"/>
      </c:catAx>
      <c:valAx>
        <c:axId val="1746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42894894331632E-3"/>
          <c:y val="4.9267008405042056E-2"/>
          <c:w val="0.23513494891350295"/>
          <c:h val="4.8053091273384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NO.CITY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Sheet3!$H$4:$H$13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Sheet3!$I$4:$I$13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BA2-BFA5-F4122E642332}"/>
            </c:ext>
          </c:extLst>
        </c:ser>
        <c:ser>
          <c:idx val="1"/>
          <c:order val="1"/>
          <c:tx>
            <c:strRef>
              <c:f>Sheet3!$J$3</c:f>
              <c:strCache>
                <c:ptCount val="1"/>
                <c:pt idx="0">
                  <c:v>SUM OF MATHEMATICS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Sheet3!$H$4:$H$13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Sheet3!$J$4:$J$13</c:f>
              <c:numCache>
                <c:formatCode>General</c:formatCode>
                <c:ptCount val="10"/>
                <c:pt idx="0">
                  <c:v>81</c:v>
                </c:pt>
                <c:pt idx="1">
                  <c:v>409</c:v>
                </c:pt>
                <c:pt idx="2">
                  <c:v>509</c:v>
                </c:pt>
                <c:pt idx="3">
                  <c:v>140</c:v>
                </c:pt>
                <c:pt idx="4">
                  <c:v>351</c:v>
                </c:pt>
                <c:pt idx="5">
                  <c:v>62</c:v>
                </c:pt>
                <c:pt idx="6">
                  <c:v>62</c:v>
                </c:pt>
                <c:pt idx="7">
                  <c:v>76</c:v>
                </c:pt>
                <c:pt idx="8">
                  <c:v>232</c:v>
                </c:pt>
                <c:pt idx="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BA2-BFA5-F4122E642332}"/>
            </c:ext>
          </c:extLst>
        </c:ser>
        <c:ser>
          <c:idx val="2"/>
          <c:order val="2"/>
          <c:tx>
            <c:strRef>
              <c:f>Sheet3!$K$3</c:f>
              <c:strCache>
                <c:ptCount val="1"/>
                <c:pt idx="0">
                  <c:v>SUM OF PHYSICS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Sheet3!$H$4:$H$13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Sheet3!$K$4:$K$13</c:f>
              <c:numCache>
                <c:formatCode>General</c:formatCode>
                <c:ptCount val="10"/>
                <c:pt idx="0">
                  <c:v>82</c:v>
                </c:pt>
                <c:pt idx="1">
                  <c:v>404</c:v>
                </c:pt>
                <c:pt idx="2">
                  <c:v>562</c:v>
                </c:pt>
                <c:pt idx="3">
                  <c:v>156</c:v>
                </c:pt>
                <c:pt idx="4">
                  <c:v>368</c:v>
                </c:pt>
                <c:pt idx="5">
                  <c:v>62</c:v>
                </c:pt>
                <c:pt idx="6">
                  <c:v>45</c:v>
                </c:pt>
                <c:pt idx="7">
                  <c:v>58</c:v>
                </c:pt>
                <c:pt idx="8">
                  <c:v>226</c:v>
                </c:pt>
                <c:pt idx="9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1-4BA2-BFA5-F4122E642332}"/>
            </c:ext>
          </c:extLst>
        </c:ser>
        <c:ser>
          <c:idx val="3"/>
          <c:order val="3"/>
          <c:tx>
            <c:strRef>
              <c:f>Sheet3!$L$3</c:f>
              <c:strCache>
                <c:ptCount val="1"/>
                <c:pt idx="0">
                  <c:v>SUM OF CHEMISTRY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Sheet3!$H$4:$H$13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Sheet3!$L$4:$L$13</c:f>
              <c:numCache>
                <c:formatCode>General</c:formatCode>
                <c:ptCount val="10"/>
                <c:pt idx="0">
                  <c:v>87</c:v>
                </c:pt>
                <c:pt idx="1">
                  <c:v>378</c:v>
                </c:pt>
                <c:pt idx="2">
                  <c:v>619</c:v>
                </c:pt>
                <c:pt idx="3">
                  <c:v>175</c:v>
                </c:pt>
                <c:pt idx="4">
                  <c:v>371</c:v>
                </c:pt>
                <c:pt idx="5">
                  <c:v>57</c:v>
                </c:pt>
                <c:pt idx="6">
                  <c:v>91</c:v>
                </c:pt>
                <c:pt idx="7">
                  <c:v>90</c:v>
                </c:pt>
                <c:pt idx="8">
                  <c:v>198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1-4BA2-BFA5-F4122E642332}"/>
            </c:ext>
          </c:extLst>
        </c:ser>
        <c:ser>
          <c:idx val="4"/>
          <c:order val="4"/>
          <c:tx>
            <c:strRef>
              <c:f>Sheet3!$M$3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Sheet3!$H$4:$H$13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Sheet3!$M$4:$M$13</c:f>
              <c:numCache>
                <c:formatCode>General</c:formatCode>
                <c:ptCount val="10"/>
                <c:pt idx="0">
                  <c:v>250</c:v>
                </c:pt>
                <c:pt idx="1">
                  <c:v>1191</c:v>
                </c:pt>
                <c:pt idx="2">
                  <c:v>1690</c:v>
                </c:pt>
                <c:pt idx="3">
                  <c:v>471</c:v>
                </c:pt>
                <c:pt idx="4">
                  <c:v>1090</c:v>
                </c:pt>
                <c:pt idx="5">
                  <c:v>181</c:v>
                </c:pt>
                <c:pt idx="6">
                  <c:v>198</c:v>
                </c:pt>
                <c:pt idx="7">
                  <c:v>224</c:v>
                </c:pt>
                <c:pt idx="8">
                  <c:v>656</c:v>
                </c:pt>
                <c:pt idx="9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1-4BA2-BFA5-F4122E64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067712"/>
        <c:axId val="934069792"/>
      </c:lineChart>
      <c:catAx>
        <c:axId val="934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69792"/>
        <c:crosses val="autoZero"/>
        <c:auto val="1"/>
        <c:lblAlgn val="ctr"/>
        <c:lblOffset val="100"/>
        <c:noMultiLvlLbl val="0"/>
      </c:catAx>
      <c:valAx>
        <c:axId val="9340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NO.CITY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Sheet3!$H$4:$H$14</c:f>
              <c:strCache>
                <c:ptCount val="11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  <c:pt idx="10">
                  <c:v>TOTAL</c:v>
                </c:pt>
              </c:strCache>
            </c:strRef>
          </c:cat>
          <c:val>
            <c:numRef>
              <c:f>Sheet3!$I$4:$I$14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8F2-8348-365FBFF7C100}"/>
            </c:ext>
          </c:extLst>
        </c:ser>
        <c:ser>
          <c:idx val="1"/>
          <c:order val="1"/>
          <c:tx>
            <c:strRef>
              <c:f>Sheet3!$J$3</c:f>
              <c:strCache>
                <c:ptCount val="1"/>
                <c:pt idx="0">
                  <c:v>SUM OF MATHEMATICS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Sheet3!$H$4:$H$14</c:f>
              <c:strCache>
                <c:ptCount val="11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  <c:pt idx="10">
                  <c:v>TOTAL</c:v>
                </c:pt>
              </c:strCache>
            </c:strRef>
          </c:cat>
          <c:val>
            <c:numRef>
              <c:f>Sheet3!$J$4:$J$14</c:f>
              <c:numCache>
                <c:formatCode>General</c:formatCode>
                <c:ptCount val="11"/>
                <c:pt idx="0">
                  <c:v>81</c:v>
                </c:pt>
                <c:pt idx="1">
                  <c:v>409</c:v>
                </c:pt>
                <c:pt idx="2">
                  <c:v>509</c:v>
                </c:pt>
                <c:pt idx="3">
                  <c:v>140</c:v>
                </c:pt>
                <c:pt idx="4">
                  <c:v>351</c:v>
                </c:pt>
                <c:pt idx="5">
                  <c:v>62</c:v>
                </c:pt>
                <c:pt idx="6">
                  <c:v>62</c:v>
                </c:pt>
                <c:pt idx="7">
                  <c:v>76</c:v>
                </c:pt>
                <c:pt idx="8">
                  <c:v>232</c:v>
                </c:pt>
                <c:pt idx="9">
                  <c:v>249</c:v>
                </c:pt>
                <c:pt idx="10">
                  <c:v>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A-48F2-8348-365FBFF7C100}"/>
            </c:ext>
          </c:extLst>
        </c:ser>
        <c:ser>
          <c:idx val="2"/>
          <c:order val="2"/>
          <c:tx>
            <c:strRef>
              <c:f>Sheet3!$K$3</c:f>
              <c:strCache>
                <c:ptCount val="1"/>
                <c:pt idx="0">
                  <c:v>SUM OF PHYSICS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Sheet3!$H$4:$H$14</c:f>
              <c:strCache>
                <c:ptCount val="11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  <c:pt idx="10">
                  <c:v>TOTAL</c:v>
                </c:pt>
              </c:strCache>
            </c:strRef>
          </c:cat>
          <c:val>
            <c:numRef>
              <c:f>Sheet3!$K$4:$K$14</c:f>
              <c:numCache>
                <c:formatCode>General</c:formatCode>
                <c:ptCount val="11"/>
                <c:pt idx="0">
                  <c:v>82</c:v>
                </c:pt>
                <c:pt idx="1">
                  <c:v>404</c:v>
                </c:pt>
                <c:pt idx="2">
                  <c:v>562</c:v>
                </c:pt>
                <c:pt idx="3">
                  <c:v>156</c:v>
                </c:pt>
                <c:pt idx="4">
                  <c:v>368</c:v>
                </c:pt>
                <c:pt idx="5">
                  <c:v>62</c:v>
                </c:pt>
                <c:pt idx="6">
                  <c:v>45</c:v>
                </c:pt>
                <c:pt idx="7">
                  <c:v>58</c:v>
                </c:pt>
                <c:pt idx="8">
                  <c:v>226</c:v>
                </c:pt>
                <c:pt idx="9">
                  <c:v>226</c:v>
                </c:pt>
                <c:pt idx="10">
                  <c:v>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A-48F2-8348-365FBFF7C100}"/>
            </c:ext>
          </c:extLst>
        </c:ser>
        <c:ser>
          <c:idx val="3"/>
          <c:order val="3"/>
          <c:tx>
            <c:strRef>
              <c:f>Sheet3!$L$3</c:f>
              <c:strCache>
                <c:ptCount val="1"/>
                <c:pt idx="0">
                  <c:v>SUM OF CHEMISTRY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Sheet3!$H$4:$H$14</c:f>
              <c:strCache>
                <c:ptCount val="11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  <c:pt idx="10">
                  <c:v>TOTAL</c:v>
                </c:pt>
              </c:strCache>
            </c:strRef>
          </c:cat>
          <c:val>
            <c:numRef>
              <c:f>Sheet3!$L$4:$L$14</c:f>
              <c:numCache>
                <c:formatCode>General</c:formatCode>
                <c:ptCount val="11"/>
                <c:pt idx="0">
                  <c:v>87</c:v>
                </c:pt>
                <c:pt idx="1">
                  <c:v>378</c:v>
                </c:pt>
                <c:pt idx="2">
                  <c:v>619</c:v>
                </c:pt>
                <c:pt idx="3">
                  <c:v>175</c:v>
                </c:pt>
                <c:pt idx="4">
                  <c:v>371</c:v>
                </c:pt>
                <c:pt idx="5">
                  <c:v>57</c:v>
                </c:pt>
                <c:pt idx="6">
                  <c:v>91</c:v>
                </c:pt>
                <c:pt idx="7">
                  <c:v>90</c:v>
                </c:pt>
                <c:pt idx="8">
                  <c:v>198</c:v>
                </c:pt>
                <c:pt idx="9">
                  <c:v>248</c:v>
                </c:pt>
                <c:pt idx="10">
                  <c:v>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A-48F2-8348-365FBFF7C100}"/>
            </c:ext>
          </c:extLst>
        </c:ser>
        <c:ser>
          <c:idx val="4"/>
          <c:order val="4"/>
          <c:tx>
            <c:strRef>
              <c:f>Sheet3!$M$3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Sheet3!$H$4:$H$14</c:f>
              <c:strCache>
                <c:ptCount val="11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  <c:pt idx="10">
                  <c:v>TOTAL</c:v>
                </c:pt>
              </c:strCache>
            </c:strRef>
          </c:cat>
          <c:val>
            <c:numRef>
              <c:f>Sheet3!$M$4:$M$14</c:f>
              <c:numCache>
                <c:formatCode>General</c:formatCode>
                <c:ptCount val="11"/>
                <c:pt idx="0">
                  <c:v>250</c:v>
                </c:pt>
                <c:pt idx="1">
                  <c:v>1191</c:v>
                </c:pt>
                <c:pt idx="2">
                  <c:v>1690</c:v>
                </c:pt>
                <c:pt idx="3">
                  <c:v>471</c:v>
                </c:pt>
                <c:pt idx="4">
                  <c:v>1090</c:v>
                </c:pt>
                <c:pt idx="5">
                  <c:v>181</c:v>
                </c:pt>
                <c:pt idx="6">
                  <c:v>198</c:v>
                </c:pt>
                <c:pt idx="7">
                  <c:v>224</c:v>
                </c:pt>
                <c:pt idx="8">
                  <c:v>656</c:v>
                </c:pt>
                <c:pt idx="9">
                  <c:v>723</c:v>
                </c:pt>
                <c:pt idx="10">
                  <c:v>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A-48F2-8348-365FBFF7C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3306608"/>
        <c:axId val="783298704"/>
      </c:barChart>
      <c:catAx>
        <c:axId val="78330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98704"/>
        <c:crosses val="autoZero"/>
        <c:auto val="1"/>
        <c:lblAlgn val="ctr"/>
        <c:lblOffset val="100"/>
        <c:noMultiLvlLbl val="0"/>
      </c:catAx>
      <c:valAx>
        <c:axId val="783298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Sheet3!$B$37:$E$37</c:f>
              <c:strCache>
                <c:ptCount val="4"/>
                <c:pt idx="0">
                  <c:v>Math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Sheet3!$B$38:$E$38</c:f>
              <c:numCache>
                <c:formatCode>0.00</c:formatCode>
                <c:ptCount val="4"/>
                <c:pt idx="0">
                  <c:v>73.15384615384616</c:v>
                </c:pt>
                <c:pt idx="1">
                  <c:v>72.07692307692308</c:v>
                </c:pt>
                <c:pt idx="2">
                  <c:v>81.84615384615384</c:v>
                </c:pt>
                <c:pt idx="3">
                  <c:v>227.07692307692307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A-4997-9CEF-6B84CA168B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3745648"/>
        <c:axId val="1303755216"/>
      </c:barChart>
      <c:catAx>
        <c:axId val="13037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55216"/>
        <c:crosses val="autoZero"/>
        <c:auto val="1"/>
        <c:lblAlgn val="ctr"/>
        <c:lblOffset val="100"/>
        <c:noMultiLvlLbl val="0"/>
      </c:catAx>
      <c:valAx>
        <c:axId val="13037552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037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Sheet3!$B$41:$E$41</c:f>
              <c:strCache>
                <c:ptCount val="4"/>
                <c:pt idx="0">
                  <c:v>Math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Sheet3!$B$42:$E$42</c:f>
              <c:numCache>
                <c:formatCode>0.00</c:formatCode>
                <c:ptCount val="4"/>
                <c:pt idx="0">
                  <c:v>71.764705882352942</c:v>
                </c:pt>
                <c:pt idx="1">
                  <c:v>73.647058823529406</c:v>
                </c:pt>
                <c:pt idx="2">
                  <c:v>73.529411764705884</c:v>
                </c:pt>
                <c:pt idx="3">
                  <c:v>218.94117647058823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E-4EAB-98E7-299A9D7F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659952"/>
        <c:axId val="1303672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Sheet3!$B$41:$E$41</c15:sqref>
                        </c15:formulaRef>
                      </c:ext>
                    </c:extLst>
                    <c:strCache>
                      <c:ptCount val="4"/>
                      <c:pt idx="0">
                        <c:v>Math</c:v>
                      </c:pt>
                      <c:pt idx="1">
                        <c:v>Physics</c:v>
                      </c:pt>
                      <c:pt idx="2">
                        <c:v>Chemistry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Sheet3!$B$43:$E$43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3E-4EAB-98E7-299A9D7F42D3}"/>
                  </c:ext>
                </c:extLst>
              </c15:ser>
            </c15:filteredBarSeries>
          </c:ext>
        </c:extLst>
      </c:barChart>
      <c:catAx>
        <c:axId val="13036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72432"/>
        <c:crosses val="autoZero"/>
        <c:auto val="1"/>
        <c:lblAlgn val="ctr"/>
        <c:lblOffset val="100"/>
        <c:noMultiLvlLbl val="0"/>
      </c:catAx>
      <c:valAx>
        <c:axId val="1303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observation!$D$35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observation!$C$36:$C$45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observation!$D$36:$D$45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D-4503-B50F-AB470EE2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7395616"/>
        <c:axId val="1547400608"/>
        <c:axId val="0"/>
      </c:bar3DChart>
      <c:catAx>
        <c:axId val="15473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00608"/>
        <c:crosses val="autoZero"/>
        <c:auto val="1"/>
        <c:lblAlgn val="ctr"/>
        <c:lblOffset val="100"/>
        <c:noMultiLvlLbl val="0"/>
      </c:catAx>
      <c:valAx>
        <c:axId val="15474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8092738407699"/>
          <c:y val="0.16245370370370371"/>
          <c:w val="0.87753018372703417"/>
          <c:h val="0.51996682706328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Sheet2!$Q$4</c:f>
              <c:strCache>
                <c:ptCount val="1"/>
                <c:pt idx="0">
                  <c:v>AVERAGE IN SUBJECT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Sheet2!$O$5:$P$14</c:f>
              <c:strCache>
                <c:ptCount val="10"/>
                <c:pt idx="0">
                  <c:v>AMBUR</c:v>
                </c:pt>
                <c:pt idx="1">
                  <c:v>bengalur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 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Sheet2!$Q$5:$Q$14</c:f>
              <c:numCache>
                <c:formatCode>0</c:formatCode>
                <c:ptCount val="10"/>
                <c:pt idx="0">
                  <c:v>83</c:v>
                </c:pt>
                <c:pt idx="1">
                  <c:v>81.233333333333334</c:v>
                </c:pt>
                <c:pt idx="2">
                  <c:v>70.416666666666671</c:v>
                </c:pt>
                <c:pt idx="3">
                  <c:v>78.5</c:v>
                </c:pt>
                <c:pt idx="4">
                  <c:v>72.666666666666671</c:v>
                </c:pt>
                <c:pt idx="5" formatCode="General">
                  <c:v>60</c:v>
                </c:pt>
                <c:pt idx="6" formatCode="General">
                  <c:v>66</c:v>
                </c:pt>
                <c:pt idx="7" formatCode="General">
                  <c:v>75</c:v>
                </c:pt>
                <c:pt idx="8">
                  <c:v>72.888888888888886</c:v>
                </c:pt>
                <c:pt idx="9">
                  <c:v>80.333333333333329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E-40FF-94EC-82804E81047F}"/>
            </c:ext>
          </c:extLst>
        </c:ser>
        <c:ser>
          <c:idx val="1"/>
          <c:order val="1"/>
          <c:tx>
            <c:strRef>
              <c:f>Sheet2!$R$4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Sheet2!$O$5:$P$14</c:f>
              <c:strCache>
                <c:ptCount val="10"/>
                <c:pt idx="0">
                  <c:v>AMBUR</c:v>
                </c:pt>
                <c:pt idx="1">
                  <c:v>bengalur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 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Sheet2!$R$5:$R$14</c:f>
              <c:numCache>
                <c:formatCode>0</c:formatCode>
                <c:ptCount val="10"/>
                <c:pt idx="0" formatCode="General">
                  <c:v>250</c:v>
                </c:pt>
                <c:pt idx="1">
                  <c:v>1191</c:v>
                </c:pt>
                <c:pt idx="2">
                  <c:v>1690</c:v>
                </c:pt>
                <c:pt idx="3">
                  <c:v>471</c:v>
                </c:pt>
                <c:pt idx="4">
                  <c:v>1090</c:v>
                </c:pt>
                <c:pt idx="5" formatCode="General">
                  <c:v>181</c:v>
                </c:pt>
                <c:pt idx="6" formatCode="General">
                  <c:v>198</c:v>
                </c:pt>
                <c:pt idx="7" formatCode="General">
                  <c:v>224</c:v>
                </c:pt>
                <c:pt idx="8">
                  <c:v>656</c:v>
                </c:pt>
                <c:pt idx="9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E-40FF-94EC-82804E81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28240"/>
        <c:axId val="21316321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Sheet2!$S$4</c15:sqref>
                        </c15:formulaRef>
                      </c:ext>
                    </c:extLst>
                    <c:strCache>
                      <c:ptCount val="1"/>
                      <c:pt idx="0">
                        <c:v>math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Sheet2!$O$5:$P$14</c15:sqref>
                        </c15:formulaRef>
                      </c:ext>
                    </c:extLst>
                    <c:strCache>
                      <c:ptCount val="10"/>
                      <c:pt idx="0">
                        <c:v>AMBUR</c:v>
                      </c:pt>
                      <c:pt idx="1">
                        <c:v>bengalur</c:v>
                      </c:pt>
                      <c:pt idx="2">
                        <c:v>chennai</c:v>
                      </c:pt>
                      <c:pt idx="3">
                        <c:v>erode</c:v>
                      </c:pt>
                      <c:pt idx="4">
                        <c:v>madurai</c:v>
                      </c:pt>
                      <c:pt idx="5">
                        <c:v>nagercoil</c:v>
                      </c:pt>
                      <c:pt idx="6">
                        <c:v>salem</c:v>
                      </c:pt>
                      <c:pt idx="7">
                        <c:v>theni </c:v>
                      </c:pt>
                      <c:pt idx="8">
                        <c:v>trichy</c:v>
                      </c:pt>
                      <c:pt idx="9">
                        <c:v>vellor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Sheet2!$S$5:$S$14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 formatCode="General">
                        <c:v>81</c:v>
                      </c:pt>
                      <c:pt idx="1">
                        <c:v>312</c:v>
                      </c:pt>
                      <c:pt idx="2">
                        <c:v>583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4EE-40FF-94EC-82804E81047F}"/>
                  </c:ext>
                </c:extLst>
              </c15:ser>
            </c15:filteredBarSeries>
          </c:ext>
        </c:extLst>
      </c:barChart>
      <c:catAx>
        <c:axId val="21316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32128"/>
        <c:crosses val="autoZero"/>
        <c:auto val="1"/>
        <c:lblAlgn val="ctr"/>
        <c:lblOffset val="100"/>
        <c:noMultiLvlLbl val="0"/>
      </c:catAx>
      <c:valAx>
        <c:axId val="21316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OVERALL</a:t>
            </a:r>
            <a:r>
              <a:rPr lang="en-IN" sz="1400" baseline="0"/>
              <a:t> CALCULATION 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1'!$M$6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1'!$N$5:$T$5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1'!$N$6:$S$6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6-473A-880A-B8234BA174C7}"/>
            </c:ext>
          </c:extLst>
        </c:ser>
        <c:ser>
          <c:idx val="1"/>
          <c:order val="1"/>
          <c:tx>
            <c:strRef>
              <c:f>'Table 1'!$M$7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1'!$N$5:$T$5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1'!$N$7:$S$7</c:f>
              <c:numCache>
                <c:formatCode>0</c:formatCode>
                <c:ptCount val="6"/>
                <c:pt idx="0" formatCode="General">
                  <c:v>73</c:v>
                </c:pt>
                <c:pt idx="1">
                  <c:v>72</c:v>
                </c:pt>
                <c:pt idx="2">
                  <c:v>79.5</c:v>
                </c:pt>
                <c:pt idx="3">
                  <c:v>222.5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6-473A-880A-B8234BA174C7}"/>
            </c:ext>
          </c:extLst>
        </c:ser>
        <c:ser>
          <c:idx val="2"/>
          <c:order val="2"/>
          <c:tx>
            <c:strRef>
              <c:f>'Table 1'!$M$8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1'!$N$5:$T$5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1'!$N$8:$S$8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6-473A-880A-B8234BA174C7}"/>
            </c:ext>
          </c:extLst>
        </c:ser>
        <c:ser>
          <c:idx val="3"/>
          <c:order val="3"/>
          <c:tx>
            <c:strRef>
              <c:f>'Table 1'!$M$9</c:f>
              <c:strCache>
                <c:ptCount val="1"/>
                <c:pt idx="0">
                  <c:v>STANDARD.DEVIATION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1'!$N$5:$T$5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1'!$N$9:$S$9</c:f>
              <c:numCache>
                <c:formatCode>General</c:formatCode>
                <c:ptCount val="6"/>
                <c:pt idx="0">
                  <c:v>14.499663095570797</c:v>
                </c:pt>
                <c:pt idx="1">
                  <c:v>12.968086380334469</c:v>
                </c:pt>
                <c:pt idx="2">
                  <c:v>14.371267631400286</c:v>
                </c:pt>
                <c:pt idx="3">
                  <c:v>29.518823139485526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C6-473A-880A-B8234BA174C7}"/>
            </c:ext>
          </c:extLst>
        </c:ser>
        <c:ser>
          <c:idx val="4"/>
          <c:order val="4"/>
          <c:tx>
            <c:strRef>
              <c:f>'Table 1'!$M$10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1'!$N$5:$T$5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1'!$N$10:$S$10</c:f>
              <c:numCache>
                <c:formatCode>General</c:formatCode>
                <c:ptCount val="6"/>
                <c:pt idx="0">
                  <c:v>55</c:v>
                </c:pt>
                <c:pt idx="1">
                  <c:v>47</c:v>
                </c:pt>
                <c:pt idx="2">
                  <c:v>54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C6-473A-880A-B8234BA174C7}"/>
            </c:ext>
          </c:extLst>
        </c:ser>
        <c:ser>
          <c:idx val="5"/>
          <c:order val="5"/>
          <c:tx>
            <c:strRef>
              <c:f>'Table 1'!$M$11</c:f>
              <c:strCache>
                <c:ptCount val="1"/>
                <c:pt idx="0">
                  <c:v>MIN. 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1'!$N$5:$T$5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1'!$N$11:$S$11</c:f>
              <c:numCache>
                <c:formatCode>0</c:formatCode>
                <c:ptCount val="6"/>
                <c:pt idx="0">
                  <c:v>42</c:v>
                </c:pt>
                <c:pt idx="1">
                  <c:v>45</c:v>
                </c:pt>
                <c:pt idx="2">
                  <c:v>43</c:v>
                </c:pt>
                <c:pt idx="3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C6-473A-880A-B8234BA174C7}"/>
            </c:ext>
          </c:extLst>
        </c:ser>
        <c:ser>
          <c:idx val="6"/>
          <c:order val="6"/>
          <c:tx>
            <c:strRef>
              <c:f>'Table 1'!$M$12</c:f>
              <c:strCache>
                <c:ptCount val="1"/>
                <c:pt idx="0">
                  <c:v>MAX.VALUE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1'!$N$5:$T$5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1'!$N$12:$S$12</c:f>
              <c:numCache>
                <c:formatCode>0</c:formatCode>
                <c:ptCount val="6"/>
                <c:pt idx="0">
                  <c:v>97</c:v>
                </c:pt>
                <c:pt idx="1">
                  <c:v>92</c:v>
                </c:pt>
                <c:pt idx="2">
                  <c:v>97</c:v>
                </c:pt>
                <c:pt idx="3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C6-473A-880A-B8234BA174C7}"/>
            </c:ext>
          </c:extLst>
        </c:ser>
        <c:ser>
          <c:idx val="7"/>
          <c:order val="7"/>
          <c:tx>
            <c:strRef>
              <c:f>'Table 1'!$M$13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1'!$N$5:$T$5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1'!$N$13:$S$13</c:f>
              <c:numCache>
                <c:formatCode>General</c:formatCode>
                <c:ptCount val="6"/>
                <c:pt idx="0">
                  <c:v>210.24022988505774</c:v>
                </c:pt>
                <c:pt idx="1">
                  <c:v>168.17126436781635</c:v>
                </c:pt>
                <c:pt idx="2">
                  <c:v>206.53333333333359</c:v>
                </c:pt>
                <c:pt idx="3">
                  <c:v>871.36091954022618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C6-473A-880A-B8234BA1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576"/>
        <c:axId val="122233248"/>
      </c:barChart>
      <c:catAx>
        <c:axId val="1222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3248"/>
        <c:crosses val="autoZero"/>
        <c:auto val="1"/>
        <c:lblAlgn val="ctr"/>
        <c:lblOffset val="100"/>
        <c:noMultiLvlLbl val="0"/>
      </c:catAx>
      <c:valAx>
        <c:axId val="1222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NUMBERS</a:t>
            </a:r>
            <a:r>
              <a:rPr lang="en-IN" baseline="0"/>
              <a:t> OF MALE &amp;FEMALE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56-4F46-817D-F2C0794052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56-4F46-817D-F2C0794052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56-4F46-817D-F2C079405211}"/>
              </c:ext>
            </c:extLst>
          </c:dPt>
          <c:cat>
            <c:strRef>
              <c:f>'Table 1'!$K$82:$K$84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</c:v>
                </c:pt>
              </c:strCache>
            </c:strRef>
          </c:cat>
          <c:val>
            <c:numRef>
              <c:f>'Table 1'!$L$82:$L$84</c:f>
              <c:numCache>
                <c:formatCode>General</c:formatCode>
                <c:ptCount val="3"/>
                <c:pt idx="0">
                  <c:v>13</c:v>
                </c:pt>
                <c:pt idx="1">
                  <c:v>17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0-485E-89BD-233AC1FE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AVERAGE</a:t>
            </a:r>
            <a:r>
              <a:rPr lang="en-IN" sz="1400" baseline="0"/>
              <a:t> MARKS GAIN BY 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1'!$L$96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1'!$M$95:$P$95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1'!$M$96:$P$96</c:f>
              <c:numCache>
                <c:formatCode>General</c:formatCode>
                <c:ptCount val="4"/>
                <c:pt idx="0">
                  <c:v>73</c:v>
                </c:pt>
                <c:pt idx="1">
                  <c:v>72</c:v>
                </c:pt>
                <c:pt idx="2">
                  <c:v>82</c:v>
                </c:pt>
                <c:pt idx="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1-46DD-AD22-FECFC2E853E6}"/>
            </c:ext>
          </c:extLst>
        </c:ser>
        <c:ser>
          <c:idx val="1"/>
          <c:order val="1"/>
          <c:tx>
            <c:strRef>
              <c:f>'Table 1'!$L$97</c:f>
              <c:strCache>
                <c:ptCount val="1"/>
                <c:pt idx="0">
                  <c:v>MALE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1'!$M$95:$P$95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1'!$M$97:$P$97</c:f>
              <c:numCache>
                <c:formatCode>General</c:formatCode>
                <c:ptCount val="4"/>
                <c:pt idx="0">
                  <c:v>72</c:v>
                </c:pt>
                <c:pt idx="1">
                  <c:v>74</c:v>
                </c:pt>
                <c:pt idx="2">
                  <c:v>74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1-46DD-AD22-FECFC2E85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39577200"/>
        <c:axId val="1439579280"/>
      </c:barChart>
      <c:catAx>
        <c:axId val="1439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79280"/>
        <c:crosses val="autoZero"/>
        <c:auto val="1"/>
        <c:lblAlgn val="ctr"/>
        <c:lblOffset val="100"/>
        <c:noMultiLvlLbl val="0"/>
      </c:catAx>
      <c:valAx>
        <c:axId val="143957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1'!$C$116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'Table 1'!$D$115:$G$115</c:f>
              <c:strCache>
                <c:ptCount val="4"/>
                <c:pt idx="0">
                  <c:v>MATH</c:v>
                </c:pt>
                <c:pt idx="1">
                  <c:v>PHYSICS 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1'!$D$116:$G$116</c:f>
              <c:numCache>
                <c:formatCode>General</c:formatCode>
                <c:ptCount val="4"/>
                <c:pt idx="0">
                  <c:v>71.764705882352942</c:v>
                </c:pt>
                <c:pt idx="1">
                  <c:v>73.647058823529406</c:v>
                </c:pt>
                <c:pt idx="2">
                  <c:v>73.529411764705884</c:v>
                </c:pt>
                <c:pt idx="3">
                  <c:v>218.94117647058823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6-44B4-AAC1-D8419641BDD1}"/>
            </c:ext>
          </c:extLst>
        </c:ser>
        <c:ser>
          <c:idx val="1"/>
          <c:order val="1"/>
          <c:tx>
            <c:strRef>
              <c:f>'Table 1'!$C$117</c:f>
              <c:strCache>
                <c:ptCount val="1"/>
                <c:pt idx="0">
                  <c:v>MEDIAN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'Table 1'!$D$115:$G$115</c:f>
              <c:strCache>
                <c:ptCount val="4"/>
                <c:pt idx="0">
                  <c:v>MATH</c:v>
                </c:pt>
                <c:pt idx="1">
                  <c:v>PHYSICS 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1'!$D$117:$G$117</c:f>
              <c:numCache>
                <c:formatCode>General</c:formatCode>
                <c:ptCount val="4"/>
                <c:pt idx="0">
                  <c:v>72</c:v>
                </c:pt>
                <c:pt idx="1">
                  <c:v>73</c:v>
                </c:pt>
                <c:pt idx="2">
                  <c:v>77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6-44B4-AAC1-D8419641BDD1}"/>
            </c:ext>
          </c:extLst>
        </c:ser>
        <c:ser>
          <c:idx val="2"/>
          <c:order val="2"/>
          <c:tx>
            <c:strRef>
              <c:f>'Table 1'!$C$118</c:f>
              <c:strCache>
                <c:ptCount val="1"/>
                <c:pt idx="0">
                  <c:v>MODE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'Table 1'!$D$115:$G$115</c:f>
              <c:strCache>
                <c:ptCount val="4"/>
                <c:pt idx="0">
                  <c:v>MATH</c:v>
                </c:pt>
                <c:pt idx="1">
                  <c:v>PHYSICS 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1'!$D$118:$G$118</c:f>
              <c:numCache>
                <c:formatCode>General</c:formatCode>
                <c:ptCount val="4"/>
                <c:pt idx="0">
                  <c:v>62</c:v>
                </c:pt>
                <c:pt idx="1">
                  <c:v>64</c:v>
                </c:pt>
                <c:pt idx="2">
                  <c:v>91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6-44B4-AAC1-D8419641BDD1}"/>
            </c:ext>
          </c:extLst>
        </c:ser>
        <c:ser>
          <c:idx val="3"/>
          <c:order val="3"/>
          <c:tx>
            <c:strRef>
              <c:f>'Table 1'!$C$119</c:f>
              <c:strCache>
                <c:ptCount val="1"/>
                <c:pt idx="0">
                  <c:v>STD.DIV.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'Table 1'!$D$115:$G$115</c:f>
              <c:strCache>
                <c:ptCount val="4"/>
                <c:pt idx="0">
                  <c:v>MATH</c:v>
                </c:pt>
                <c:pt idx="1">
                  <c:v>PHYSICS 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1'!$D$119:$G$119</c:f>
              <c:numCache>
                <c:formatCode>General</c:formatCode>
                <c:ptCount val="4"/>
                <c:pt idx="0">
                  <c:v>14.175372181025383</c:v>
                </c:pt>
                <c:pt idx="1">
                  <c:v>12.927399083296818</c:v>
                </c:pt>
                <c:pt idx="2">
                  <c:v>15.528673667842762</c:v>
                </c:pt>
                <c:pt idx="3">
                  <c:v>27.684541237474257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6-44B4-AAC1-D8419641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45516064"/>
        <c:axId val="1545513568"/>
      </c:barChart>
      <c:catAx>
        <c:axId val="15455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3568"/>
        <c:crosses val="autoZero"/>
        <c:auto val="1"/>
        <c:lblAlgn val="ctr"/>
        <c:lblOffset val="100"/>
        <c:noMultiLvlLbl val="0"/>
      </c:catAx>
      <c:valAx>
        <c:axId val="154551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1'!$M$115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'Table 1'!$N$114:$Q$114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1'!$N$115:$Q$115</c:f>
              <c:numCache>
                <c:formatCode>General</c:formatCode>
                <c:ptCount val="4"/>
                <c:pt idx="0">
                  <c:v>73</c:v>
                </c:pt>
                <c:pt idx="1">
                  <c:v>72</c:v>
                </c:pt>
                <c:pt idx="2">
                  <c:v>82</c:v>
                </c:pt>
                <c:pt idx="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E-4532-8005-058534AFE194}"/>
            </c:ext>
          </c:extLst>
        </c:ser>
        <c:ser>
          <c:idx val="1"/>
          <c:order val="1"/>
          <c:tx>
            <c:strRef>
              <c:f>'Table 1'!$M$116</c:f>
              <c:strCache>
                <c:ptCount val="1"/>
                <c:pt idx="0">
                  <c:v>MEDIAN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'Table 1'!$N$114:$Q$114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1'!$N$116:$Q$116</c:f>
              <c:numCache>
                <c:formatCode>General</c:formatCode>
                <c:ptCount val="4"/>
                <c:pt idx="0">
                  <c:v>74</c:v>
                </c:pt>
                <c:pt idx="1">
                  <c:v>69</c:v>
                </c:pt>
                <c:pt idx="2">
                  <c:v>84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E-4532-8005-058534AFE194}"/>
            </c:ext>
          </c:extLst>
        </c:ser>
        <c:ser>
          <c:idx val="2"/>
          <c:order val="2"/>
          <c:tx>
            <c:strRef>
              <c:f>'Table 1'!$M$117</c:f>
              <c:strCache>
                <c:ptCount val="1"/>
                <c:pt idx="0">
                  <c:v>MODE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'Table 1'!$N$114:$Q$114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1'!$N$117:$Q$117</c:f>
              <c:numCache>
                <c:formatCode>General</c:formatCode>
                <c:ptCount val="4"/>
                <c:pt idx="0">
                  <c:v>87</c:v>
                </c:pt>
                <c:pt idx="1">
                  <c:v>64</c:v>
                </c:pt>
                <c:pt idx="2">
                  <c:v>#N/A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E-4532-8005-058534AFE194}"/>
            </c:ext>
          </c:extLst>
        </c:ser>
        <c:ser>
          <c:idx val="3"/>
          <c:order val="3"/>
          <c:tx>
            <c:strRef>
              <c:f>'Table 1'!$M$118</c:f>
              <c:strCache>
                <c:ptCount val="1"/>
                <c:pt idx="0">
                  <c:v>STD.DIV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'Table 1'!$N$114:$Q$114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'Table 1'!$N$118:$Q$118</c:f>
              <c:numCache>
                <c:formatCode>General</c:formatCode>
                <c:ptCount val="4"/>
                <c:pt idx="0">
                  <c:v>15.458795521461539</c:v>
                </c:pt>
                <c:pt idx="1">
                  <c:v>13.493588220963435</c:v>
                </c:pt>
                <c:pt idx="2">
                  <c:v>11.625017231859315</c:v>
                </c:pt>
                <c:pt idx="3">
                  <c:v>32.299281566988348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E-4532-8005-058534AF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27443616"/>
        <c:axId val="1927445696"/>
      </c:barChart>
      <c:catAx>
        <c:axId val="19274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45696"/>
        <c:crosses val="autoZero"/>
        <c:auto val="1"/>
        <c:lblAlgn val="ctr"/>
        <c:lblOffset val="100"/>
        <c:noMultiLvlLbl val="0"/>
      </c:catAx>
      <c:valAx>
        <c:axId val="192744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MALE</a:t>
            </a:r>
            <a:r>
              <a:rPr lang="en-IN" sz="1200" b="1" baseline="0"/>
              <a:t> CANDIDATE VS FEMALE CANDIDATE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8864129483814536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sheet1!$M$31:$R$31</c:f>
              <c:strCache>
                <c:ptCount val="6"/>
                <c:pt idx="0">
                  <c:v>MATH.</c:v>
                </c:pt>
                <c:pt idx="1">
                  <c:v>PHYSICS</c:v>
                </c:pt>
                <c:pt idx="2">
                  <c:v>CHEM.</c:v>
                </c:pt>
                <c:pt idx="3">
                  <c:v>AVG. IN SUBJECT</c:v>
                </c:pt>
                <c:pt idx="4">
                  <c:v>TOTAL AVG.</c:v>
                </c:pt>
                <c:pt idx="5">
                  <c:v>NO.OF STUDENTS.</c:v>
                </c:pt>
              </c:strCache>
            </c:strRef>
          </c:cat>
          <c:val>
            <c:numRef>
              <c:f>sheet1!$M$32:$R$32</c:f>
              <c:numCache>
                <c:formatCode>0</c:formatCode>
                <c:ptCount val="6"/>
                <c:pt idx="0">
                  <c:v>1229</c:v>
                </c:pt>
                <c:pt idx="1">
                  <c:v>1195</c:v>
                </c:pt>
                <c:pt idx="2">
                  <c:v>1307</c:v>
                </c:pt>
                <c:pt idx="3">
                  <c:v>73.156862745098039</c:v>
                </c:pt>
                <c:pt idx="4">
                  <c:v>219</c:v>
                </c:pt>
                <c:pt idx="5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8-42FC-A0A7-0D1375018E57}"/>
            </c:ext>
          </c:extLst>
        </c:ser>
        <c:ser>
          <c:idx val="1"/>
          <c:order val="1"/>
          <c:tx>
            <c:strRef>
              <c:f>sheet1!$L$33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sheet1!$M$31:$R$31</c:f>
              <c:strCache>
                <c:ptCount val="6"/>
                <c:pt idx="0">
                  <c:v>MATH.</c:v>
                </c:pt>
                <c:pt idx="1">
                  <c:v>PHYSICS</c:v>
                </c:pt>
                <c:pt idx="2">
                  <c:v>CHEM.</c:v>
                </c:pt>
                <c:pt idx="3">
                  <c:v>AVG. IN SUBJECT</c:v>
                </c:pt>
                <c:pt idx="4">
                  <c:v>TOTAL AVG.</c:v>
                </c:pt>
                <c:pt idx="5">
                  <c:v>NO.OF STUDENTS.</c:v>
                </c:pt>
              </c:strCache>
            </c:strRef>
          </c:cat>
          <c:val>
            <c:numRef>
              <c:f>sheet1!$M$33:$R$33</c:f>
              <c:numCache>
                <c:formatCode>0</c:formatCode>
                <c:ptCount val="6"/>
                <c:pt idx="0">
                  <c:v>942</c:v>
                </c:pt>
                <c:pt idx="1">
                  <c:v>994</c:v>
                </c:pt>
                <c:pt idx="2">
                  <c:v>1007</c:v>
                </c:pt>
                <c:pt idx="3">
                  <c:v>75.461538461538467</c:v>
                </c:pt>
                <c:pt idx="4">
                  <c:v>227</c:v>
                </c:pt>
                <c:pt idx="5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8-42FC-A0A7-0D1375018E57}"/>
            </c:ext>
          </c:extLst>
        </c:ser>
        <c:ser>
          <c:idx val="2"/>
          <c:order val="2"/>
          <c:tx>
            <c:strRef>
              <c:f>sheet1!$M$29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sheet1!$M$31:$R$31</c:f>
              <c:strCache>
                <c:ptCount val="6"/>
                <c:pt idx="0">
                  <c:v>MATH.</c:v>
                </c:pt>
                <c:pt idx="1">
                  <c:v>PHYSICS</c:v>
                </c:pt>
                <c:pt idx="2">
                  <c:v>CHEM.</c:v>
                </c:pt>
                <c:pt idx="3">
                  <c:v>AVG. IN SUBJECT</c:v>
                </c:pt>
                <c:pt idx="4">
                  <c:v>TOTAL AVG.</c:v>
                </c:pt>
                <c:pt idx="5">
                  <c:v>NO.OF STUDENTS.</c:v>
                </c:pt>
              </c:strCache>
            </c:strRef>
          </c:cat>
          <c:val>
            <c:numRef>
              <c:f>sheet1!$N$29:$S$29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FC8-42FC-A0A7-0D137501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148400"/>
        <c:axId val="1123159216"/>
      </c:barChart>
      <c:catAx>
        <c:axId val="11231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59216"/>
        <c:crosses val="autoZero"/>
        <c:auto val="1"/>
        <c:lblAlgn val="ctr"/>
        <c:lblOffset val="100"/>
        <c:noMultiLvlLbl val="0"/>
      </c:catAx>
      <c:valAx>
        <c:axId val="1123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37037690916443E-2"/>
          <c:y val="0.15319444444444447"/>
          <c:w val="0.95076091945905861"/>
          <c:h val="0.49831219014289879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sheet1!$K$1</c:f>
              <c:strCache>
                <c:ptCount val="1"/>
                <c:pt idx="0">
                  <c:v>avg.value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sheet1!$B$2:$E$31</c15:sqref>
                  </c15:fullRef>
                  <c15:levelRef>
                    <c15:sqref>sheet1!$B$2:$B$31</c15:sqref>
                  </c15:levelRef>
                </c:ext>
              </c:extLst>
              <c:f>sheet1!$B$2:$B$31</c:f>
              <c:strCache>
                <c:ptCount val="30"/>
                <c:pt idx="0">
                  <c:v>Sameer</c:v>
                </c:pt>
                <c:pt idx="1">
                  <c:v>Deepika</c:v>
                </c:pt>
                <c:pt idx="2">
                  <c:v>Monika</c:v>
                </c:pt>
                <c:pt idx="3">
                  <c:v>Rahul</c:v>
                </c:pt>
                <c:pt idx="4">
                  <c:v>Clarence</c:v>
                </c:pt>
                <c:pt idx="5">
                  <c:v>Surya</c:v>
                </c:pt>
                <c:pt idx="6">
                  <c:v>Geeta</c:v>
                </c:pt>
                <c:pt idx="7">
                  <c:v>Srinidhi</c:v>
                </c:pt>
                <c:pt idx="8">
                  <c:v>Kavya</c:v>
                </c:pt>
                <c:pt idx="9">
                  <c:v>Akshaya</c:v>
                </c:pt>
                <c:pt idx="10">
                  <c:v>Rida</c:v>
                </c:pt>
                <c:pt idx="11">
                  <c:v>JK</c:v>
                </c:pt>
                <c:pt idx="12">
                  <c:v>Arshad</c:v>
                </c:pt>
                <c:pt idx="13">
                  <c:v>Shashank</c:v>
                </c:pt>
                <c:pt idx="14">
                  <c:v>Abirami</c:v>
                </c:pt>
                <c:pt idx="15">
                  <c:v>Bhuvanesh</c:v>
                </c:pt>
                <c:pt idx="16">
                  <c:v>Nisha</c:v>
                </c:pt>
                <c:pt idx="17">
                  <c:v>Ritika</c:v>
                </c:pt>
                <c:pt idx="18">
                  <c:v>Jagan</c:v>
                </c:pt>
                <c:pt idx="19">
                  <c:v>Siddharth</c:v>
                </c:pt>
                <c:pt idx="20">
                  <c:v>Gopi</c:v>
                </c:pt>
                <c:pt idx="21">
                  <c:v>Priya</c:v>
                </c:pt>
                <c:pt idx="22">
                  <c:v>Harish</c:v>
                </c:pt>
                <c:pt idx="23">
                  <c:v>Goutami</c:v>
                </c:pt>
                <c:pt idx="24">
                  <c:v>Sophia</c:v>
                </c:pt>
                <c:pt idx="25">
                  <c:v>Vetrivel</c:v>
                </c:pt>
                <c:pt idx="26">
                  <c:v>Tauseef</c:v>
                </c:pt>
                <c:pt idx="27">
                  <c:v>Naveen</c:v>
                </c:pt>
                <c:pt idx="28">
                  <c:v>Kalyan</c:v>
                </c:pt>
                <c:pt idx="29">
                  <c:v>Aditya</c:v>
                </c:pt>
              </c:strCache>
            </c:strRef>
          </c:cat>
          <c:val>
            <c:numRef>
              <c:f>sheet1!$K$2:$K$31</c:f>
              <c:numCache>
                <c:formatCode>0</c:formatCode>
                <c:ptCount val="30"/>
                <c:pt idx="0" formatCode="General">
                  <c:v>83.333333333333329</c:v>
                </c:pt>
                <c:pt idx="1">
                  <c:v>92</c:v>
                </c:pt>
                <c:pt idx="2">
                  <c:v>73.666666666666671</c:v>
                </c:pt>
                <c:pt idx="3">
                  <c:v>93.666666666666671</c:v>
                </c:pt>
                <c:pt idx="4">
                  <c:v>74.666666666666671</c:v>
                </c:pt>
                <c:pt idx="5">
                  <c:v>63</c:v>
                </c:pt>
                <c:pt idx="6">
                  <c:v>84.666666666666671</c:v>
                </c:pt>
                <c:pt idx="7">
                  <c:v>62.333333333333336</c:v>
                </c:pt>
                <c:pt idx="8">
                  <c:v>68</c:v>
                </c:pt>
                <c:pt idx="9">
                  <c:v>82.333333333333329</c:v>
                </c:pt>
                <c:pt idx="10">
                  <c:v>57.666666666666664</c:v>
                </c:pt>
                <c:pt idx="11">
                  <c:v>75.666666666666671</c:v>
                </c:pt>
                <c:pt idx="12">
                  <c:v>70</c:v>
                </c:pt>
                <c:pt idx="13">
                  <c:v>62.666666666666664</c:v>
                </c:pt>
                <c:pt idx="14">
                  <c:v>87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69.666666666666671</c:v>
                </c:pt>
                <c:pt idx="19">
                  <c:v>58</c:v>
                </c:pt>
                <c:pt idx="20">
                  <c:v>75.666666666666671</c:v>
                </c:pt>
                <c:pt idx="21">
                  <c:v>60.333333333333336</c:v>
                </c:pt>
                <c:pt idx="22">
                  <c:v>66</c:v>
                </c:pt>
                <c:pt idx="23">
                  <c:v>74.666666666666671</c:v>
                </c:pt>
                <c:pt idx="24">
                  <c:v>81.333333333333329</c:v>
                </c:pt>
                <c:pt idx="25">
                  <c:v>65.333333333333329</c:v>
                </c:pt>
                <c:pt idx="26">
                  <c:v>72</c:v>
                </c:pt>
                <c:pt idx="27">
                  <c:v>73</c:v>
                </c:pt>
                <c:pt idx="28">
                  <c:v>84</c:v>
                </c:pt>
                <c:pt idx="2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0B-4158-995E-D6CE5E7C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469824"/>
        <c:axId val="1130468576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sheet1!$B$2:$E$31</c15:sqref>
                        </c15:fullRef>
                        <c15:levelRef>
                          <c15:sqref>sheet1!$B$2:$B$31</c15:sqref>
                        </c15:levelRef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Sameer</c:v>
                      </c:pt>
                      <c:pt idx="1">
                        <c:v>Deepika</c:v>
                      </c:pt>
                      <c:pt idx="2">
                        <c:v>Monika</c:v>
                      </c:pt>
                      <c:pt idx="3">
                        <c:v>Rahul</c:v>
                      </c:pt>
                      <c:pt idx="4">
                        <c:v>Clarence</c:v>
                      </c:pt>
                      <c:pt idx="5">
                        <c:v>Surya</c:v>
                      </c:pt>
                      <c:pt idx="6">
                        <c:v>Geeta</c:v>
                      </c:pt>
                      <c:pt idx="7">
                        <c:v>Srinidhi</c:v>
                      </c:pt>
                      <c:pt idx="8">
                        <c:v>Kavya</c:v>
                      </c:pt>
                      <c:pt idx="9">
                        <c:v>Akshaya</c:v>
                      </c:pt>
                      <c:pt idx="10">
                        <c:v>Rida</c:v>
                      </c:pt>
                      <c:pt idx="11">
                        <c:v>JK</c:v>
                      </c:pt>
                      <c:pt idx="12">
                        <c:v>Arshad</c:v>
                      </c:pt>
                      <c:pt idx="13">
                        <c:v>Shashank</c:v>
                      </c:pt>
                      <c:pt idx="14">
                        <c:v>Abirami</c:v>
                      </c:pt>
                      <c:pt idx="15">
                        <c:v>Bhuvanesh</c:v>
                      </c:pt>
                      <c:pt idx="16">
                        <c:v>Nisha</c:v>
                      </c:pt>
                      <c:pt idx="17">
                        <c:v>Ritika</c:v>
                      </c:pt>
                      <c:pt idx="18">
                        <c:v>Jagan</c:v>
                      </c:pt>
                      <c:pt idx="19">
                        <c:v>Siddharth</c:v>
                      </c:pt>
                      <c:pt idx="20">
                        <c:v>Gopi</c:v>
                      </c:pt>
                      <c:pt idx="21">
                        <c:v>Priya</c:v>
                      </c:pt>
                      <c:pt idx="22">
                        <c:v>Harish</c:v>
                      </c:pt>
                      <c:pt idx="23">
                        <c:v>Goutami</c:v>
                      </c:pt>
                      <c:pt idx="24">
                        <c:v>Sophia</c:v>
                      </c:pt>
                      <c:pt idx="25">
                        <c:v>Vetrivel</c:v>
                      </c:pt>
                      <c:pt idx="26">
                        <c:v>Tauseef</c:v>
                      </c:pt>
                      <c:pt idx="27">
                        <c:v>Naveen</c:v>
                      </c:pt>
                      <c:pt idx="28">
                        <c:v>Kalyan</c:v>
                      </c:pt>
                      <c:pt idx="29">
                        <c:v>Aditya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00B-4158-995E-D6CE5E7C96A1}"/>
                  </c:ext>
                </c:extLst>
              </c15:ser>
            </c15:filteredBarSeries>
          </c:ext>
        </c:extLst>
      </c:barChart>
      <c:catAx>
        <c:axId val="11304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68576"/>
        <c:crosses val="autoZero"/>
        <c:auto val="1"/>
        <c:lblAlgn val="ctr"/>
        <c:lblOffset val="100"/>
        <c:noMultiLvlLbl val="0"/>
      </c:catAx>
      <c:valAx>
        <c:axId val="11304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sheet1!$M$2:$M$11</c:f>
              <c:strCache>
                <c:ptCount val="10"/>
                <c:pt idx="0">
                  <c:v>AMBUR</c:v>
                </c:pt>
                <c:pt idx="1">
                  <c:v>bengalur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 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sheet1!$N$2:$N$11</c:f>
              <c:numCache>
                <c:formatCode>0</c:formatCode>
                <c:ptCount val="10"/>
                <c:pt idx="0">
                  <c:v>83</c:v>
                </c:pt>
                <c:pt idx="1">
                  <c:v>81</c:v>
                </c:pt>
                <c:pt idx="2">
                  <c:v>70</c:v>
                </c:pt>
                <c:pt idx="3">
                  <c:v>79</c:v>
                </c:pt>
                <c:pt idx="4">
                  <c:v>73</c:v>
                </c:pt>
                <c:pt idx="5" formatCode="General">
                  <c:v>60</c:v>
                </c:pt>
                <c:pt idx="6" formatCode="General">
                  <c:v>66</c:v>
                </c:pt>
                <c:pt idx="7" formatCode="General">
                  <c:v>75</c:v>
                </c:pt>
                <c:pt idx="8">
                  <c:v>73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F52-958C-7182391AAABF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sheet1!$M$2:$M$11</c:f>
              <c:strCache>
                <c:ptCount val="10"/>
                <c:pt idx="0">
                  <c:v>AMBUR</c:v>
                </c:pt>
                <c:pt idx="1">
                  <c:v>bengalur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 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sheet1!$O$2:$O$11</c:f>
              <c:numCache>
                <c:formatCode>0</c:formatCode>
                <c:ptCount val="10"/>
                <c:pt idx="0" formatCode="General">
                  <c:v>81</c:v>
                </c:pt>
                <c:pt idx="1">
                  <c:v>409</c:v>
                </c:pt>
                <c:pt idx="2">
                  <c:v>509</c:v>
                </c:pt>
                <c:pt idx="3">
                  <c:v>140</c:v>
                </c:pt>
                <c:pt idx="4">
                  <c:v>351</c:v>
                </c:pt>
                <c:pt idx="5" formatCode="General">
                  <c:v>62</c:v>
                </c:pt>
                <c:pt idx="6" formatCode="General">
                  <c:v>62</c:v>
                </c:pt>
                <c:pt idx="7" formatCode="General">
                  <c:v>76</c:v>
                </c:pt>
                <c:pt idx="8">
                  <c:v>232</c:v>
                </c:pt>
                <c:pt idx="9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F52-958C-7182391AAABF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sheet1!$M$2:$M$11</c:f>
              <c:strCache>
                <c:ptCount val="10"/>
                <c:pt idx="0">
                  <c:v>AMBUR</c:v>
                </c:pt>
                <c:pt idx="1">
                  <c:v>bengalur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 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sheet1!$P$2:$P$11</c:f>
              <c:numCache>
                <c:formatCode>0</c:formatCode>
                <c:ptCount val="10"/>
                <c:pt idx="0" formatCode="General">
                  <c:v>82</c:v>
                </c:pt>
                <c:pt idx="1">
                  <c:v>404</c:v>
                </c:pt>
                <c:pt idx="2">
                  <c:v>562</c:v>
                </c:pt>
                <c:pt idx="3">
                  <c:v>156</c:v>
                </c:pt>
                <c:pt idx="4">
                  <c:v>368</c:v>
                </c:pt>
                <c:pt idx="5" formatCode="General">
                  <c:v>62</c:v>
                </c:pt>
                <c:pt idx="6" formatCode="General">
                  <c:v>45</c:v>
                </c:pt>
                <c:pt idx="7" formatCode="General">
                  <c:v>58</c:v>
                </c:pt>
                <c:pt idx="8">
                  <c:v>226</c:v>
                </c:pt>
                <c:pt idx="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A-4F52-958C-7182391AAABF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sheet1!$M$2:$M$11</c:f>
              <c:strCache>
                <c:ptCount val="10"/>
                <c:pt idx="0">
                  <c:v>AMBUR</c:v>
                </c:pt>
                <c:pt idx="1">
                  <c:v>bengalur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 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sheet1!$Q$2:$Q$11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378</c:v>
                </c:pt>
                <c:pt idx="2">
                  <c:v>619</c:v>
                </c:pt>
                <c:pt idx="3">
                  <c:v>175</c:v>
                </c:pt>
                <c:pt idx="4">
                  <c:v>371</c:v>
                </c:pt>
                <c:pt idx="5" formatCode="General">
                  <c:v>57</c:v>
                </c:pt>
                <c:pt idx="6" formatCode="General">
                  <c:v>91</c:v>
                </c:pt>
                <c:pt idx="7" formatCode="General">
                  <c:v>90</c:v>
                </c:pt>
                <c:pt idx="8">
                  <c:v>198</c:v>
                </c:pt>
                <c:pt idx="9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A-4F52-958C-7182391AAABF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sheet1!$M$2:$M$11</c:f>
              <c:strCache>
                <c:ptCount val="10"/>
                <c:pt idx="0">
                  <c:v>AMBUR</c:v>
                </c:pt>
                <c:pt idx="1">
                  <c:v>bengalur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 </c:v>
                </c:pt>
                <c:pt idx="8">
                  <c:v>trichy</c:v>
                </c:pt>
                <c:pt idx="9">
                  <c:v>vellor</c:v>
                </c:pt>
              </c:strCache>
            </c:strRef>
          </c:cat>
          <c:val>
            <c:numRef>
              <c:f>sheet1!$R$2:$R$11</c:f>
              <c:numCache>
                <c:formatCode>0</c:formatCode>
                <c:ptCount val="10"/>
                <c:pt idx="0" formatCode="General">
                  <c:v>210</c:v>
                </c:pt>
                <c:pt idx="1">
                  <c:v>1191</c:v>
                </c:pt>
                <c:pt idx="2">
                  <c:v>1690</c:v>
                </c:pt>
                <c:pt idx="3">
                  <c:v>471</c:v>
                </c:pt>
                <c:pt idx="4">
                  <c:v>1090</c:v>
                </c:pt>
                <c:pt idx="5" formatCode="General">
                  <c:v>181</c:v>
                </c:pt>
                <c:pt idx="6" formatCode="General">
                  <c:v>198</c:v>
                </c:pt>
                <c:pt idx="7" formatCode="General">
                  <c:v>224</c:v>
                </c:pt>
                <c:pt idx="8">
                  <c:v>656</c:v>
                </c:pt>
                <c:pt idx="9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A-4F52-958C-7182391A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474640"/>
        <c:axId val="1842468400"/>
      </c:barChart>
      <c:catAx>
        <c:axId val="18424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68400"/>
        <c:crosses val="autoZero"/>
        <c:auto val="1"/>
        <c:lblAlgn val="ctr"/>
        <c:lblOffset val="100"/>
        <c:noMultiLvlLbl val="0"/>
      </c:catAx>
      <c:valAx>
        <c:axId val="18424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757960</xdr:colOff>
      <xdr:row>40</xdr:row>
      <xdr:rowOff>156743</xdr:rowOff>
    </xdr:from>
    <xdr:to>
      <xdr:col>23</xdr:col>
      <xdr:colOff>192131</xdr:colOff>
      <xdr:row>75</xdr:row>
      <xdr:rowOff>115179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5A662B-6A78-FEBD-C9EA-4DA7A5511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27709</xdr:colOff>
      <xdr:row>14</xdr:row>
      <xdr:rowOff>180109</xdr:rowOff>
    </xdr:from>
    <xdr:to>
      <xdr:col>18</xdr:col>
      <xdr:colOff>554182</xdr:colOff>
      <xdr:row>32</xdr:row>
      <xdr:rowOff>138546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309833-856A-9DB4-8951-97B494CC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356681</xdr:colOff>
      <xdr:row>76</xdr:row>
      <xdr:rowOff>127472</xdr:rowOff>
    </xdr:from>
    <xdr:to>
      <xdr:col>17</xdr:col>
      <xdr:colOff>591766</xdr:colOff>
      <xdr:row>92</xdr:row>
      <xdr:rowOff>32425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D281C-878E-E334-7348-4CD5B94C5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1303648</xdr:colOff>
      <xdr:row>97</xdr:row>
      <xdr:rowOff>56602</xdr:rowOff>
    </xdr:from>
    <xdr:to>
      <xdr:col>17</xdr:col>
      <xdr:colOff>796999</xdr:colOff>
      <xdr:row>111</xdr:row>
      <xdr:rowOff>143435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AB4FB0-B752-D985-507D-AB358B26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1048870</xdr:colOff>
      <xdr:row>125</xdr:row>
      <xdr:rowOff>44823</xdr:rowOff>
    </xdr:from>
    <xdr:to>
      <xdr:col>11</xdr:col>
      <xdr:colOff>242047</xdr:colOff>
      <xdr:row>143</xdr:row>
      <xdr:rowOff>98612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6B02A2-A471-A77C-A949-713D3A5D1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26893</xdr:colOff>
      <xdr:row>124</xdr:row>
      <xdr:rowOff>143435</xdr:rowOff>
    </xdr:from>
    <xdr:to>
      <xdr:col>22</xdr:col>
      <xdr:colOff>98611</xdr:colOff>
      <xdr:row>143</xdr:row>
      <xdr:rowOff>125506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3F67F2-7CD5-9254-C9B6-640AA098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35</xdr:row>
      <xdr:rowOff>156210</xdr:rowOff>
    </xdr:from>
    <xdr:to>
      <xdr:col>20</xdr:col>
      <xdr:colOff>236220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E38D8-6345-CA2D-61DA-07FB288E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125730</xdr:rowOff>
    </xdr:from>
    <xdr:to>
      <xdr:col>18</xdr:col>
      <xdr:colOff>670560</xdr:colOff>
      <xdr:row>71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F421C-5830-5025-D95C-1CD08038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13</xdr:row>
      <xdr:rowOff>91440</xdr:rowOff>
    </xdr:from>
    <xdr:to>
      <xdr:col>19</xdr:col>
      <xdr:colOff>1021080</xdr:colOff>
      <xdr:row>25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48D77E-F593-C3DF-EE87-02CFFBD6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15</xdr:row>
      <xdr:rowOff>137160</xdr:rowOff>
    </xdr:from>
    <xdr:to>
      <xdr:col>14</xdr:col>
      <xdr:colOff>259080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552B5-DC6E-E117-4A52-1DD3C8ED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35</xdr:row>
      <xdr:rowOff>7620</xdr:rowOff>
    </xdr:from>
    <xdr:to>
      <xdr:col>16</xdr:col>
      <xdr:colOff>464820</xdr:colOff>
      <xdr:row>55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208BD-F312-77F1-CB20-15C9CAFDB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198120</xdr:colOff>
      <xdr:row>61</xdr:row>
      <xdr:rowOff>137160</xdr:rowOff>
    </xdr:from>
    <xdr:to>
      <xdr:col>9</xdr:col>
      <xdr:colOff>822960</xdr:colOff>
      <xdr:row>78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29539-34D8-011B-04AB-D9207EC2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1417320</xdr:colOff>
      <xdr:row>61</xdr:row>
      <xdr:rowOff>137160</xdr:rowOff>
    </xdr:from>
    <xdr:to>
      <xdr:col>17</xdr:col>
      <xdr:colOff>30480</xdr:colOff>
      <xdr:row>76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79C73-0387-90B1-85A8-78921F92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35</xdr:row>
      <xdr:rowOff>45720</xdr:rowOff>
    </xdr:from>
    <xdr:to>
      <xdr:col>15</xdr:col>
      <xdr:colOff>335280</xdr:colOff>
      <xdr:row>50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52FD-5BB4-87B2-A3F6-DF23024C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20</xdr:row>
      <xdr:rowOff>129540</xdr:rowOff>
    </xdr:from>
    <xdr:to>
      <xdr:col>20</xdr:col>
      <xdr:colOff>190500</xdr:colOff>
      <xdr:row>33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880CF6-CAEB-D6D8-3F61-72558DA0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60BD72-4D17-43B5-AE2B-C7D869FB9AEA}" name="Table2" displayName="Table2" ref="L6:Q13" totalsRowShown="0" headerRowDxfId="46" dataDxfId="45">
  <autoFilter ref="L6:Q13" xr:uid="{CD60BD72-4D17-43B5-AE2B-C7D869FB9AEA}"/>
  <tableColumns count="6">
    <tableColumn id="1" xr3:uid="{5B238ADF-C77A-4C68-A087-391B2858FD11}" name="1" dataDxfId="44"/>
    <tableColumn id="2" xr3:uid="{08802561-03F7-4115-B306-EAC273199BE4}" name="MEAN" dataDxfId="43"/>
    <tableColumn id="3" xr3:uid="{6C660444-4F6C-4D52-AB80-3D9220DCAE60}" name="72" dataDxfId="42"/>
    <tableColumn id="4" xr3:uid="{D5E72C9F-39F9-4466-BD29-BF240A517BA5}" name="73" dataDxfId="41"/>
    <tableColumn id="5" xr3:uid="{A892FC51-7566-4250-8CBA-1257D5F8538C}" name="77" dataDxfId="40"/>
    <tableColumn id="6" xr3:uid="{12311D96-8A43-4574-ADF6-A6AB39ABBF99}" name="222" dataDxfId="3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BF18B-1F05-41CA-ABFF-80F93A5E07E6}" name="Table3" displayName="Table3" ref="A81:I94" totalsRowShown="0" headerRowDxfId="38" dataDxfId="36" headerRowBorderDxfId="37" tableBorderDxfId="35" totalsRowBorderDxfId="34">
  <autoFilter ref="A81:I94" xr:uid="{D7DBF18B-1F05-41CA-ABFF-80F93A5E07E6}"/>
  <tableColumns count="9">
    <tableColumn id="1" xr3:uid="{A0431306-46B9-4CFF-8616-0636BC40A0E2}" name="Column1" dataDxfId="33"/>
    <tableColumn id="2" xr3:uid="{FDFEA79E-06CE-4A88-8E60-218948E099E2}" name="Column2" dataDxfId="32"/>
    <tableColumn id="3" xr3:uid="{2B28CEB2-B651-43DD-8DCE-7C509783E548}" name="Column3" dataDxfId="31"/>
    <tableColumn id="4" xr3:uid="{B63C95F7-2B0C-46C5-8943-77DBEAF7E4D2}" name="Column4" dataDxfId="30"/>
    <tableColumn id="5" xr3:uid="{69A6E381-901B-4E3B-A9E2-D8C5814027C4}" name="Column5" dataDxfId="29"/>
    <tableColumn id="6" xr3:uid="{58AAC72D-0078-4141-BE2A-C6DDCA0DBE5A}" name="Column6" dataDxfId="28"/>
    <tableColumn id="7" xr3:uid="{80C6D110-6580-4E55-ACB4-EAF85443A243}" name="Column7" dataDxfId="27"/>
    <tableColumn id="8" xr3:uid="{964E45F1-B56E-423C-8542-E420FB683A01}" name="Column8" dataDxfId="26"/>
    <tableColumn id="9" xr3:uid="{DDE48BA4-7CB3-43F2-8F18-46B4EF9E001B}" name="Column9" dataDxfId="25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450344-EDEC-4FE4-AAC4-B0D9B6B00491}" name="Table8" displayName="Table8" ref="R80" headerRowCount="0" insertRow="1" totalsRowShown="0">
  <tableColumns count="1">
    <tableColumn id="1" xr3:uid="{0CEEE432-9F2E-4735-ABA0-BEB21CD7CD43}" name="Column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606251-41AF-4DDD-B590-F12E76E3C6E8}" name="Table9" displayName="Table9" ref="A95:I111" headerRowCount="0" totalsRowShown="0" headerRowDxfId="24" dataDxfId="22" headerRowBorderDxfId="23" tableBorderDxfId="21" totalsRowBorderDxfId="20">
  <tableColumns count="9">
    <tableColumn id="1" xr3:uid="{537C6363-90BB-41A0-B698-E33689507252}" name="Column1" headerRowDxfId="19" dataDxfId="18"/>
    <tableColumn id="2" xr3:uid="{2C218FA5-C411-4C22-8C0F-2EB499DE0682}" name="Column2" headerRowDxfId="17" dataDxfId="16"/>
    <tableColumn id="3" xr3:uid="{C778A8DE-5B75-44F2-9504-703A86749371}" name="Column3" headerRowDxfId="15" dataDxfId="14"/>
    <tableColumn id="4" xr3:uid="{1EF69363-A561-464B-AE1D-5578052BFDFA}" name="Column4" headerRowDxfId="13" dataDxfId="12"/>
    <tableColumn id="5" xr3:uid="{F7A26A7C-6D60-46BA-B1D4-6AB69FF5C478}" name="Column5" headerRowDxfId="11" dataDxfId="10"/>
    <tableColumn id="6" xr3:uid="{046B7338-BDB4-4F50-8A11-C3C4B1CA8F85}" name="Column6" headerRowDxfId="9" dataDxfId="8"/>
    <tableColumn id="7" xr3:uid="{FD435997-02DB-4A5F-B1A0-E1F61DB5588B}" name="Column7" headerRowDxfId="7" dataDxfId="6"/>
    <tableColumn id="8" xr3:uid="{5DBF5F08-7917-41D2-A25C-A651F645267C}" name="Column8" headerRowDxfId="5" dataDxfId="4"/>
    <tableColumn id="9" xr3:uid="{484EC08A-FC80-4FC0-83CF-44C85DFD4920}" name="Column9" headerRowDxfId="3" dataDxfId="2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C05653-FC50-46BD-81D0-D45546866AD9}" name="Table12" displayName="Table12" ref="L95:P97" totalsRowShown="0" headerRowDxfId="1" headerRowCellStyle="60% - Accent3" dataCellStyle="60% - Accent3">
  <autoFilter ref="L95:P97" xr:uid="{CDC05653-FC50-46BD-81D0-D45546866AD9}"/>
  <tableColumns count="5">
    <tableColumn id="1" xr3:uid="{1EA4CCC4-1763-4662-9607-3AEBDDB3220D}" name="GENDER" dataDxfId="0" dataCellStyle="60% - Accent3"/>
    <tableColumn id="2" xr3:uid="{8EB0B97A-B85A-4112-9B1C-8812FB6FEC81}" name="MATHEMATICS" dataCellStyle="60% - Accent3"/>
    <tableColumn id="3" xr3:uid="{D5E52D18-7914-4706-A639-FEC76EA3B2DD}" name="PHYSICS" dataCellStyle="60% - Accent3"/>
    <tableColumn id="4" xr3:uid="{207ED65C-8E70-426C-AEBB-FAD38A30103A}" name="CHEMISTRY" dataCellStyle="60% - Accent3"/>
    <tableColumn id="5" xr3:uid="{D4D9D56C-1F1E-429E-AD88-8C8E765593A3}" name="TOTAL" dataCellStyle="60% - Accent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3"/>
  <sheetViews>
    <sheetView tabSelected="1" topLeftCell="A28" zoomScale="79" zoomScaleNormal="79" workbookViewId="0">
      <selection activeCell="K3" sqref="K3"/>
    </sheetView>
  </sheetViews>
  <sheetFormatPr defaultRowHeight="13.2" x14ac:dyDescent="0.25"/>
  <cols>
    <col min="1" max="1" width="11.5546875" customWidth="1"/>
    <col min="2" max="2" width="16" customWidth="1"/>
    <col min="3" max="3" width="11.77734375" customWidth="1"/>
    <col min="4" max="4" width="14.6640625" customWidth="1"/>
    <col min="5" max="5" width="13.88671875" customWidth="1"/>
    <col min="6" max="6" width="15.77734375" customWidth="1"/>
    <col min="7" max="7" width="11.21875" customWidth="1"/>
    <col min="8" max="8" width="12.88671875" customWidth="1"/>
    <col min="9" max="9" width="13.88671875" customWidth="1"/>
    <col min="10" max="10" width="9.5546875" customWidth="1"/>
    <col min="11" max="11" width="13.109375" customWidth="1"/>
    <col min="12" max="12" width="20.77734375" customWidth="1"/>
    <col min="13" max="13" width="15.77734375" customWidth="1"/>
    <col min="14" max="14" width="14.109375" customWidth="1"/>
    <col min="15" max="15" width="13.109375" customWidth="1"/>
    <col min="16" max="16" width="13.88671875" customWidth="1"/>
    <col min="17" max="17" width="14.77734375" customWidth="1"/>
    <col min="18" max="18" width="14.109375" customWidth="1"/>
  </cols>
  <sheetData>
    <row r="1" spans="1:17" ht="15" customHeight="1" x14ac:dyDescent="0.25">
      <c r="A1" s="1" t="s">
        <v>0</v>
      </c>
      <c r="B1" s="1" t="s">
        <v>1</v>
      </c>
      <c r="C1" s="1" t="s">
        <v>150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17" ht="15.3" customHeight="1" x14ac:dyDescent="0.25">
      <c r="A2" s="4">
        <v>0</v>
      </c>
      <c r="B2" s="5" t="s">
        <v>9</v>
      </c>
      <c r="C2" s="5" t="s">
        <v>10</v>
      </c>
      <c r="D2" s="5" t="s">
        <v>11</v>
      </c>
      <c r="E2" s="6" t="s">
        <v>12</v>
      </c>
      <c r="F2" s="4">
        <v>68</v>
      </c>
      <c r="G2" s="4">
        <v>64</v>
      </c>
      <c r="H2" s="4">
        <v>78</v>
      </c>
      <c r="I2" s="7">
        <v>210</v>
      </c>
    </row>
    <row r="3" spans="1:17" ht="15" customHeight="1" x14ac:dyDescent="0.25">
      <c r="A3" s="4">
        <v>1</v>
      </c>
      <c r="B3" s="5" t="s">
        <v>13</v>
      </c>
      <c r="C3" s="5" t="s">
        <v>10</v>
      </c>
      <c r="D3" s="5" t="s">
        <v>14</v>
      </c>
      <c r="E3" s="6" t="s">
        <v>15</v>
      </c>
      <c r="F3" s="4">
        <v>62</v>
      </c>
      <c r="G3" s="4">
        <v>45</v>
      </c>
      <c r="H3" s="4">
        <v>91</v>
      </c>
      <c r="I3" s="7">
        <v>198</v>
      </c>
      <c r="K3" s="10"/>
    </row>
    <row r="4" spans="1:17" ht="15" customHeight="1" x14ac:dyDescent="0.25">
      <c r="A4" s="4">
        <v>2</v>
      </c>
      <c r="B4" s="5" t="s">
        <v>16</v>
      </c>
      <c r="C4" s="5" t="s">
        <v>10</v>
      </c>
      <c r="D4" s="5" t="s">
        <v>17</v>
      </c>
      <c r="E4" s="8" t="s">
        <v>18</v>
      </c>
      <c r="F4" s="4">
        <v>57</v>
      </c>
      <c r="G4" s="4">
        <v>54</v>
      </c>
      <c r="H4" s="4">
        <v>77</v>
      </c>
      <c r="I4" s="7">
        <v>188</v>
      </c>
    </row>
    <row r="5" spans="1:17" ht="15" customHeight="1" x14ac:dyDescent="0.25">
      <c r="A5" s="4">
        <v>3</v>
      </c>
      <c r="B5" s="5" t="s">
        <v>19</v>
      </c>
      <c r="C5" s="5" t="s">
        <v>20</v>
      </c>
      <c r="D5" s="5" t="s">
        <v>21</v>
      </c>
      <c r="E5" s="8" t="s">
        <v>18</v>
      </c>
      <c r="F5" s="4">
        <v>42</v>
      </c>
      <c r="G5" s="4">
        <v>53</v>
      </c>
      <c r="H5" s="4">
        <v>78</v>
      </c>
      <c r="I5" s="7">
        <v>173</v>
      </c>
      <c r="L5" s="16" t="s">
        <v>81</v>
      </c>
      <c r="M5" s="16" t="s">
        <v>86</v>
      </c>
      <c r="N5" s="16" t="s">
        <v>82</v>
      </c>
      <c r="O5" s="16" t="s">
        <v>83</v>
      </c>
      <c r="P5" s="16" t="s">
        <v>84</v>
      </c>
      <c r="Q5" s="16" t="s">
        <v>85</v>
      </c>
    </row>
    <row r="6" spans="1:17" ht="15" customHeight="1" x14ac:dyDescent="0.25">
      <c r="A6" s="4">
        <v>4</v>
      </c>
      <c r="B6" s="5" t="s">
        <v>22</v>
      </c>
      <c r="C6" s="5" t="s">
        <v>20</v>
      </c>
      <c r="D6" s="5" t="s">
        <v>23</v>
      </c>
      <c r="E6" s="8" t="s">
        <v>24</v>
      </c>
      <c r="F6" s="4">
        <v>87</v>
      </c>
      <c r="G6" s="4">
        <v>64</v>
      </c>
      <c r="H6" s="4">
        <v>89</v>
      </c>
      <c r="I6" s="7">
        <v>240</v>
      </c>
      <c r="K6" t="s">
        <v>80</v>
      </c>
      <c r="L6" s="16" t="s">
        <v>145</v>
      </c>
      <c r="M6" s="16" t="s">
        <v>87</v>
      </c>
      <c r="N6" s="16" t="s">
        <v>146</v>
      </c>
      <c r="O6" s="16" t="s">
        <v>147</v>
      </c>
      <c r="P6" s="16" t="s">
        <v>148</v>
      </c>
      <c r="Q6" s="16" t="s">
        <v>149</v>
      </c>
    </row>
    <row r="7" spans="1:17" ht="15" customHeight="1" x14ac:dyDescent="0.25">
      <c r="A7" s="4">
        <v>5</v>
      </c>
      <c r="B7" s="5" t="s">
        <v>25</v>
      </c>
      <c r="C7" s="5" t="s">
        <v>20</v>
      </c>
      <c r="D7" s="5" t="s">
        <v>26</v>
      </c>
      <c r="E7" s="8" t="s">
        <v>18</v>
      </c>
      <c r="F7" s="4">
        <v>71</v>
      </c>
      <c r="G7" s="4">
        <v>92</v>
      </c>
      <c r="H7" s="4">
        <v>84</v>
      </c>
      <c r="I7" s="7">
        <v>247</v>
      </c>
      <c r="L7" s="16">
        <v>2</v>
      </c>
      <c r="M7" s="16" t="s">
        <v>88</v>
      </c>
      <c r="N7" s="16">
        <v>73</v>
      </c>
      <c r="O7" s="17">
        <f>MEDIAN(G2:G31)</f>
        <v>72</v>
      </c>
      <c r="P7" s="17">
        <f>MEDIAN(H2:H31)</f>
        <v>79.5</v>
      </c>
      <c r="Q7" s="17">
        <f>MEDIAN(I2:I31)</f>
        <v>222.5</v>
      </c>
    </row>
    <row r="8" spans="1:17" ht="15" customHeight="1" x14ac:dyDescent="0.25">
      <c r="A8" s="4">
        <v>6</v>
      </c>
      <c r="B8" s="5" t="s">
        <v>27</v>
      </c>
      <c r="C8" s="5" t="s">
        <v>10</v>
      </c>
      <c r="D8" s="5" t="s">
        <v>28</v>
      </c>
      <c r="E8" s="6" t="s">
        <v>29</v>
      </c>
      <c r="F8" s="4">
        <v>81</v>
      </c>
      <c r="G8" s="4">
        <v>82</v>
      </c>
      <c r="H8" s="4">
        <v>87</v>
      </c>
      <c r="I8" s="7">
        <v>250</v>
      </c>
      <c r="L8" s="16">
        <v>3</v>
      </c>
      <c r="M8" s="16" t="s">
        <v>89</v>
      </c>
      <c r="N8" s="16" t="s">
        <v>93</v>
      </c>
      <c r="O8" s="18" t="s">
        <v>130</v>
      </c>
      <c r="P8" s="16" t="s">
        <v>95</v>
      </c>
      <c r="Q8" s="16" t="s">
        <v>94</v>
      </c>
    </row>
    <row r="9" spans="1:17" ht="15" customHeight="1" x14ac:dyDescent="0.25">
      <c r="A9" s="4">
        <v>7</v>
      </c>
      <c r="B9" s="5" t="s">
        <v>30</v>
      </c>
      <c r="C9" s="5" t="s">
        <v>10</v>
      </c>
      <c r="D9" s="5" t="s">
        <v>31</v>
      </c>
      <c r="E9" s="6" t="s">
        <v>32</v>
      </c>
      <c r="F9" s="4">
        <v>84</v>
      </c>
      <c r="G9" s="4">
        <v>92</v>
      </c>
      <c r="H9" s="4">
        <v>76</v>
      </c>
      <c r="I9" s="7">
        <v>252</v>
      </c>
      <c r="L9" s="16">
        <v>4</v>
      </c>
      <c r="M9" s="16" t="s">
        <v>90</v>
      </c>
      <c r="N9" s="16">
        <f>_xlfn.STDEV.S(F2:F31)</f>
        <v>14.499663095570797</v>
      </c>
      <c r="O9" s="16">
        <f>_xlfn.STDEV.S(G2:G31)</f>
        <v>12.968086380334469</v>
      </c>
      <c r="P9" s="16">
        <f>_xlfn.STDEV.S(H2:H31)</f>
        <v>14.371267631400286</v>
      </c>
      <c r="Q9" s="16">
        <f>_xlfn.STDEV.S(I2:I31)</f>
        <v>29.518823139485526</v>
      </c>
    </row>
    <row r="10" spans="1:17" ht="15" customHeight="1" x14ac:dyDescent="0.25">
      <c r="A10" s="4">
        <v>8</v>
      </c>
      <c r="B10" s="5" t="s">
        <v>33</v>
      </c>
      <c r="C10" s="5" t="s">
        <v>10</v>
      </c>
      <c r="D10" s="5" t="s">
        <v>34</v>
      </c>
      <c r="E10" s="9" t="s">
        <v>35</v>
      </c>
      <c r="F10" s="4">
        <v>74</v>
      </c>
      <c r="G10" s="4">
        <v>64</v>
      </c>
      <c r="H10" s="4">
        <v>51</v>
      </c>
      <c r="I10" s="7">
        <v>189</v>
      </c>
      <c r="L10" s="16">
        <v>5</v>
      </c>
      <c r="M10" s="16" t="s">
        <v>92</v>
      </c>
      <c r="N10" s="16">
        <v>55</v>
      </c>
      <c r="O10" s="16">
        <v>47</v>
      </c>
      <c r="P10" s="16">
        <v>54</v>
      </c>
      <c r="Q10" s="16">
        <v>108</v>
      </c>
    </row>
    <row r="11" spans="1:17" ht="15" customHeight="1" x14ac:dyDescent="0.25">
      <c r="A11" s="4">
        <v>9</v>
      </c>
      <c r="B11" s="5" t="s">
        <v>36</v>
      </c>
      <c r="C11" s="5" t="s">
        <v>10</v>
      </c>
      <c r="D11" s="5" t="s">
        <v>37</v>
      </c>
      <c r="E11" s="9" t="s">
        <v>35</v>
      </c>
      <c r="F11" s="4">
        <v>63</v>
      </c>
      <c r="G11" s="4">
        <v>88</v>
      </c>
      <c r="H11" s="4">
        <v>73</v>
      </c>
      <c r="I11" s="7">
        <v>224</v>
      </c>
      <c r="L11" s="16">
        <v>6</v>
      </c>
      <c r="M11" s="16" t="s">
        <v>96</v>
      </c>
      <c r="N11" s="17">
        <f>MIN(F2:F31)</f>
        <v>42</v>
      </c>
      <c r="O11" s="17">
        <f>MIN(G2:G31)</f>
        <v>45</v>
      </c>
      <c r="P11" s="17">
        <f>MIN(H2:H31)</f>
        <v>43</v>
      </c>
      <c r="Q11" s="17">
        <f>MIN(I2:I31)</f>
        <v>173</v>
      </c>
    </row>
    <row r="12" spans="1:17" ht="15" customHeight="1" x14ac:dyDescent="0.25">
      <c r="A12" s="4">
        <v>10</v>
      </c>
      <c r="B12" s="5" t="s">
        <v>38</v>
      </c>
      <c r="C12" s="5" t="s">
        <v>20</v>
      </c>
      <c r="D12" s="5" t="s">
        <v>39</v>
      </c>
      <c r="E12" s="8" t="s">
        <v>18</v>
      </c>
      <c r="F12" s="4">
        <v>64</v>
      </c>
      <c r="G12" s="4">
        <v>72</v>
      </c>
      <c r="H12" s="4">
        <v>68</v>
      </c>
      <c r="I12" s="7">
        <v>204</v>
      </c>
      <c r="L12" s="16">
        <v>7</v>
      </c>
      <c r="M12" s="16" t="s">
        <v>97</v>
      </c>
      <c r="N12" s="17">
        <f>MAX(F2:F31)</f>
        <v>97</v>
      </c>
      <c r="O12" s="17">
        <f>MAX(G2:G31)</f>
        <v>92</v>
      </c>
      <c r="P12" s="17">
        <f>MAX(H2:H31)</f>
        <v>97</v>
      </c>
      <c r="Q12" s="17">
        <f>MAX(I2:I31)</f>
        <v>281</v>
      </c>
    </row>
    <row r="13" spans="1:17" ht="15.3" customHeight="1" x14ac:dyDescent="0.25">
      <c r="A13" s="4">
        <v>11</v>
      </c>
      <c r="B13" s="5" t="s">
        <v>40</v>
      </c>
      <c r="C13" s="5" t="s">
        <v>10</v>
      </c>
      <c r="D13" s="5" t="s">
        <v>41</v>
      </c>
      <c r="E13" s="9" t="s">
        <v>35</v>
      </c>
      <c r="F13" s="4">
        <v>97</v>
      </c>
      <c r="G13" s="4">
        <v>92</v>
      </c>
      <c r="H13" s="4">
        <v>92</v>
      </c>
      <c r="I13" s="7">
        <v>281</v>
      </c>
      <c r="L13" s="16">
        <v>8</v>
      </c>
      <c r="M13" s="16" t="s">
        <v>102</v>
      </c>
      <c r="N13" s="16">
        <f>_xlfn.VAR.S(F2:F31)</f>
        <v>210.24022988505774</v>
      </c>
      <c r="O13" s="16">
        <f>_xlfn.VAR.S(G2:G31)</f>
        <v>168.17126436781635</v>
      </c>
      <c r="P13" s="16">
        <f>_xlfn.VAR.S(H2:H31)</f>
        <v>206.53333333333359</v>
      </c>
      <c r="Q13" s="16">
        <f>_xlfn.VAR.S(I2:I31)</f>
        <v>871.36091954022618</v>
      </c>
    </row>
    <row r="14" spans="1:17" ht="15.3" customHeight="1" x14ac:dyDescent="0.25">
      <c r="A14" s="4">
        <v>12</v>
      </c>
      <c r="B14" s="5" t="s">
        <v>42</v>
      </c>
      <c r="C14" s="5" t="s">
        <v>20</v>
      </c>
      <c r="D14" s="5" t="s">
        <v>43</v>
      </c>
      <c r="E14" s="8" t="s">
        <v>18</v>
      </c>
      <c r="F14" s="4">
        <v>52</v>
      </c>
      <c r="G14" s="4">
        <v>64</v>
      </c>
      <c r="H14" s="4">
        <v>71</v>
      </c>
      <c r="I14" s="7">
        <v>187</v>
      </c>
    </row>
    <row r="15" spans="1:17" ht="15" customHeight="1" x14ac:dyDescent="0.25">
      <c r="A15" s="4">
        <v>13</v>
      </c>
      <c r="B15" s="5" t="s">
        <v>44</v>
      </c>
      <c r="C15" s="5" t="s">
        <v>10</v>
      </c>
      <c r="D15" s="5" t="s">
        <v>45</v>
      </c>
      <c r="E15" s="8" t="s">
        <v>24</v>
      </c>
      <c r="F15" s="4">
        <v>65</v>
      </c>
      <c r="G15" s="4">
        <v>73</v>
      </c>
      <c r="H15" s="4">
        <v>89</v>
      </c>
      <c r="I15" s="7">
        <v>227</v>
      </c>
    </row>
    <row r="16" spans="1:17" ht="15" customHeight="1" x14ac:dyDescent="0.25">
      <c r="A16" s="4">
        <v>14</v>
      </c>
      <c r="B16" s="5" t="s">
        <v>46</v>
      </c>
      <c r="C16" s="5" t="s">
        <v>20</v>
      </c>
      <c r="D16" s="5" t="s">
        <v>47</v>
      </c>
      <c r="E16" s="6" t="s">
        <v>48</v>
      </c>
      <c r="F16" s="4">
        <v>89</v>
      </c>
      <c r="G16" s="4">
        <v>62</v>
      </c>
      <c r="H16" s="4">
        <v>93</v>
      </c>
      <c r="I16" s="7">
        <v>244</v>
      </c>
    </row>
    <row r="17" spans="1:12" ht="15" customHeight="1" x14ac:dyDescent="0.25">
      <c r="A17" s="4">
        <v>15</v>
      </c>
      <c r="B17" s="5" t="s">
        <v>49</v>
      </c>
      <c r="C17" s="5" t="s">
        <v>20</v>
      </c>
      <c r="D17" s="5" t="s">
        <v>50</v>
      </c>
      <c r="E17" s="6" t="s">
        <v>51</v>
      </c>
      <c r="F17" s="4">
        <v>76</v>
      </c>
      <c r="G17" s="4">
        <v>58</v>
      </c>
      <c r="H17" s="4">
        <v>90</v>
      </c>
      <c r="I17" s="7">
        <v>224</v>
      </c>
    </row>
    <row r="18" spans="1:12" ht="15" customHeight="1" x14ac:dyDescent="0.25">
      <c r="A18" s="4">
        <v>16</v>
      </c>
      <c r="B18" s="5" t="s">
        <v>52</v>
      </c>
      <c r="C18" s="5" t="s">
        <v>10</v>
      </c>
      <c r="D18" s="5" t="s">
        <v>53</v>
      </c>
      <c r="E18" s="6" t="s">
        <v>48</v>
      </c>
      <c r="F18" s="4">
        <v>87</v>
      </c>
      <c r="G18" s="4">
        <v>86</v>
      </c>
      <c r="H18" s="4">
        <v>43</v>
      </c>
      <c r="I18" s="7">
        <v>216</v>
      </c>
    </row>
    <row r="19" spans="1:12" ht="15" customHeight="1" x14ac:dyDescent="0.25">
      <c r="A19" s="4">
        <v>17</v>
      </c>
      <c r="B19" s="5" t="s">
        <v>54</v>
      </c>
      <c r="C19" s="5" t="s">
        <v>10</v>
      </c>
      <c r="D19" s="5" t="s">
        <v>55</v>
      </c>
      <c r="E19" s="8" t="s">
        <v>18</v>
      </c>
      <c r="F19" s="4">
        <v>62</v>
      </c>
      <c r="G19" s="4">
        <v>81</v>
      </c>
      <c r="H19" s="4">
        <v>67</v>
      </c>
      <c r="I19" s="7">
        <v>210</v>
      </c>
    </row>
    <row r="20" spans="1:12" ht="15" customHeight="1" x14ac:dyDescent="0.25">
      <c r="A20" s="4">
        <v>18</v>
      </c>
      <c r="B20" s="5" t="s">
        <v>56</v>
      </c>
      <c r="C20" s="5" t="s">
        <v>20</v>
      </c>
      <c r="D20" s="5" t="s">
        <v>57</v>
      </c>
      <c r="E20" s="6" t="s">
        <v>12</v>
      </c>
      <c r="F20" s="4">
        <v>72</v>
      </c>
      <c r="G20" s="4">
        <v>92</v>
      </c>
      <c r="H20" s="4">
        <v>97</v>
      </c>
      <c r="I20" s="7">
        <v>261</v>
      </c>
      <c r="L20" s="10"/>
    </row>
    <row r="21" spans="1:12" ht="15" customHeight="1" x14ac:dyDescent="0.25">
      <c r="A21" s="4">
        <v>19</v>
      </c>
      <c r="B21" s="5" t="s">
        <v>58</v>
      </c>
      <c r="C21" s="5" t="s">
        <v>10</v>
      </c>
      <c r="D21" s="5" t="s">
        <v>59</v>
      </c>
      <c r="E21" s="6" t="s">
        <v>48</v>
      </c>
      <c r="F21" s="4">
        <v>56</v>
      </c>
      <c r="G21" s="4">
        <v>78</v>
      </c>
      <c r="H21" s="4">
        <v>62</v>
      </c>
      <c r="I21" s="7">
        <v>196</v>
      </c>
    </row>
    <row r="22" spans="1:12" ht="15" customHeight="1" x14ac:dyDescent="0.25">
      <c r="A22" s="4">
        <v>20</v>
      </c>
      <c r="B22" s="5" t="s">
        <v>60</v>
      </c>
      <c r="C22" s="5" t="s">
        <v>10</v>
      </c>
      <c r="D22" s="5" t="s">
        <v>61</v>
      </c>
      <c r="E22" s="6" t="s">
        <v>32</v>
      </c>
      <c r="F22" s="4">
        <v>93</v>
      </c>
      <c r="G22" s="4">
        <v>68</v>
      </c>
      <c r="H22" s="4">
        <v>91</v>
      </c>
      <c r="I22" s="7">
        <v>252</v>
      </c>
    </row>
    <row r="23" spans="1:12" ht="15" customHeight="1" x14ac:dyDescent="0.25">
      <c r="A23" s="4">
        <v>21</v>
      </c>
      <c r="B23" s="5" t="s">
        <v>62</v>
      </c>
      <c r="C23" s="5" t="s">
        <v>20</v>
      </c>
      <c r="D23" s="5" t="s">
        <v>31</v>
      </c>
      <c r="E23" s="9" t="s">
        <v>35</v>
      </c>
      <c r="F23" s="4">
        <v>78</v>
      </c>
      <c r="G23" s="4">
        <v>69</v>
      </c>
      <c r="H23" s="4">
        <v>74</v>
      </c>
      <c r="I23" s="7">
        <v>221</v>
      </c>
    </row>
    <row r="24" spans="1:12" ht="15" customHeight="1" x14ac:dyDescent="0.25">
      <c r="A24" s="4">
        <v>22</v>
      </c>
      <c r="B24" s="5" t="s">
        <v>63</v>
      </c>
      <c r="C24" s="5" t="s">
        <v>20</v>
      </c>
      <c r="D24" s="5" t="s">
        <v>64</v>
      </c>
      <c r="E24" s="8" t="s">
        <v>65</v>
      </c>
      <c r="F24" s="4">
        <v>62</v>
      </c>
      <c r="G24" s="4">
        <v>62</v>
      </c>
      <c r="H24" s="4">
        <v>57</v>
      </c>
      <c r="I24" s="7">
        <v>181</v>
      </c>
    </row>
    <row r="25" spans="1:12" ht="15.3" customHeight="1" x14ac:dyDescent="0.25">
      <c r="A25" s="4">
        <v>23</v>
      </c>
      <c r="B25" s="5" t="s">
        <v>66</v>
      </c>
      <c r="C25" s="5" t="s">
        <v>20</v>
      </c>
      <c r="D25" s="5" t="s">
        <v>67</v>
      </c>
      <c r="E25" s="9" t="s">
        <v>35</v>
      </c>
      <c r="F25" s="4">
        <v>97</v>
      </c>
      <c r="G25" s="4">
        <v>91</v>
      </c>
      <c r="H25" s="4">
        <v>88</v>
      </c>
      <c r="I25" s="7">
        <v>276</v>
      </c>
    </row>
    <row r="26" spans="1:12" ht="15" customHeight="1" x14ac:dyDescent="0.25">
      <c r="A26" s="4">
        <v>24</v>
      </c>
      <c r="B26" s="5" t="s">
        <v>68</v>
      </c>
      <c r="C26" s="5" t="s">
        <v>10</v>
      </c>
      <c r="D26" s="5" t="s">
        <v>69</v>
      </c>
      <c r="E26" s="8" t="s">
        <v>24</v>
      </c>
      <c r="F26" s="4">
        <v>44</v>
      </c>
      <c r="G26" s="4">
        <v>72</v>
      </c>
      <c r="H26" s="4">
        <v>58</v>
      </c>
      <c r="I26" s="7">
        <v>174</v>
      </c>
    </row>
    <row r="27" spans="1:12" ht="15" customHeight="1" x14ac:dyDescent="0.25">
      <c r="A27" s="4">
        <v>25</v>
      </c>
      <c r="B27" s="5" t="s">
        <v>70</v>
      </c>
      <c r="C27" s="5" t="s">
        <v>20</v>
      </c>
      <c r="D27" s="5" t="s">
        <v>71</v>
      </c>
      <c r="E27" s="8" t="s">
        <v>18</v>
      </c>
      <c r="F27" s="4">
        <v>87</v>
      </c>
      <c r="G27" s="4">
        <v>75</v>
      </c>
      <c r="H27" s="4">
        <v>92</v>
      </c>
      <c r="I27" s="7">
        <v>254</v>
      </c>
    </row>
    <row r="28" spans="1:12" ht="15" customHeight="1" x14ac:dyDescent="0.25">
      <c r="A28" s="4">
        <v>26</v>
      </c>
      <c r="B28" s="5" t="s">
        <v>72</v>
      </c>
      <c r="C28" s="5" t="s">
        <v>10</v>
      </c>
      <c r="D28" s="5" t="s">
        <v>73</v>
      </c>
      <c r="E28" s="8" t="s">
        <v>18</v>
      </c>
      <c r="F28" s="4">
        <v>74</v>
      </c>
      <c r="G28" s="4">
        <v>71</v>
      </c>
      <c r="H28" s="4">
        <v>82</v>
      </c>
      <c r="I28" s="7">
        <v>227</v>
      </c>
    </row>
    <row r="29" spans="1:12" ht="15" customHeight="1" x14ac:dyDescent="0.25">
      <c r="A29" s="4">
        <v>27</v>
      </c>
      <c r="B29" s="5" t="s">
        <v>74</v>
      </c>
      <c r="C29" s="5" t="s">
        <v>10</v>
      </c>
      <c r="D29" s="5" t="s">
        <v>75</v>
      </c>
      <c r="E29" s="8" t="s">
        <v>24</v>
      </c>
      <c r="F29" s="4">
        <v>81</v>
      </c>
      <c r="G29" s="4">
        <v>76</v>
      </c>
      <c r="H29" s="4">
        <v>52</v>
      </c>
      <c r="I29" s="7">
        <v>209</v>
      </c>
    </row>
    <row r="30" spans="1:12" ht="15" customHeight="1" x14ac:dyDescent="0.25">
      <c r="A30" s="4">
        <v>28</v>
      </c>
      <c r="B30" s="5" t="s">
        <v>76</v>
      </c>
      <c r="C30" s="5" t="s">
        <v>20</v>
      </c>
      <c r="D30" s="5" t="s">
        <v>77</v>
      </c>
      <c r="E30" s="8" t="s">
        <v>24</v>
      </c>
      <c r="F30" s="4">
        <v>74</v>
      </c>
      <c r="G30" s="4">
        <v>83</v>
      </c>
      <c r="H30" s="4">
        <v>83</v>
      </c>
      <c r="I30" s="7">
        <v>240</v>
      </c>
    </row>
    <row r="31" spans="1:12" ht="15" customHeight="1" x14ac:dyDescent="0.25">
      <c r="A31" s="4">
        <v>29</v>
      </c>
      <c r="B31" s="5" t="s">
        <v>78</v>
      </c>
      <c r="C31" s="5" t="s">
        <v>10</v>
      </c>
      <c r="D31" s="5" t="s">
        <v>79</v>
      </c>
      <c r="E31" s="6" t="s">
        <v>32</v>
      </c>
      <c r="F31" s="4">
        <v>72</v>
      </c>
      <c r="G31" s="4">
        <v>66</v>
      </c>
      <c r="H31" s="4">
        <v>81</v>
      </c>
      <c r="I31" s="7">
        <v>219</v>
      </c>
    </row>
    <row r="32" spans="1:12" x14ac:dyDescent="0.25">
      <c r="E32" t="s">
        <v>91</v>
      </c>
      <c r="F32" s="11">
        <f>SUM(F2:F31)</f>
        <v>2171</v>
      </c>
      <c r="G32" s="11">
        <f>SUM(G2:G31)</f>
        <v>2189</v>
      </c>
      <c r="H32" s="11">
        <f>SUM(H2:H31)</f>
        <v>2314</v>
      </c>
      <c r="I32" s="11">
        <f>SUM(I2:I31)</f>
        <v>6674</v>
      </c>
    </row>
    <row r="80" spans="1:9" x14ac:dyDescent="0.25">
      <c r="A80" s="1" t="s">
        <v>0</v>
      </c>
      <c r="B80" s="1" t="s">
        <v>1</v>
      </c>
      <c r="C80" s="1" t="s">
        <v>150</v>
      </c>
      <c r="D80" s="1" t="s">
        <v>3</v>
      </c>
      <c r="E80" s="2" t="s">
        <v>4</v>
      </c>
      <c r="F80" s="1" t="s">
        <v>5</v>
      </c>
      <c r="G80" s="1" t="s">
        <v>6</v>
      </c>
      <c r="H80" s="1" t="s">
        <v>7</v>
      </c>
      <c r="I80" s="3" t="s">
        <v>8</v>
      </c>
    </row>
    <row r="81" spans="1:16" x14ac:dyDescent="0.25">
      <c r="A81" s="30" t="s">
        <v>151</v>
      </c>
      <c r="B81" s="31" t="s">
        <v>185</v>
      </c>
      <c r="C81" s="31" t="s">
        <v>186</v>
      </c>
      <c r="D81" s="31" t="s">
        <v>187</v>
      </c>
      <c r="E81" s="32" t="s">
        <v>188</v>
      </c>
      <c r="F81" s="33" t="s">
        <v>189</v>
      </c>
      <c r="G81" s="33" t="s">
        <v>190</v>
      </c>
      <c r="H81" s="33" t="s">
        <v>191</v>
      </c>
      <c r="I81" s="34" t="s">
        <v>192</v>
      </c>
      <c r="L81" s="12"/>
    </row>
    <row r="82" spans="1:16" x14ac:dyDescent="0.25">
      <c r="A82" s="35">
        <v>3</v>
      </c>
      <c r="B82" s="36" t="s">
        <v>19</v>
      </c>
      <c r="C82" s="36" t="s">
        <v>20</v>
      </c>
      <c r="D82" s="36" t="s">
        <v>21</v>
      </c>
      <c r="E82" s="37" t="s">
        <v>18</v>
      </c>
      <c r="F82" s="38">
        <v>42</v>
      </c>
      <c r="G82" s="38">
        <v>53</v>
      </c>
      <c r="H82" s="38">
        <v>78</v>
      </c>
      <c r="I82" s="39">
        <v>173</v>
      </c>
      <c r="K82" s="48" t="s">
        <v>100</v>
      </c>
      <c r="L82" s="48">
        <v>13</v>
      </c>
    </row>
    <row r="83" spans="1:16" x14ac:dyDescent="0.25">
      <c r="A83" s="35">
        <v>4</v>
      </c>
      <c r="B83" s="36" t="s">
        <v>22</v>
      </c>
      <c r="C83" s="36" t="s">
        <v>20</v>
      </c>
      <c r="D83" s="36" t="s">
        <v>23</v>
      </c>
      <c r="E83" s="37" t="s">
        <v>24</v>
      </c>
      <c r="F83" s="38">
        <v>87</v>
      </c>
      <c r="G83" s="38">
        <v>64</v>
      </c>
      <c r="H83" s="38">
        <v>89</v>
      </c>
      <c r="I83" s="39">
        <v>240</v>
      </c>
      <c r="K83" s="48" t="s">
        <v>99</v>
      </c>
      <c r="L83" s="49">
        <v>17</v>
      </c>
    </row>
    <row r="84" spans="1:16" x14ac:dyDescent="0.25">
      <c r="A84" s="35">
        <v>5</v>
      </c>
      <c r="B84" s="36" t="s">
        <v>25</v>
      </c>
      <c r="C84" s="36" t="s">
        <v>20</v>
      </c>
      <c r="D84" s="36" t="s">
        <v>26</v>
      </c>
      <c r="E84" s="37" t="s">
        <v>18</v>
      </c>
      <c r="F84" s="38">
        <v>71</v>
      </c>
      <c r="G84" s="38">
        <v>92</v>
      </c>
      <c r="H84" s="38">
        <v>84</v>
      </c>
      <c r="I84" s="39">
        <v>247</v>
      </c>
      <c r="K84" s="48" t="s">
        <v>85</v>
      </c>
      <c r="L84" s="49">
        <v>30</v>
      </c>
    </row>
    <row r="85" spans="1:16" x14ac:dyDescent="0.25">
      <c r="A85" s="35">
        <v>10</v>
      </c>
      <c r="B85" s="36" t="s">
        <v>38</v>
      </c>
      <c r="C85" s="36" t="s">
        <v>20</v>
      </c>
      <c r="D85" s="36" t="s">
        <v>39</v>
      </c>
      <c r="E85" s="37" t="s">
        <v>18</v>
      </c>
      <c r="F85" s="38">
        <v>64</v>
      </c>
      <c r="G85" s="38">
        <v>72</v>
      </c>
      <c r="H85" s="38">
        <v>68</v>
      </c>
      <c r="I85" s="39">
        <v>204</v>
      </c>
      <c r="K85" s="15"/>
      <c r="L85" s="15"/>
    </row>
    <row r="86" spans="1:16" x14ac:dyDescent="0.25">
      <c r="A86" s="35">
        <v>12</v>
      </c>
      <c r="B86" s="36" t="s">
        <v>42</v>
      </c>
      <c r="C86" s="36" t="s">
        <v>20</v>
      </c>
      <c r="D86" s="36" t="s">
        <v>43</v>
      </c>
      <c r="E86" s="37" t="s">
        <v>18</v>
      </c>
      <c r="F86" s="38">
        <v>52</v>
      </c>
      <c r="G86" s="38">
        <v>64</v>
      </c>
      <c r="H86" s="38">
        <v>71</v>
      </c>
      <c r="I86" s="39">
        <v>187</v>
      </c>
    </row>
    <row r="87" spans="1:16" x14ac:dyDescent="0.25">
      <c r="A87" s="35">
        <v>14</v>
      </c>
      <c r="B87" s="36" t="s">
        <v>46</v>
      </c>
      <c r="C87" s="36" t="s">
        <v>20</v>
      </c>
      <c r="D87" s="36" t="s">
        <v>47</v>
      </c>
      <c r="E87" s="40" t="s">
        <v>48</v>
      </c>
      <c r="F87" s="38">
        <v>89</v>
      </c>
      <c r="G87" s="38">
        <v>62</v>
      </c>
      <c r="H87" s="38">
        <v>93</v>
      </c>
      <c r="I87" s="39">
        <v>244</v>
      </c>
    </row>
    <row r="88" spans="1:16" x14ac:dyDescent="0.25">
      <c r="A88" s="35">
        <v>15</v>
      </c>
      <c r="B88" s="36" t="s">
        <v>49</v>
      </c>
      <c r="C88" s="36" t="s">
        <v>20</v>
      </c>
      <c r="D88" s="36" t="s">
        <v>50</v>
      </c>
      <c r="E88" s="40" t="s">
        <v>51</v>
      </c>
      <c r="F88" s="38">
        <v>76</v>
      </c>
      <c r="G88" s="38">
        <v>58</v>
      </c>
      <c r="H88" s="38">
        <v>90</v>
      </c>
      <c r="I88" s="39">
        <v>224</v>
      </c>
    </row>
    <row r="89" spans="1:16" x14ac:dyDescent="0.25">
      <c r="A89" s="35">
        <v>18</v>
      </c>
      <c r="B89" s="36" t="s">
        <v>56</v>
      </c>
      <c r="C89" s="36" t="s">
        <v>20</v>
      </c>
      <c r="D89" s="36" t="s">
        <v>57</v>
      </c>
      <c r="E89" s="40" t="s">
        <v>12</v>
      </c>
      <c r="F89" s="38">
        <v>72</v>
      </c>
      <c r="G89" s="38">
        <v>92</v>
      </c>
      <c r="H89" s="38">
        <v>97</v>
      </c>
      <c r="I89" s="39">
        <v>261</v>
      </c>
    </row>
    <row r="90" spans="1:16" x14ac:dyDescent="0.25">
      <c r="A90" s="35">
        <v>21</v>
      </c>
      <c r="B90" s="36" t="s">
        <v>62</v>
      </c>
      <c r="C90" s="36" t="s">
        <v>20</v>
      </c>
      <c r="D90" s="36" t="s">
        <v>31</v>
      </c>
      <c r="E90" s="41" t="s">
        <v>35</v>
      </c>
      <c r="F90" s="38">
        <v>78</v>
      </c>
      <c r="G90" s="38">
        <v>69</v>
      </c>
      <c r="H90" s="38">
        <v>74</v>
      </c>
      <c r="I90" s="39">
        <v>221</v>
      </c>
    </row>
    <row r="91" spans="1:16" x14ac:dyDescent="0.25">
      <c r="A91" s="35">
        <v>22</v>
      </c>
      <c r="B91" s="36" t="s">
        <v>63</v>
      </c>
      <c r="C91" s="36" t="s">
        <v>20</v>
      </c>
      <c r="D91" s="36" t="s">
        <v>64</v>
      </c>
      <c r="E91" s="37" t="s">
        <v>65</v>
      </c>
      <c r="F91" s="38">
        <v>62</v>
      </c>
      <c r="G91" s="38">
        <v>62</v>
      </c>
      <c r="H91" s="38">
        <v>57</v>
      </c>
      <c r="I91" s="39">
        <v>181</v>
      </c>
    </row>
    <row r="92" spans="1:16" x14ac:dyDescent="0.25">
      <c r="A92" s="35">
        <v>23</v>
      </c>
      <c r="B92" s="36" t="s">
        <v>66</v>
      </c>
      <c r="C92" s="36" t="s">
        <v>20</v>
      </c>
      <c r="D92" s="36" t="s">
        <v>67</v>
      </c>
      <c r="E92" s="41" t="s">
        <v>35</v>
      </c>
      <c r="F92" s="38">
        <v>97</v>
      </c>
      <c r="G92" s="38">
        <v>91</v>
      </c>
      <c r="H92" s="38">
        <v>88</v>
      </c>
      <c r="I92" s="39">
        <v>276</v>
      </c>
    </row>
    <row r="93" spans="1:16" x14ac:dyDescent="0.25">
      <c r="A93" s="35">
        <v>25</v>
      </c>
      <c r="B93" s="36" t="s">
        <v>70</v>
      </c>
      <c r="C93" s="36" t="s">
        <v>20</v>
      </c>
      <c r="D93" s="36" t="s">
        <v>71</v>
      </c>
      <c r="E93" s="37" t="s">
        <v>18</v>
      </c>
      <c r="F93" s="38">
        <v>87</v>
      </c>
      <c r="G93" s="38">
        <v>75</v>
      </c>
      <c r="H93" s="38">
        <v>92</v>
      </c>
      <c r="I93" s="39">
        <v>254</v>
      </c>
    </row>
    <row r="94" spans="1:16" x14ac:dyDescent="0.25">
      <c r="A94" s="42">
        <v>28</v>
      </c>
      <c r="B94" s="43" t="s">
        <v>76</v>
      </c>
      <c r="C94" s="43" t="s">
        <v>20</v>
      </c>
      <c r="D94" s="43" t="s">
        <v>77</v>
      </c>
      <c r="E94" s="44" t="s">
        <v>24</v>
      </c>
      <c r="F94" s="45">
        <v>74</v>
      </c>
      <c r="G94" s="45">
        <v>83</v>
      </c>
      <c r="H94" s="45">
        <v>83</v>
      </c>
      <c r="I94" s="46">
        <v>240</v>
      </c>
    </row>
    <row r="95" spans="1:16" ht="14.4" x14ac:dyDescent="0.25">
      <c r="A95" s="19">
        <v>0</v>
      </c>
      <c r="B95" s="20" t="s">
        <v>9</v>
      </c>
      <c r="C95" s="20" t="s">
        <v>10</v>
      </c>
      <c r="D95" s="20" t="s">
        <v>11</v>
      </c>
      <c r="E95" s="24" t="s">
        <v>12</v>
      </c>
      <c r="F95" s="22">
        <v>68</v>
      </c>
      <c r="G95" s="22">
        <v>64</v>
      </c>
      <c r="H95" s="22">
        <v>78</v>
      </c>
      <c r="I95" s="23">
        <v>210</v>
      </c>
      <c r="L95" s="51" t="s">
        <v>98</v>
      </c>
      <c r="M95" s="51" t="s">
        <v>82</v>
      </c>
      <c r="N95" s="51" t="s">
        <v>83</v>
      </c>
      <c r="O95" s="51" t="s">
        <v>84</v>
      </c>
      <c r="P95" s="51" t="s">
        <v>85</v>
      </c>
    </row>
    <row r="96" spans="1:16" ht="14.4" x14ac:dyDescent="0.25">
      <c r="A96" s="19">
        <v>1</v>
      </c>
      <c r="B96" s="20" t="s">
        <v>13</v>
      </c>
      <c r="C96" s="20" t="s">
        <v>10</v>
      </c>
      <c r="D96" s="20" t="s">
        <v>14</v>
      </c>
      <c r="E96" s="24" t="s">
        <v>15</v>
      </c>
      <c r="F96" s="22">
        <v>62</v>
      </c>
      <c r="G96" s="22">
        <v>45</v>
      </c>
      <c r="H96" s="22">
        <v>91</v>
      </c>
      <c r="I96" s="23">
        <v>198</v>
      </c>
      <c r="L96" s="51" t="s">
        <v>100</v>
      </c>
      <c r="M96" s="51">
        <v>73</v>
      </c>
      <c r="N96" s="51">
        <v>72</v>
      </c>
      <c r="O96" s="51">
        <v>82</v>
      </c>
      <c r="P96" s="51">
        <v>227</v>
      </c>
    </row>
    <row r="97" spans="1:16" ht="14.4" x14ac:dyDescent="0.25">
      <c r="A97" s="19">
        <v>2</v>
      </c>
      <c r="B97" s="20" t="s">
        <v>16</v>
      </c>
      <c r="C97" s="20" t="s">
        <v>10</v>
      </c>
      <c r="D97" s="20" t="s">
        <v>17</v>
      </c>
      <c r="E97" s="21" t="s">
        <v>18</v>
      </c>
      <c r="F97" s="22">
        <v>57</v>
      </c>
      <c r="G97" s="22">
        <v>54</v>
      </c>
      <c r="H97" s="22">
        <v>77</v>
      </c>
      <c r="I97" s="23">
        <v>188</v>
      </c>
      <c r="L97" s="51" t="s">
        <v>99</v>
      </c>
      <c r="M97" s="51">
        <v>72</v>
      </c>
      <c r="N97" s="51">
        <v>74</v>
      </c>
      <c r="O97" s="51">
        <v>74</v>
      </c>
      <c r="P97" s="51">
        <v>219</v>
      </c>
    </row>
    <row r="98" spans="1:16" x14ac:dyDescent="0.25">
      <c r="A98" s="19">
        <v>6</v>
      </c>
      <c r="B98" s="20" t="s">
        <v>27</v>
      </c>
      <c r="C98" s="20" t="s">
        <v>10</v>
      </c>
      <c r="D98" s="20" t="s">
        <v>28</v>
      </c>
      <c r="E98" s="24" t="s">
        <v>29</v>
      </c>
      <c r="F98" s="22">
        <v>81</v>
      </c>
      <c r="G98" s="22">
        <v>82</v>
      </c>
      <c r="H98" s="22">
        <v>87</v>
      </c>
      <c r="I98" s="23">
        <v>250</v>
      </c>
    </row>
    <row r="99" spans="1:16" x14ac:dyDescent="0.25">
      <c r="A99" s="19">
        <v>7</v>
      </c>
      <c r="B99" s="20" t="s">
        <v>30</v>
      </c>
      <c r="C99" s="20" t="s">
        <v>10</v>
      </c>
      <c r="D99" s="20" t="s">
        <v>31</v>
      </c>
      <c r="E99" s="24" t="s">
        <v>32</v>
      </c>
      <c r="F99" s="22">
        <v>84</v>
      </c>
      <c r="G99" s="22">
        <v>92</v>
      </c>
      <c r="H99" s="22">
        <v>76</v>
      </c>
      <c r="I99" s="23">
        <v>252</v>
      </c>
    </row>
    <row r="100" spans="1:16" x14ac:dyDescent="0.25">
      <c r="A100" s="19">
        <v>8</v>
      </c>
      <c r="B100" s="20" t="s">
        <v>33</v>
      </c>
      <c r="C100" s="20" t="s">
        <v>10</v>
      </c>
      <c r="D100" s="20" t="s">
        <v>34</v>
      </c>
      <c r="E100" s="25" t="s">
        <v>35</v>
      </c>
      <c r="F100" s="22">
        <v>74</v>
      </c>
      <c r="G100" s="22">
        <v>64</v>
      </c>
      <c r="H100" s="22">
        <v>51</v>
      </c>
      <c r="I100" s="23">
        <v>189</v>
      </c>
    </row>
    <row r="101" spans="1:16" x14ac:dyDescent="0.25">
      <c r="A101" s="19">
        <v>9</v>
      </c>
      <c r="B101" s="20" t="s">
        <v>36</v>
      </c>
      <c r="C101" s="20" t="s">
        <v>10</v>
      </c>
      <c r="D101" s="20" t="s">
        <v>37</v>
      </c>
      <c r="E101" s="25" t="s">
        <v>35</v>
      </c>
      <c r="F101" s="22">
        <v>63</v>
      </c>
      <c r="G101" s="22">
        <v>88</v>
      </c>
      <c r="H101" s="22">
        <v>73</v>
      </c>
      <c r="I101" s="23">
        <v>224</v>
      </c>
    </row>
    <row r="102" spans="1:16" x14ac:dyDescent="0.25">
      <c r="A102" s="19">
        <v>11</v>
      </c>
      <c r="B102" s="20" t="s">
        <v>40</v>
      </c>
      <c r="C102" s="20" t="s">
        <v>10</v>
      </c>
      <c r="D102" s="20" t="s">
        <v>41</v>
      </c>
      <c r="E102" s="25" t="s">
        <v>35</v>
      </c>
      <c r="F102" s="22">
        <v>97</v>
      </c>
      <c r="G102" s="22">
        <v>92</v>
      </c>
      <c r="H102" s="22">
        <v>92</v>
      </c>
      <c r="I102" s="23">
        <v>281</v>
      </c>
    </row>
    <row r="103" spans="1:16" x14ac:dyDescent="0.25">
      <c r="A103" s="19">
        <v>13</v>
      </c>
      <c r="B103" s="20" t="s">
        <v>44</v>
      </c>
      <c r="C103" s="20" t="s">
        <v>10</v>
      </c>
      <c r="D103" s="20" t="s">
        <v>45</v>
      </c>
      <c r="E103" s="21" t="s">
        <v>24</v>
      </c>
      <c r="F103" s="22">
        <v>65</v>
      </c>
      <c r="G103" s="22">
        <v>73</v>
      </c>
      <c r="H103" s="22">
        <v>89</v>
      </c>
      <c r="I103" s="23">
        <v>227</v>
      </c>
    </row>
    <row r="104" spans="1:16" x14ac:dyDescent="0.25">
      <c r="A104" s="19">
        <v>16</v>
      </c>
      <c r="B104" s="20" t="s">
        <v>52</v>
      </c>
      <c r="C104" s="20" t="s">
        <v>10</v>
      </c>
      <c r="D104" s="20" t="s">
        <v>53</v>
      </c>
      <c r="E104" s="24" t="s">
        <v>48</v>
      </c>
      <c r="F104" s="22">
        <v>87</v>
      </c>
      <c r="G104" s="22">
        <v>86</v>
      </c>
      <c r="H104" s="22">
        <v>43</v>
      </c>
      <c r="I104" s="23">
        <v>216</v>
      </c>
    </row>
    <row r="105" spans="1:16" x14ac:dyDescent="0.25">
      <c r="A105" s="19">
        <v>17</v>
      </c>
      <c r="B105" s="20" t="s">
        <v>54</v>
      </c>
      <c r="C105" s="20" t="s">
        <v>10</v>
      </c>
      <c r="D105" s="20" t="s">
        <v>55</v>
      </c>
      <c r="E105" s="21" t="s">
        <v>18</v>
      </c>
      <c r="F105" s="22">
        <v>62</v>
      </c>
      <c r="G105" s="22">
        <v>81</v>
      </c>
      <c r="H105" s="22">
        <v>67</v>
      </c>
      <c r="I105" s="23">
        <v>210</v>
      </c>
    </row>
    <row r="106" spans="1:16" x14ac:dyDescent="0.25">
      <c r="A106" s="19">
        <v>19</v>
      </c>
      <c r="B106" s="20" t="s">
        <v>58</v>
      </c>
      <c r="C106" s="20" t="s">
        <v>10</v>
      </c>
      <c r="D106" s="20" t="s">
        <v>59</v>
      </c>
      <c r="E106" s="24" t="s">
        <v>48</v>
      </c>
      <c r="F106" s="22">
        <v>56</v>
      </c>
      <c r="G106" s="22">
        <v>78</v>
      </c>
      <c r="H106" s="22">
        <v>62</v>
      </c>
      <c r="I106" s="23">
        <v>196</v>
      </c>
    </row>
    <row r="107" spans="1:16" x14ac:dyDescent="0.25">
      <c r="A107" s="19">
        <v>20</v>
      </c>
      <c r="B107" s="20" t="s">
        <v>60</v>
      </c>
      <c r="C107" s="20" t="s">
        <v>10</v>
      </c>
      <c r="D107" s="20" t="s">
        <v>61</v>
      </c>
      <c r="E107" s="24" t="s">
        <v>32</v>
      </c>
      <c r="F107" s="22">
        <v>93</v>
      </c>
      <c r="G107" s="22">
        <v>68</v>
      </c>
      <c r="H107" s="22">
        <v>91</v>
      </c>
      <c r="I107" s="23">
        <v>252</v>
      </c>
    </row>
    <row r="108" spans="1:16" x14ac:dyDescent="0.25">
      <c r="A108" s="19">
        <v>24</v>
      </c>
      <c r="B108" s="20" t="s">
        <v>68</v>
      </c>
      <c r="C108" s="20" t="s">
        <v>10</v>
      </c>
      <c r="D108" s="20" t="s">
        <v>69</v>
      </c>
      <c r="E108" s="21" t="s">
        <v>24</v>
      </c>
      <c r="F108" s="22">
        <v>44</v>
      </c>
      <c r="G108" s="22">
        <v>72</v>
      </c>
      <c r="H108" s="22">
        <v>58</v>
      </c>
      <c r="I108" s="23">
        <v>174</v>
      </c>
    </row>
    <row r="109" spans="1:16" x14ac:dyDescent="0.25">
      <c r="A109" s="19">
        <v>26</v>
      </c>
      <c r="B109" s="20" t="s">
        <v>72</v>
      </c>
      <c r="C109" s="20" t="s">
        <v>10</v>
      </c>
      <c r="D109" s="20" t="s">
        <v>73</v>
      </c>
      <c r="E109" s="21" t="s">
        <v>18</v>
      </c>
      <c r="F109" s="22">
        <v>74</v>
      </c>
      <c r="G109" s="22">
        <v>71</v>
      </c>
      <c r="H109" s="22">
        <v>82</v>
      </c>
      <c r="I109" s="23">
        <v>227</v>
      </c>
    </row>
    <row r="110" spans="1:16" x14ac:dyDescent="0.25">
      <c r="A110" s="19">
        <v>27</v>
      </c>
      <c r="B110" s="20" t="s">
        <v>74</v>
      </c>
      <c r="C110" s="20" t="s">
        <v>10</v>
      </c>
      <c r="D110" s="20" t="s">
        <v>75</v>
      </c>
      <c r="E110" s="21" t="s">
        <v>24</v>
      </c>
      <c r="F110" s="22">
        <v>81</v>
      </c>
      <c r="G110" s="22">
        <v>76</v>
      </c>
      <c r="H110" s="22">
        <v>52</v>
      </c>
      <c r="I110" s="23">
        <v>209</v>
      </c>
    </row>
    <row r="111" spans="1:16" x14ac:dyDescent="0.25">
      <c r="A111" s="26">
        <v>29</v>
      </c>
      <c r="B111" s="27" t="s">
        <v>78</v>
      </c>
      <c r="C111" s="27" t="s">
        <v>10</v>
      </c>
      <c r="D111" s="27" t="s">
        <v>79</v>
      </c>
      <c r="E111" s="47" t="s">
        <v>32</v>
      </c>
      <c r="F111" s="28">
        <v>72</v>
      </c>
      <c r="G111" s="28">
        <v>66</v>
      </c>
      <c r="H111" s="28">
        <v>81</v>
      </c>
      <c r="I111" s="29">
        <v>219</v>
      </c>
    </row>
    <row r="112" spans="1:16" x14ac:dyDescent="0.25">
      <c r="E112" t="s">
        <v>91</v>
      </c>
      <c r="F112" s="11">
        <f>SUM(F82:F94)</f>
        <v>951</v>
      </c>
      <c r="G112" s="11">
        <f>SUM(G82:G111)</f>
        <v>2189</v>
      </c>
      <c r="H112" s="11">
        <f>SUM(H82:H111)</f>
        <v>2314</v>
      </c>
      <c r="I112" s="11">
        <f>SUM(I82:I111)</f>
        <v>6674</v>
      </c>
    </row>
    <row r="113" spans="1:17" x14ac:dyDescent="0.25">
      <c r="A113" s="10">
        <f>AVERAGE(A82:A94)</f>
        <v>15.384615384615385</v>
      </c>
      <c r="D113" s="10"/>
    </row>
    <row r="114" spans="1:17" ht="14.4" x14ac:dyDescent="0.25">
      <c r="M114" s="50" t="s">
        <v>100</v>
      </c>
      <c r="N114" s="50" t="s">
        <v>82</v>
      </c>
      <c r="O114" s="50" t="s">
        <v>83</v>
      </c>
      <c r="P114" s="50" t="s">
        <v>84</v>
      </c>
      <c r="Q114" s="50" t="s">
        <v>85</v>
      </c>
    </row>
    <row r="115" spans="1:17" ht="14.4" x14ac:dyDescent="0.25">
      <c r="C115" s="55" t="s">
        <v>99</v>
      </c>
      <c r="D115" s="55" t="s">
        <v>142</v>
      </c>
      <c r="E115" s="55" t="s">
        <v>197</v>
      </c>
      <c r="F115" s="55" t="s">
        <v>84</v>
      </c>
      <c r="G115" s="55" t="s">
        <v>85</v>
      </c>
      <c r="M115" s="52" t="s">
        <v>87</v>
      </c>
      <c r="N115" s="53">
        <v>73</v>
      </c>
      <c r="O115" s="53">
        <v>72</v>
      </c>
      <c r="P115" s="53">
        <v>82</v>
      </c>
      <c r="Q115" s="54">
        <v>227</v>
      </c>
    </row>
    <row r="116" spans="1:17" ht="14.4" x14ac:dyDescent="0.25">
      <c r="C116" s="55" t="s">
        <v>87</v>
      </c>
      <c r="D116" s="55">
        <f>AVERAGE(Table9[[#All],[Column6]])</f>
        <v>71.764705882352942</v>
      </c>
      <c r="E116" s="55">
        <f>AVERAGE(Table9[[#All],[Column7]])</f>
        <v>73.647058823529406</v>
      </c>
      <c r="F116" s="55">
        <f>AVERAGE(Table9[[#All],[Column8]])</f>
        <v>73.529411764705884</v>
      </c>
      <c r="G116" s="55">
        <f>AVERAGE(Table9[[#All],[Column9]])</f>
        <v>218.94117647058823</v>
      </c>
      <c r="M116" s="52" t="s">
        <v>88</v>
      </c>
      <c r="N116" s="53">
        <v>74</v>
      </c>
      <c r="O116" s="53">
        <f>MEDIAN(Table3[Column7])</f>
        <v>69</v>
      </c>
      <c r="P116" s="53">
        <f>MEDIAN(Table3[Column8])</f>
        <v>84</v>
      </c>
      <c r="Q116" s="54">
        <f>MEDIAN(Table3[Column9])</f>
        <v>240</v>
      </c>
    </row>
    <row r="117" spans="1:17" ht="14.4" x14ac:dyDescent="0.25">
      <c r="C117" s="55" t="s">
        <v>198</v>
      </c>
      <c r="D117" s="55">
        <f>MEDIAN(Table9[[#All],[Column6]])</f>
        <v>72</v>
      </c>
      <c r="E117" s="55">
        <f>MEDIAN(Table9[[#All],[Column7]])</f>
        <v>73</v>
      </c>
      <c r="F117" s="55">
        <f>MEDIAN(Table9[[#All],[Column8]])</f>
        <v>77</v>
      </c>
      <c r="G117" s="55">
        <f>MEDIAN(Table9[[#All],[Column9]])</f>
        <v>216</v>
      </c>
      <c r="M117" s="52" t="s">
        <v>89</v>
      </c>
      <c r="N117" s="53">
        <f>_xlfn.MODE.MULT(Table3[Column6])</f>
        <v>87</v>
      </c>
      <c r="O117" s="53">
        <f>_xlfn.MODE.MULT(Table3[Column7])</f>
        <v>64</v>
      </c>
      <c r="P117" s="53" t="e">
        <f>_xlfn.MODE.MULT(Table3[Column8])</f>
        <v>#N/A</v>
      </c>
      <c r="Q117" s="54">
        <f>_xlfn.MODE.MULT(Table3[Column9])</f>
        <v>240</v>
      </c>
    </row>
    <row r="118" spans="1:17" ht="14.4" x14ac:dyDescent="0.25">
      <c r="C118" s="55" t="s">
        <v>89</v>
      </c>
      <c r="D118" s="55">
        <f>_xlfn.MODE.MULT(Table9[[#All],[Column6]])</f>
        <v>62</v>
      </c>
      <c r="E118" s="55">
        <f>_xlfn.MODE.MULT(Table9[[#All],[Column7]])</f>
        <v>64</v>
      </c>
      <c r="F118" s="55">
        <f>_xlfn.MODE.MULT(Table9[[#All],[Column8]])</f>
        <v>91</v>
      </c>
      <c r="G118" s="55">
        <f>_xlfn.MODE.MULT(Table9[[#All],[Column9]])</f>
        <v>210</v>
      </c>
      <c r="M118" s="52" t="s">
        <v>196</v>
      </c>
      <c r="N118" s="53">
        <f>_xlfn.STDEV.S(Table3[Column6])</f>
        <v>15.458795521461539</v>
      </c>
      <c r="O118" s="53">
        <f>_xlfn.STDEV.S(Table3[Column7])</f>
        <v>13.493588220963435</v>
      </c>
      <c r="P118" s="53">
        <f>_xlfn.STDEV.S(Table3[Column8])</f>
        <v>11.625017231859315</v>
      </c>
      <c r="Q118" s="54">
        <f>_xlfn.STDEV.S(Table3[Column9])</f>
        <v>32.299281566988348</v>
      </c>
    </row>
    <row r="119" spans="1:17" ht="14.4" x14ac:dyDescent="0.25">
      <c r="C119" s="55" t="s">
        <v>199</v>
      </c>
      <c r="D119" s="55">
        <f>_xlfn.STDEV.S(Table9[[#All],[Column6]])</f>
        <v>14.175372181025383</v>
      </c>
      <c r="E119" s="55">
        <f>_xlfn.STDEV.S(Table9[[#All],[Column7]])</f>
        <v>12.927399083296818</v>
      </c>
      <c r="F119" s="55">
        <f>_xlfn.STDEV.S(Table9[[#All],[Column8]])</f>
        <v>15.528673667842762</v>
      </c>
      <c r="G119" s="55">
        <f>_xlfn.STDEV.S(Table9[[#All],[Column9]])</f>
        <v>27.684541237474257</v>
      </c>
    </row>
    <row r="123" spans="1:17" x14ac:dyDescent="0.25">
      <c r="B123">
        <f>MAX(B128)</f>
        <v>0</v>
      </c>
    </row>
  </sheetData>
  <sortState xmlns:xlrd2="http://schemas.microsoft.com/office/spreadsheetml/2017/richdata2" ref="A81:I112">
    <sortCondition ref="C82:C112"/>
  </sortState>
  <phoneticPr fontId="12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0C46-0EE4-445E-916B-69C60ED7E35B}">
  <dimension ref="A1:Z187"/>
  <sheetViews>
    <sheetView topLeftCell="A43" workbookViewId="0">
      <selection activeCell="T12" sqref="T12"/>
    </sheetView>
  </sheetViews>
  <sheetFormatPr defaultRowHeight="13.2" x14ac:dyDescent="0.25"/>
  <cols>
    <col min="4" max="4" width="11.88671875" customWidth="1"/>
    <col min="5" max="5" width="10.6640625" customWidth="1"/>
    <col min="6" max="6" width="12.77734375" customWidth="1"/>
    <col min="8" max="8" width="10.5546875" customWidth="1"/>
    <col min="18" max="18" width="16.33203125" customWidth="1"/>
    <col min="19" max="19" width="11.5546875" customWidth="1"/>
    <col min="20" max="20" width="16.21875" customWidth="1"/>
    <col min="22" max="22" width="20.88671875" customWidth="1"/>
  </cols>
  <sheetData>
    <row r="1" spans="1:26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K1" s="12" t="s">
        <v>200</v>
      </c>
      <c r="M1" s="56" t="s">
        <v>236</v>
      </c>
      <c r="N1" s="56" t="s">
        <v>235</v>
      </c>
      <c r="O1" s="56" t="s">
        <v>124</v>
      </c>
      <c r="P1" s="56" t="s">
        <v>125</v>
      </c>
      <c r="Q1" s="56" t="s">
        <v>126</v>
      </c>
      <c r="R1" s="56" t="s">
        <v>127</v>
      </c>
      <c r="U1" s="12"/>
      <c r="V1" s="12"/>
      <c r="W1" s="12"/>
      <c r="X1" s="12"/>
      <c r="Y1" s="12"/>
      <c r="Z1" s="12"/>
    </row>
    <row r="2" spans="1:26" ht="14.4" x14ac:dyDescent="0.25">
      <c r="A2" s="57">
        <v>6</v>
      </c>
      <c r="B2" s="58" t="s">
        <v>201</v>
      </c>
      <c r="C2" s="58" t="s">
        <v>202</v>
      </c>
      <c r="D2" s="58" t="s">
        <v>203</v>
      </c>
      <c r="E2" s="59" t="s">
        <v>193</v>
      </c>
      <c r="F2" s="57">
        <v>81</v>
      </c>
      <c r="G2" s="57">
        <v>82</v>
      </c>
      <c r="H2" s="57">
        <v>87</v>
      </c>
      <c r="I2" s="60">
        <v>250</v>
      </c>
      <c r="K2">
        <f>AVERAGE(F1:H2)</f>
        <v>83.333333333333329</v>
      </c>
      <c r="M2" s="56" t="s">
        <v>114</v>
      </c>
      <c r="N2" s="91">
        <v>83</v>
      </c>
      <c r="O2" s="56">
        <v>81</v>
      </c>
      <c r="P2" s="56">
        <v>82</v>
      </c>
      <c r="Q2" s="56">
        <v>87</v>
      </c>
      <c r="R2" s="56">
        <v>210</v>
      </c>
    </row>
    <row r="3" spans="1:26" ht="14.4" x14ac:dyDescent="0.25">
      <c r="A3" s="61">
        <v>23</v>
      </c>
      <c r="B3" s="62" t="s">
        <v>179</v>
      </c>
      <c r="C3" s="62" t="s">
        <v>112</v>
      </c>
      <c r="D3" s="62" t="s">
        <v>180</v>
      </c>
      <c r="E3" s="63" t="s">
        <v>175</v>
      </c>
      <c r="F3" s="61">
        <v>97</v>
      </c>
      <c r="G3" s="61">
        <v>91</v>
      </c>
      <c r="H3" s="61">
        <v>88</v>
      </c>
      <c r="I3" s="64">
        <v>276</v>
      </c>
      <c r="K3" s="10">
        <f t="shared" ref="K3:K31" si="0">AVERAGE(F3:H3)</f>
        <v>92</v>
      </c>
      <c r="M3" s="56" t="s">
        <v>115</v>
      </c>
      <c r="N3" s="91">
        <v>81</v>
      </c>
      <c r="O3" s="91">
        <f>SUM(F3:F7)</f>
        <v>409</v>
      </c>
      <c r="P3" s="91">
        <f>SUM(G3:G7)</f>
        <v>404</v>
      </c>
      <c r="Q3" s="91">
        <f>SUM(H3:H7)</f>
        <v>378</v>
      </c>
      <c r="R3" s="91">
        <f>SUM(I3:I7)</f>
        <v>1191</v>
      </c>
    </row>
    <row r="4" spans="1:26" ht="14.4" x14ac:dyDescent="0.25">
      <c r="A4" s="61">
        <v>21</v>
      </c>
      <c r="B4" s="62" t="s">
        <v>173</v>
      </c>
      <c r="C4" s="62" t="s">
        <v>112</v>
      </c>
      <c r="D4" s="62" t="s">
        <v>174</v>
      </c>
      <c r="E4" s="63" t="s">
        <v>175</v>
      </c>
      <c r="F4" s="61">
        <v>78</v>
      </c>
      <c r="G4" s="61">
        <v>69</v>
      </c>
      <c r="H4" s="61">
        <v>74</v>
      </c>
      <c r="I4" s="64">
        <v>221</v>
      </c>
      <c r="K4" s="10">
        <f t="shared" si="0"/>
        <v>73.666666666666671</v>
      </c>
      <c r="M4" s="56" t="s">
        <v>116</v>
      </c>
      <c r="N4" s="91">
        <v>70</v>
      </c>
      <c r="O4" s="91">
        <f>SUM(F8:F15)</f>
        <v>509</v>
      </c>
      <c r="P4" s="91">
        <f>SUM(G8:G15)</f>
        <v>562</v>
      </c>
      <c r="Q4" s="91">
        <f>SUM(H8:H15)</f>
        <v>619</v>
      </c>
      <c r="R4" s="91">
        <f>SUM(I8:I15)</f>
        <v>1690</v>
      </c>
    </row>
    <row r="5" spans="1:26" ht="14.4" x14ac:dyDescent="0.25">
      <c r="A5" s="61">
        <v>11</v>
      </c>
      <c r="B5" s="62" t="s">
        <v>204</v>
      </c>
      <c r="C5" s="62" t="s">
        <v>202</v>
      </c>
      <c r="D5" s="62" t="s">
        <v>205</v>
      </c>
      <c r="E5" s="63" t="s">
        <v>175</v>
      </c>
      <c r="F5" s="61">
        <v>97</v>
      </c>
      <c r="G5" s="61">
        <v>92</v>
      </c>
      <c r="H5" s="61">
        <v>92</v>
      </c>
      <c r="I5" s="64">
        <v>281</v>
      </c>
      <c r="K5" s="10">
        <f t="shared" si="0"/>
        <v>93.666666666666671</v>
      </c>
      <c r="M5" s="56" t="s">
        <v>117</v>
      </c>
      <c r="N5" s="91">
        <v>79</v>
      </c>
      <c r="O5" s="91">
        <f>SUM(F16:F17)</f>
        <v>140</v>
      </c>
      <c r="P5" s="91">
        <f>SUM(G16:G17)</f>
        <v>156</v>
      </c>
      <c r="Q5" s="91">
        <f>SUM(H16:H17)</f>
        <v>175</v>
      </c>
      <c r="R5" s="91">
        <f>SUM(I16:I17)</f>
        <v>471</v>
      </c>
    </row>
    <row r="6" spans="1:26" ht="14.4" x14ac:dyDescent="0.25">
      <c r="A6" s="61">
        <v>9</v>
      </c>
      <c r="B6" s="62" t="s">
        <v>206</v>
      </c>
      <c r="C6" s="62" t="s">
        <v>202</v>
      </c>
      <c r="D6" s="62" t="s">
        <v>207</v>
      </c>
      <c r="E6" s="63" t="s">
        <v>175</v>
      </c>
      <c r="F6" s="61">
        <v>63</v>
      </c>
      <c r="G6" s="61">
        <v>88</v>
      </c>
      <c r="H6" s="61">
        <v>73</v>
      </c>
      <c r="I6" s="64">
        <v>224</v>
      </c>
      <c r="K6" s="10">
        <f t="shared" si="0"/>
        <v>74.666666666666671</v>
      </c>
      <c r="M6" s="56" t="s">
        <v>118</v>
      </c>
      <c r="N6" s="91">
        <v>73</v>
      </c>
      <c r="O6" s="91">
        <f>SUM(F18:F22)</f>
        <v>351</v>
      </c>
      <c r="P6" s="91">
        <f>SUM(G18:G22)</f>
        <v>368</v>
      </c>
      <c r="Q6" s="91">
        <f>SUM(H18:H22)</f>
        <v>371</v>
      </c>
      <c r="R6" s="91">
        <f>SUM(I18:I22)</f>
        <v>1090</v>
      </c>
      <c r="T6" s="10"/>
    </row>
    <row r="7" spans="1:26" ht="14.4" x14ac:dyDescent="0.25">
      <c r="A7" s="61">
        <v>8</v>
      </c>
      <c r="B7" s="62" t="s">
        <v>208</v>
      </c>
      <c r="C7" s="62" t="s">
        <v>202</v>
      </c>
      <c r="D7" s="62" t="s">
        <v>209</v>
      </c>
      <c r="E7" s="63" t="s">
        <v>175</v>
      </c>
      <c r="F7" s="61">
        <v>74</v>
      </c>
      <c r="G7" s="61">
        <v>64</v>
      </c>
      <c r="H7" s="61">
        <v>51</v>
      </c>
      <c r="I7" s="64">
        <v>189</v>
      </c>
      <c r="K7" s="10">
        <f t="shared" si="0"/>
        <v>63</v>
      </c>
      <c r="M7" s="56" t="s">
        <v>119</v>
      </c>
      <c r="N7" s="56">
        <v>60</v>
      </c>
      <c r="O7" s="56">
        <v>62</v>
      </c>
      <c r="P7" s="56">
        <v>62</v>
      </c>
      <c r="Q7" s="56">
        <v>57</v>
      </c>
      <c r="R7" s="56">
        <v>181</v>
      </c>
    </row>
    <row r="8" spans="1:26" ht="14.4" x14ac:dyDescent="0.25">
      <c r="A8" s="65">
        <v>25</v>
      </c>
      <c r="B8" s="66" t="s">
        <v>181</v>
      </c>
      <c r="C8" s="66" t="s">
        <v>112</v>
      </c>
      <c r="D8" s="66" t="s">
        <v>182</v>
      </c>
      <c r="E8" s="67" t="s">
        <v>154</v>
      </c>
      <c r="F8" s="65">
        <v>87</v>
      </c>
      <c r="G8" s="65">
        <v>75</v>
      </c>
      <c r="H8" s="65">
        <v>92</v>
      </c>
      <c r="I8" s="68">
        <v>254</v>
      </c>
      <c r="K8" s="10">
        <f t="shared" si="0"/>
        <v>84.666666666666671</v>
      </c>
      <c r="M8" s="56" t="s">
        <v>120</v>
      </c>
      <c r="N8" s="56">
        <v>66</v>
      </c>
      <c r="O8" s="56">
        <v>62</v>
      </c>
      <c r="P8" s="56">
        <v>45</v>
      </c>
      <c r="Q8" s="56">
        <v>91</v>
      </c>
      <c r="R8" s="56">
        <v>198</v>
      </c>
    </row>
    <row r="9" spans="1:26" ht="14.4" x14ac:dyDescent="0.25">
      <c r="A9" s="65">
        <v>12</v>
      </c>
      <c r="B9" s="66" t="s">
        <v>162</v>
      </c>
      <c r="C9" s="66" t="s">
        <v>112</v>
      </c>
      <c r="D9" s="66" t="s">
        <v>163</v>
      </c>
      <c r="E9" s="67" t="s">
        <v>154</v>
      </c>
      <c r="F9" s="65">
        <v>52</v>
      </c>
      <c r="G9" s="65">
        <v>64</v>
      </c>
      <c r="H9" s="65">
        <v>71</v>
      </c>
      <c r="I9" s="68">
        <v>187</v>
      </c>
      <c r="K9" s="10">
        <f t="shared" si="0"/>
        <v>62.333333333333336</v>
      </c>
      <c r="M9" s="56" t="s">
        <v>121</v>
      </c>
      <c r="N9" s="56">
        <v>75</v>
      </c>
      <c r="O9" s="56">
        <v>76</v>
      </c>
      <c r="P9" s="56">
        <v>58</v>
      </c>
      <c r="Q9" s="56">
        <v>90</v>
      </c>
      <c r="R9" s="56">
        <v>224</v>
      </c>
    </row>
    <row r="10" spans="1:26" ht="14.4" x14ac:dyDescent="0.25">
      <c r="A10" s="65">
        <v>10</v>
      </c>
      <c r="B10" s="66" t="s">
        <v>160</v>
      </c>
      <c r="C10" s="66" t="s">
        <v>112</v>
      </c>
      <c r="D10" s="66" t="s">
        <v>161</v>
      </c>
      <c r="E10" s="67" t="s">
        <v>154</v>
      </c>
      <c r="F10" s="65">
        <v>64</v>
      </c>
      <c r="G10" s="65">
        <v>72</v>
      </c>
      <c r="H10" s="65">
        <v>68</v>
      </c>
      <c r="I10" s="68">
        <v>204</v>
      </c>
      <c r="K10" s="10">
        <f t="shared" si="0"/>
        <v>68</v>
      </c>
      <c r="M10" s="56" t="s">
        <v>122</v>
      </c>
      <c r="N10" s="91">
        <v>73</v>
      </c>
      <c r="O10" s="91">
        <f>SUM(F26:F28)</f>
        <v>232</v>
      </c>
      <c r="P10" s="91">
        <f>SUM(G26:G28)</f>
        <v>226</v>
      </c>
      <c r="Q10" s="91">
        <f>SUM(H26:H28)</f>
        <v>198</v>
      </c>
      <c r="R10" s="91">
        <f>SUM(I26:I28)</f>
        <v>656</v>
      </c>
    </row>
    <row r="11" spans="1:26" ht="14.4" x14ac:dyDescent="0.25">
      <c r="A11" s="65">
        <v>5</v>
      </c>
      <c r="B11" s="66" t="s">
        <v>158</v>
      </c>
      <c r="C11" s="66" t="s">
        <v>112</v>
      </c>
      <c r="D11" s="66" t="s">
        <v>159</v>
      </c>
      <c r="E11" s="67" t="s">
        <v>154</v>
      </c>
      <c r="F11" s="65">
        <v>71</v>
      </c>
      <c r="G11" s="65">
        <v>92</v>
      </c>
      <c r="H11" s="65">
        <v>84</v>
      </c>
      <c r="I11" s="68">
        <v>247</v>
      </c>
      <c r="K11" s="10">
        <f t="shared" si="0"/>
        <v>82.333333333333329</v>
      </c>
      <c r="M11" s="56" t="s">
        <v>123</v>
      </c>
      <c r="N11" s="91">
        <v>80</v>
      </c>
      <c r="O11" s="91">
        <f>SUM(F29:F31)</f>
        <v>249</v>
      </c>
      <c r="P11" s="91">
        <f>SUM(G29:G31)</f>
        <v>226</v>
      </c>
      <c r="Q11" s="91">
        <f>SUM(H29:H31)</f>
        <v>248</v>
      </c>
      <c r="R11" s="91">
        <f>SUM(I29:I31)</f>
        <v>723</v>
      </c>
    </row>
    <row r="12" spans="1:26" ht="14.4" x14ac:dyDescent="0.25">
      <c r="A12" s="65">
        <v>3</v>
      </c>
      <c r="B12" s="66" t="s">
        <v>152</v>
      </c>
      <c r="C12" s="66" t="s">
        <v>112</v>
      </c>
      <c r="D12" s="66" t="s">
        <v>153</v>
      </c>
      <c r="E12" s="67" t="s">
        <v>154</v>
      </c>
      <c r="F12" s="65">
        <v>42</v>
      </c>
      <c r="G12" s="65">
        <v>53</v>
      </c>
      <c r="H12" s="65">
        <v>78</v>
      </c>
      <c r="I12" s="68">
        <v>173</v>
      </c>
      <c r="K12" s="10">
        <f t="shared" si="0"/>
        <v>57.666666666666664</v>
      </c>
    </row>
    <row r="13" spans="1:26" ht="14.4" x14ac:dyDescent="0.25">
      <c r="A13" s="65">
        <v>26</v>
      </c>
      <c r="B13" s="66" t="s">
        <v>210</v>
      </c>
      <c r="C13" s="66" t="s">
        <v>202</v>
      </c>
      <c r="D13" s="66" t="s">
        <v>211</v>
      </c>
      <c r="E13" s="67" t="s">
        <v>154</v>
      </c>
      <c r="F13" s="65">
        <v>74</v>
      </c>
      <c r="G13" s="65">
        <v>71</v>
      </c>
      <c r="H13" s="65">
        <v>82</v>
      </c>
      <c r="I13" s="68">
        <v>227</v>
      </c>
      <c r="K13" s="10">
        <f t="shared" si="0"/>
        <v>75.666666666666671</v>
      </c>
      <c r="T13" s="92"/>
    </row>
    <row r="14" spans="1:26" ht="14.4" x14ac:dyDescent="0.25">
      <c r="A14" s="65">
        <v>17</v>
      </c>
      <c r="B14" s="66" t="s">
        <v>212</v>
      </c>
      <c r="C14" s="66" t="s">
        <v>202</v>
      </c>
      <c r="D14" s="66" t="s">
        <v>213</v>
      </c>
      <c r="E14" s="67" t="s">
        <v>154</v>
      </c>
      <c r="F14" s="65">
        <v>62</v>
      </c>
      <c r="G14" s="65">
        <v>81</v>
      </c>
      <c r="H14" s="65">
        <v>67</v>
      </c>
      <c r="I14" s="68">
        <v>210</v>
      </c>
      <c r="K14" s="10">
        <f t="shared" si="0"/>
        <v>70</v>
      </c>
    </row>
    <row r="15" spans="1:26" ht="14.4" x14ac:dyDescent="0.25">
      <c r="A15" s="65">
        <v>2</v>
      </c>
      <c r="B15" s="66" t="s">
        <v>214</v>
      </c>
      <c r="C15" s="66" t="s">
        <v>202</v>
      </c>
      <c r="D15" s="66" t="s">
        <v>215</v>
      </c>
      <c r="E15" s="67" t="s">
        <v>154</v>
      </c>
      <c r="F15" s="65">
        <v>57</v>
      </c>
      <c r="G15" s="65">
        <v>54</v>
      </c>
      <c r="H15" s="65">
        <v>77</v>
      </c>
      <c r="I15" s="68">
        <v>188</v>
      </c>
      <c r="K15" s="10">
        <f t="shared" si="0"/>
        <v>62.666666666666664</v>
      </c>
    </row>
    <row r="16" spans="1:26" ht="14.4" x14ac:dyDescent="0.25">
      <c r="A16" s="69">
        <v>18</v>
      </c>
      <c r="B16" s="70" t="s">
        <v>170</v>
      </c>
      <c r="C16" s="70" t="s">
        <v>112</v>
      </c>
      <c r="D16" s="70" t="s">
        <v>171</v>
      </c>
      <c r="E16" s="71" t="s">
        <v>172</v>
      </c>
      <c r="F16" s="69">
        <v>72</v>
      </c>
      <c r="G16" s="69">
        <v>92</v>
      </c>
      <c r="H16" s="69">
        <v>97</v>
      </c>
      <c r="I16" s="72">
        <v>261</v>
      </c>
      <c r="K16" s="10">
        <f t="shared" si="0"/>
        <v>87</v>
      </c>
    </row>
    <row r="17" spans="1:18" ht="28.8" x14ac:dyDescent="0.25">
      <c r="A17" s="69">
        <v>0</v>
      </c>
      <c r="B17" s="70" t="s">
        <v>216</v>
      </c>
      <c r="C17" s="70" t="s">
        <v>202</v>
      </c>
      <c r="D17" s="70" t="s">
        <v>217</v>
      </c>
      <c r="E17" s="71" t="s">
        <v>172</v>
      </c>
      <c r="F17" s="69">
        <v>68</v>
      </c>
      <c r="G17" s="69">
        <v>64</v>
      </c>
      <c r="H17" s="69">
        <v>78</v>
      </c>
      <c r="I17" s="72">
        <v>210</v>
      </c>
      <c r="K17" s="10">
        <f t="shared" si="0"/>
        <v>70</v>
      </c>
    </row>
    <row r="18" spans="1:18" ht="14.4" x14ac:dyDescent="0.25">
      <c r="A18" s="73">
        <v>28</v>
      </c>
      <c r="B18" s="74" t="s">
        <v>183</v>
      </c>
      <c r="C18" s="74" t="s">
        <v>112</v>
      </c>
      <c r="D18" s="74" t="s">
        <v>184</v>
      </c>
      <c r="E18" s="75" t="s">
        <v>157</v>
      </c>
      <c r="F18" s="73">
        <v>74</v>
      </c>
      <c r="G18" s="73">
        <v>83</v>
      </c>
      <c r="H18" s="73">
        <v>83</v>
      </c>
      <c r="I18" s="76">
        <v>240</v>
      </c>
      <c r="K18" s="10">
        <f t="shared" si="0"/>
        <v>80</v>
      </c>
    </row>
    <row r="19" spans="1:18" ht="14.4" x14ac:dyDescent="0.25">
      <c r="A19" s="73">
        <v>4</v>
      </c>
      <c r="B19" s="74" t="s">
        <v>155</v>
      </c>
      <c r="C19" s="74" t="s">
        <v>112</v>
      </c>
      <c r="D19" s="74" t="s">
        <v>156</v>
      </c>
      <c r="E19" s="75" t="s">
        <v>157</v>
      </c>
      <c r="F19" s="73">
        <v>87</v>
      </c>
      <c r="G19" s="73">
        <v>64</v>
      </c>
      <c r="H19" s="73">
        <v>89</v>
      </c>
      <c r="I19" s="76">
        <v>240</v>
      </c>
      <c r="K19" s="10">
        <f t="shared" si="0"/>
        <v>80</v>
      </c>
    </row>
    <row r="20" spans="1:18" ht="14.4" x14ac:dyDescent="0.25">
      <c r="A20" s="73">
        <v>27</v>
      </c>
      <c r="B20" s="74" t="s">
        <v>218</v>
      </c>
      <c r="C20" s="74" t="s">
        <v>202</v>
      </c>
      <c r="D20" s="74" t="s">
        <v>219</v>
      </c>
      <c r="E20" s="75" t="s">
        <v>157</v>
      </c>
      <c r="F20" s="73">
        <v>81</v>
      </c>
      <c r="G20" s="73">
        <v>76</v>
      </c>
      <c r="H20" s="73">
        <v>52</v>
      </c>
      <c r="I20" s="76">
        <v>209</v>
      </c>
      <c r="K20" s="10">
        <f t="shared" si="0"/>
        <v>69.666666666666671</v>
      </c>
      <c r="L20" s="10"/>
    </row>
    <row r="21" spans="1:18" ht="14.4" x14ac:dyDescent="0.25">
      <c r="A21" s="73">
        <v>24</v>
      </c>
      <c r="B21" s="74" t="s">
        <v>220</v>
      </c>
      <c r="C21" s="74" t="s">
        <v>202</v>
      </c>
      <c r="D21" s="74" t="s">
        <v>221</v>
      </c>
      <c r="E21" s="75" t="s">
        <v>157</v>
      </c>
      <c r="F21" s="73">
        <v>44</v>
      </c>
      <c r="G21" s="73">
        <v>72</v>
      </c>
      <c r="H21" s="73">
        <v>58</v>
      </c>
      <c r="I21" s="76">
        <v>174</v>
      </c>
      <c r="K21" s="10">
        <f t="shared" si="0"/>
        <v>58</v>
      </c>
    </row>
    <row r="22" spans="1:18" ht="14.4" x14ac:dyDescent="0.25">
      <c r="A22" s="73">
        <v>13</v>
      </c>
      <c r="B22" s="74" t="s">
        <v>222</v>
      </c>
      <c r="C22" s="74" t="s">
        <v>202</v>
      </c>
      <c r="D22" s="74" t="s">
        <v>223</v>
      </c>
      <c r="E22" s="75" t="s">
        <v>157</v>
      </c>
      <c r="F22" s="73">
        <v>65</v>
      </c>
      <c r="G22" s="73">
        <v>73</v>
      </c>
      <c r="H22" s="73">
        <v>89</v>
      </c>
      <c r="I22" s="76">
        <v>227</v>
      </c>
      <c r="K22" s="10">
        <f t="shared" si="0"/>
        <v>75.666666666666671</v>
      </c>
    </row>
    <row r="23" spans="1:18" ht="14.4" x14ac:dyDescent="0.25">
      <c r="A23" s="61">
        <v>22</v>
      </c>
      <c r="B23" s="62" t="s">
        <v>176</v>
      </c>
      <c r="C23" s="62" t="s">
        <v>112</v>
      </c>
      <c r="D23" s="62" t="s">
        <v>177</v>
      </c>
      <c r="E23" s="77" t="s">
        <v>178</v>
      </c>
      <c r="F23" s="61">
        <v>62</v>
      </c>
      <c r="G23" s="61">
        <v>62</v>
      </c>
      <c r="H23" s="61">
        <v>57</v>
      </c>
      <c r="I23" s="64">
        <v>181</v>
      </c>
      <c r="K23" s="10">
        <f t="shared" si="0"/>
        <v>60.333333333333336</v>
      </c>
    </row>
    <row r="24" spans="1:18" ht="14.4" x14ac:dyDescent="0.25">
      <c r="A24" s="78">
        <v>1</v>
      </c>
      <c r="B24" s="79" t="s">
        <v>224</v>
      </c>
      <c r="C24" s="79" t="s">
        <v>202</v>
      </c>
      <c r="D24" s="79" t="s">
        <v>225</v>
      </c>
      <c r="E24" s="80" t="s">
        <v>194</v>
      </c>
      <c r="F24" s="78">
        <v>62</v>
      </c>
      <c r="G24" s="78">
        <v>45</v>
      </c>
      <c r="H24" s="78">
        <v>91</v>
      </c>
      <c r="I24" s="81">
        <v>198</v>
      </c>
      <c r="K24" s="10">
        <f t="shared" si="0"/>
        <v>66</v>
      </c>
    </row>
    <row r="25" spans="1:18" ht="14.4" x14ac:dyDescent="0.25">
      <c r="A25" s="82">
        <v>15</v>
      </c>
      <c r="B25" s="83" t="s">
        <v>167</v>
      </c>
      <c r="C25" s="83" t="s">
        <v>112</v>
      </c>
      <c r="D25" s="83" t="s">
        <v>168</v>
      </c>
      <c r="E25" s="84" t="s">
        <v>169</v>
      </c>
      <c r="F25" s="82">
        <v>76</v>
      </c>
      <c r="G25" s="82">
        <v>58</v>
      </c>
      <c r="H25" s="82">
        <v>90</v>
      </c>
      <c r="I25" s="85">
        <v>224</v>
      </c>
      <c r="K25" s="10">
        <f t="shared" si="0"/>
        <v>74.666666666666671</v>
      </c>
    </row>
    <row r="26" spans="1:18" ht="14.4" x14ac:dyDescent="0.25">
      <c r="A26" s="86">
        <v>14</v>
      </c>
      <c r="B26" s="87" t="s">
        <v>164</v>
      </c>
      <c r="C26" s="87" t="s">
        <v>112</v>
      </c>
      <c r="D26" s="87" t="s">
        <v>165</v>
      </c>
      <c r="E26" s="88" t="s">
        <v>166</v>
      </c>
      <c r="F26" s="86">
        <v>89</v>
      </c>
      <c r="G26" s="86">
        <v>62</v>
      </c>
      <c r="H26" s="86">
        <v>93</v>
      </c>
      <c r="I26" s="89">
        <v>244</v>
      </c>
      <c r="K26" s="10">
        <f t="shared" si="0"/>
        <v>81.333333333333329</v>
      </c>
    </row>
    <row r="27" spans="1:18" ht="14.4" x14ac:dyDescent="0.25">
      <c r="A27" s="86">
        <v>19</v>
      </c>
      <c r="B27" s="87" t="s">
        <v>226</v>
      </c>
      <c r="C27" s="87" t="s">
        <v>202</v>
      </c>
      <c r="D27" s="87" t="s">
        <v>227</v>
      </c>
      <c r="E27" s="88" t="s">
        <v>166</v>
      </c>
      <c r="F27" s="86">
        <v>56</v>
      </c>
      <c r="G27" s="86">
        <v>78</v>
      </c>
      <c r="H27" s="86">
        <v>62</v>
      </c>
      <c r="I27" s="89">
        <v>196</v>
      </c>
      <c r="K27" s="10">
        <f t="shared" si="0"/>
        <v>65.333333333333329</v>
      </c>
    </row>
    <row r="28" spans="1:18" ht="14.4" x14ac:dyDescent="0.25">
      <c r="A28" s="86">
        <v>16</v>
      </c>
      <c r="B28" s="87" t="s">
        <v>228</v>
      </c>
      <c r="C28" s="87" t="s">
        <v>202</v>
      </c>
      <c r="D28" s="87" t="s">
        <v>229</v>
      </c>
      <c r="E28" s="88" t="s">
        <v>166</v>
      </c>
      <c r="F28" s="86">
        <v>87</v>
      </c>
      <c r="G28" s="86">
        <v>86</v>
      </c>
      <c r="H28" s="86">
        <v>43</v>
      </c>
      <c r="I28" s="89">
        <v>216</v>
      </c>
      <c r="K28" s="10">
        <f t="shared" si="0"/>
        <v>72</v>
      </c>
    </row>
    <row r="29" spans="1:18" ht="14.4" x14ac:dyDescent="0.25">
      <c r="A29" s="57">
        <v>29</v>
      </c>
      <c r="B29" s="58" t="s">
        <v>230</v>
      </c>
      <c r="C29" s="58" t="s">
        <v>202</v>
      </c>
      <c r="D29" s="58" t="s">
        <v>231</v>
      </c>
      <c r="E29" s="59" t="s">
        <v>195</v>
      </c>
      <c r="F29" s="57">
        <v>72</v>
      </c>
      <c r="G29" s="57">
        <v>66</v>
      </c>
      <c r="H29" s="57">
        <v>81</v>
      </c>
      <c r="I29" s="60">
        <v>219</v>
      </c>
      <c r="K29" s="10">
        <f t="shared" si="0"/>
        <v>73</v>
      </c>
    </row>
    <row r="30" spans="1:18" ht="14.4" x14ac:dyDescent="0.25">
      <c r="A30" s="57">
        <v>20</v>
      </c>
      <c r="B30" s="58" t="s">
        <v>232</v>
      </c>
      <c r="C30" s="58" t="s">
        <v>202</v>
      </c>
      <c r="D30" s="58" t="s">
        <v>233</v>
      </c>
      <c r="E30" s="59" t="s">
        <v>195</v>
      </c>
      <c r="F30" s="57">
        <v>93</v>
      </c>
      <c r="G30" s="57">
        <v>68</v>
      </c>
      <c r="H30" s="57">
        <v>91</v>
      </c>
      <c r="I30" s="60">
        <v>252</v>
      </c>
      <c r="K30" s="10">
        <f t="shared" si="0"/>
        <v>84</v>
      </c>
    </row>
    <row r="31" spans="1:18" ht="14.4" x14ac:dyDescent="0.25">
      <c r="A31" s="57">
        <v>7</v>
      </c>
      <c r="B31" s="58" t="s">
        <v>234</v>
      </c>
      <c r="C31" s="58" t="s">
        <v>202</v>
      </c>
      <c r="D31" s="58" t="s">
        <v>174</v>
      </c>
      <c r="E31" s="59" t="s">
        <v>195</v>
      </c>
      <c r="F31" s="57">
        <v>84</v>
      </c>
      <c r="G31" s="57">
        <v>92</v>
      </c>
      <c r="H31" s="57">
        <v>76</v>
      </c>
      <c r="I31" s="60">
        <v>252</v>
      </c>
      <c r="K31" s="10">
        <f t="shared" si="0"/>
        <v>84</v>
      </c>
      <c r="L31" s="50" t="s">
        <v>98</v>
      </c>
      <c r="M31" s="50" t="s">
        <v>103</v>
      </c>
      <c r="N31" s="50" t="s">
        <v>83</v>
      </c>
      <c r="O31" s="50" t="s">
        <v>104</v>
      </c>
      <c r="P31" s="50" t="s">
        <v>106</v>
      </c>
      <c r="Q31" s="50" t="s">
        <v>107</v>
      </c>
      <c r="R31" s="50" t="s">
        <v>105</v>
      </c>
    </row>
    <row r="32" spans="1:18" ht="14.4" x14ac:dyDescent="0.25">
      <c r="E32" t="s">
        <v>91</v>
      </c>
      <c r="F32" s="11">
        <f>SUM(F2:F31)</f>
        <v>2171</v>
      </c>
      <c r="G32" s="11">
        <f>SUM(G2:G31)</f>
        <v>2189</v>
      </c>
      <c r="H32" s="11">
        <f>SUM(H2:H31)</f>
        <v>2314</v>
      </c>
      <c r="I32" s="11">
        <f>SUM(I2:I31)</f>
        <v>6674</v>
      </c>
      <c r="L32" s="50" t="s">
        <v>99</v>
      </c>
      <c r="M32" s="90">
        <f>SUM(F15:F31)</f>
        <v>1229</v>
      </c>
      <c r="N32" s="90">
        <f>SUM(G15:G31)</f>
        <v>1195</v>
      </c>
      <c r="O32" s="90">
        <f>SUM(H15:H31)</f>
        <v>1307</v>
      </c>
      <c r="P32" s="90">
        <f>AVERAGE(K15:K31)</f>
        <v>73.156862745098039</v>
      </c>
      <c r="Q32" s="90">
        <v>219</v>
      </c>
      <c r="R32" s="50">
        <v>17</v>
      </c>
    </row>
    <row r="33" spans="12:18" ht="14.4" x14ac:dyDescent="0.25">
      <c r="L33" s="50" t="s">
        <v>100</v>
      </c>
      <c r="M33" s="90">
        <f>SUM(F2:F14)</f>
        <v>942</v>
      </c>
      <c r="N33" s="90">
        <f>SUM(G2:G14)</f>
        <v>994</v>
      </c>
      <c r="O33" s="90">
        <f>SUM(H2:H14)</f>
        <v>1007</v>
      </c>
      <c r="P33" s="90">
        <f>AVERAGE(K2:K14)</f>
        <v>75.461538461538467</v>
      </c>
      <c r="Q33" s="90">
        <v>227</v>
      </c>
      <c r="R33" s="50">
        <v>13</v>
      </c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</sheetData>
  <sortState xmlns:xlrd2="http://schemas.microsoft.com/office/spreadsheetml/2017/richdata2" ref="A2:K31">
    <sortCondition ref="E2:E3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C31C-A151-4365-AA12-CDF8B4C20703}">
  <dimension ref="A1:M80"/>
  <sheetViews>
    <sheetView workbookViewId="0">
      <selection activeCell="G37" sqref="G37"/>
    </sheetView>
  </sheetViews>
  <sheetFormatPr defaultRowHeight="13.2" x14ac:dyDescent="0.25"/>
  <cols>
    <col min="1" max="1" width="8.88671875" customWidth="1"/>
    <col min="2" max="2" width="10.21875" customWidth="1"/>
    <col min="3" max="3" width="12.88671875" customWidth="1"/>
    <col min="5" max="5" width="10.33203125" customWidth="1"/>
    <col min="10" max="10" width="22.44140625" customWidth="1"/>
    <col min="11" max="11" width="17.5546875" customWidth="1"/>
    <col min="12" max="12" width="18.88671875" customWidth="1"/>
    <col min="13" max="13" width="18.5546875" customWidth="1"/>
  </cols>
  <sheetData>
    <row r="1" spans="1:13" x14ac:dyDescent="0.25">
      <c r="A1" s="1" t="s">
        <v>0</v>
      </c>
      <c r="B1" s="2" t="s">
        <v>4</v>
      </c>
      <c r="C1" s="1" t="s">
        <v>5</v>
      </c>
      <c r="D1" s="1" t="s">
        <v>6</v>
      </c>
      <c r="E1" s="1" t="s">
        <v>7</v>
      </c>
      <c r="F1" s="3" t="s">
        <v>8</v>
      </c>
    </row>
    <row r="2" spans="1:13" x14ac:dyDescent="0.25">
      <c r="A2" s="4">
        <v>0</v>
      </c>
      <c r="B2" s="6" t="s">
        <v>12</v>
      </c>
      <c r="C2" s="4">
        <v>68</v>
      </c>
      <c r="D2" s="4">
        <v>64</v>
      </c>
      <c r="E2" s="4">
        <v>78</v>
      </c>
      <c r="F2" s="7">
        <v>210</v>
      </c>
    </row>
    <row r="3" spans="1:13" ht="14.4" x14ac:dyDescent="0.25">
      <c r="A3" s="4">
        <v>1</v>
      </c>
      <c r="B3" s="6" t="s">
        <v>15</v>
      </c>
      <c r="C3" s="4">
        <v>62</v>
      </c>
      <c r="D3" s="4">
        <v>45</v>
      </c>
      <c r="E3" s="4">
        <v>91</v>
      </c>
      <c r="F3" s="7">
        <v>198</v>
      </c>
      <c r="G3" t="s">
        <v>240</v>
      </c>
      <c r="H3" s="98" t="s">
        <v>111</v>
      </c>
      <c r="I3" s="98" t="s">
        <v>239</v>
      </c>
      <c r="J3" s="98" t="s">
        <v>241</v>
      </c>
      <c r="K3" s="98" t="s">
        <v>242</v>
      </c>
      <c r="L3" s="98" t="s">
        <v>243</v>
      </c>
      <c r="M3" s="98" t="s">
        <v>244</v>
      </c>
    </row>
    <row r="4" spans="1:13" ht="14.4" x14ac:dyDescent="0.3">
      <c r="A4" s="4">
        <v>2</v>
      </c>
      <c r="B4" s="8" t="s">
        <v>18</v>
      </c>
      <c r="C4" s="4">
        <v>57</v>
      </c>
      <c r="D4" s="4">
        <v>54</v>
      </c>
      <c r="E4" s="4">
        <v>77</v>
      </c>
      <c r="F4" s="7">
        <v>188</v>
      </c>
      <c r="H4" s="99" t="s">
        <v>193</v>
      </c>
      <c r="I4" s="99">
        <v>1</v>
      </c>
      <c r="J4" s="50">
        <v>81</v>
      </c>
      <c r="K4" s="50">
        <v>82</v>
      </c>
      <c r="L4" s="50">
        <v>87</v>
      </c>
      <c r="M4" s="50">
        <v>250</v>
      </c>
    </row>
    <row r="5" spans="1:13" ht="14.4" x14ac:dyDescent="0.3">
      <c r="A5" s="4">
        <v>3</v>
      </c>
      <c r="B5" s="8" t="s">
        <v>18</v>
      </c>
      <c r="C5" s="4">
        <v>42</v>
      </c>
      <c r="D5" s="4">
        <v>53</v>
      </c>
      <c r="E5" s="4">
        <v>78</v>
      </c>
      <c r="F5" s="7">
        <v>173</v>
      </c>
      <c r="H5" s="99" t="s">
        <v>175</v>
      </c>
      <c r="I5" s="99">
        <v>5</v>
      </c>
      <c r="J5" s="50">
        <v>409</v>
      </c>
      <c r="K5" s="50">
        <v>404</v>
      </c>
      <c r="L5" s="50">
        <v>378</v>
      </c>
      <c r="M5" s="50">
        <v>1191</v>
      </c>
    </row>
    <row r="6" spans="1:13" ht="14.4" x14ac:dyDescent="0.3">
      <c r="A6" s="4">
        <v>4</v>
      </c>
      <c r="B6" s="8" t="s">
        <v>24</v>
      </c>
      <c r="C6" s="4">
        <v>87</v>
      </c>
      <c r="D6" s="4">
        <v>64</v>
      </c>
      <c r="E6" s="4">
        <v>89</v>
      </c>
      <c r="F6" s="7">
        <v>240</v>
      </c>
      <c r="H6" s="99" t="s">
        <v>154</v>
      </c>
      <c r="I6" s="99">
        <v>8</v>
      </c>
      <c r="J6" s="50">
        <v>509</v>
      </c>
      <c r="K6" s="50">
        <v>562</v>
      </c>
      <c r="L6" s="50">
        <v>619</v>
      </c>
      <c r="M6" s="50">
        <v>1690</v>
      </c>
    </row>
    <row r="7" spans="1:13" ht="14.4" x14ac:dyDescent="0.3">
      <c r="A7" s="4">
        <v>5</v>
      </c>
      <c r="B7" s="8" t="s">
        <v>18</v>
      </c>
      <c r="C7" s="4">
        <v>71</v>
      </c>
      <c r="D7" s="4">
        <v>92</v>
      </c>
      <c r="E7" s="4">
        <v>84</v>
      </c>
      <c r="F7" s="7">
        <v>247</v>
      </c>
      <c r="H7" s="99" t="s">
        <v>172</v>
      </c>
      <c r="I7" s="99">
        <v>2</v>
      </c>
      <c r="J7" s="50">
        <v>140</v>
      </c>
      <c r="K7" s="50">
        <v>156</v>
      </c>
      <c r="L7" s="50">
        <v>175</v>
      </c>
      <c r="M7" s="50">
        <v>471</v>
      </c>
    </row>
    <row r="8" spans="1:13" ht="14.4" x14ac:dyDescent="0.3">
      <c r="A8" s="4">
        <v>6</v>
      </c>
      <c r="B8" s="6" t="s">
        <v>29</v>
      </c>
      <c r="C8" s="4">
        <v>81</v>
      </c>
      <c r="D8" s="4">
        <v>82</v>
      </c>
      <c r="E8" s="4">
        <v>87</v>
      </c>
      <c r="F8" s="7">
        <v>250</v>
      </c>
      <c r="H8" s="99" t="s">
        <v>157</v>
      </c>
      <c r="I8" s="99">
        <v>5</v>
      </c>
      <c r="J8" s="50">
        <v>351</v>
      </c>
      <c r="K8" s="50">
        <v>368</v>
      </c>
      <c r="L8" s="50">
        <v>371</v>
      </c>
      <c r="M8" s="50">
        <v>1090</v>
      </c>
    </row>
    <row r="9" spans="1:13" ht="14.4" x14ac:dyDescent="0.3">
      <c r="A9" s="4">
        <v>7</v>
      </c>
      <c r="B9" s="6" t="s">
        <v>32</v>
      </c>
      <c r="C9" s="4">
        <v>84</v>
      </c>
      <c r="D9" s="4">
        <v>92</v>
      </c>
      <c r="E9" s="4">
        <v>76</v>
      </c>
      <c r="F9" s="7">
        <v>252</v>
      </c>
      <c r="H9" s="99" t="s">
        <v>178</v>
      </c>
      <c r="I9" s="99">
        <v>1</v>
      </c>
      <c r="J9" s="50">
        <v>62</v>
      </c>
      <c r="K9" s="50">
        <v>62</v>
      </c>
      <c r="L9" s="50">
        <v>57</v>
      </c>
      <c r="M9" s="50">
        <v>181</v>
      </c>
    </row>
    <row r="10" spans="1:13" ht="14.4" x14ac:dyDescent="0.3">
      <c r="A10" s="4">
        <v>8</v>
      </c>
      <c r="B10" s="9" t="s">
        <v>35</v>
      </c>
      <c r="C10" s="4">
        <v>74</v>
      </c>
      <c r="D10" s="4">
        <v>64</v>
      </c>
      <c r="E10" s="4">
        <v>51</v>
      </c>
      <c r="F10" s="7">
        <v>189</v>
      </c>
      <c r="H10" s="99" t="s">
        <v>194</v>
      </c>
      <c r="I10" s="99">
        <v>1</v>
      </c>
      <c r="J10" s="50">
        <v>62</v>
      </c>
      <c r="K10" s="50">
        <v>45</v>
      </c>
      <c r="L10" s="50">
        <v>91</v>
      </c>
      <c r="M10" s="50">
        <v>198</v>
      </c>
    </row>
    <row r="11" spans="1:13" ht="14.4" x14ac:dyDescent="0.3">
      <c r="A11" s="4">
        <v>9</v>
      </c>
      <c r="B11" s="9" t="s">
        <v>35</v>
      </c>
      <c r="C11" s="4">
        <v>63</v>
      </c>
      <c r="D11" s="4">
        <v>88</v>
      </c>
      <c r="E11" s="4">
        <v>73</v>
      </c>
      <c r="F11" s="7">
        <v>224</v>
      </c>
      <c r="H11" s="99" t="s">
        <v>169</v>
      </c>
      <c r="I11" s="99">
        <v>1</v>
      </c>
      <c r="J11" s="50">
        <v>76</v>
      </c>
      <c r="K11" s="50">
        <v>58</v>
      </c>
      <c r="L11" s="50">
        <v>90</v>
      </c>
      <c r="M11" s="50">
        <v>224</v>
      </c>
    </row>
    <row r="12" spans="1:13" ht="14.4" x14ac:dyDescent="0.3">
      <c r="A12" s="4">
        <v>10</v>
      </c>
      <c r="B12" s="8" t="s">
        <v>18</v>
      </c>
      <c r="C12" s="4">
        <v>64</v>
      </c>
      <c r="D12" s="4">
        <v>72</v>
      </c>
      <c r="E12" s="4">
        <v>68</v>
      </c>
      <c r="F12" s="7">
        <v>204</v>
      </c>
      <c r="H12" s="99" t="s">
        <v>166</v>
      </c>
      <c r="I12" s="99">
        <v>3</v>
      </c>
      <c r="J12" s="50">
        <v>232</v>
      </c>
      <c r="K12" s="50">
        <v>226</v>
      </c>
      <c r="L12" s="50">
        <v>198</v>
      </c>
      <c r="M12" s="50">
        <v>656</v>
      </c>
    </row>
    <row r="13" spans="1:13" ht="14.4" x14ac:dyDescent="0.3">
      <c r="A13" s="4">
        <v>11</v>
      </c>
      <c r="B13" s="9" t="s">
        <v>35</v>
      </c>
      <c r="C13" s="4">
        <v>97</v>
      </c>
      <c r="D13" s="4">
        <v>92</v>
      </c>
      <c r="E13" s="4">
        <v>92</v>
      </c>
      <c r="F13" s="7">
        <v>281</v>
      </c>
      <c r="H13" s="99" t="s">
        <v>123</v>
      </c>
      <c r="I13" s="99">
        <v>3</v>
      </c>
      <c r="J13" s="50">
        <v>249</v>
      </c>
      <c r="K13" s="50">
        <v>226</v>
      </c>
      <c r="L13" s="50">
        <v>248</v>
      </c>
      <c r="M13" s="50">
        <v>723</v>
      </c>
    </row>
    <row r="14" spans="1:13" x14ac:dyDescent="0.25">
      <c r="A14" s="4">
        <v>12</v>
      </c>
      <c r="B14" s="8" t="s">
        <v>18</v>
      </c>
      <c r="C14" s="4">
        <v>52</v>
      </c>
      <c r="D14" s="4">
        <v>64</v>
      </c>
      <c r="E14" s="4">
        <v>71</v>
      </c>
      <c r="F14" s="7">
        <v>187</v>
      </c>
      <c r="H14" t="s">
        <v>85</v>
      </c>
      <c r="J14">
        <f>SUM(J4:J13)</f>
        <v>2171</v>
      </c>
      <c r="K14">
        <f>SUM(K4:K13)</f>
        <v>2189</v>
      </c>
      <c r="L14">
        <f>SUM(L4:L13)</f>
        <v>2314</v>
      </c>
      <c r="M14">
        <f>SUM(M4:M13)</f>
        <v>6674</v>
      </c>
    </row>
    <row r="15" spans="1:13" x14ac:dyDescent="0.25">
      <c r="A15" s="4">
        <v>13</v>
      </c>
      <c r="B15" s="8" t="s">
        <v>24</v>
      </c>
      <c r="C15" s="4">
        <v>65</v>
      </c>
      <c r="D15" s="4">
        <v>73</v>
      </c>
      <c r="E15" s="4">
        <v>89</v>
      </c>
      <c r="F15" s="7">
        <v>227</v>
      </c>
    </row>
    <row r="16" spans="1:13" x14ac:dyDescent="0.25">
      <c r="A16" s="4">
        <v>14</v>
      </c>
      <c r="B16" s="6" t="s">
        <v>48</v>
      </c>
      <c r="C16" s="4">
        <v>89</v>
      </c>
      <c r="D16" s="4">
        <v>62</v>
      </c>
      <c r="E16" s="4">
        <v>93</v>
      </c>
      <c r="F16" s="7">
        <v>244</v>
      </c>
    </row>
    <row r="17" spans="1:6" x14ac:dyDescent="0.25">
      <c r="A17" s="4">
        <v>15</v>
      </c>
      <c r="B17" s="6" t="s">
        <v>51</v>
      </c>
      <c r="C17" s="4">
        <v>76</v>
      </c>
      <c r="D17" s="4">
        <v>58</v>
      </c>
      <c r="E17" s="4">
        <v>90</v>
      </c>
      <c r="F17" s="7">
        <v>224</v>
      </c>
    </row>
    <row r="18" spans="1:6" x14ac:dyDescent="0.25">
      <c r="A18" s="4">
        <v>16</v>
      </c>
      <c r="B18" s="6" t="s">
        <v>48</v>
      </c>
      <c r="C18" s="4">
        <v>87</v>
      </c>
      <c r="D18" s="4">
        <v>86</v>
      </c>
      <c r="E18" s="4">
        <v>43</v>
      </c>
      <c r="F18" s="7">
        <v>216</v>
      </c>
    </row>
    <row r="19" spans="1:6" x14ac:dyDescent="0.25">
      <c r="A19" s="4">
        <v>17</v>
      </c>
      <c r="B19" s="8" t="s">
        <v>18</v>
      </c>
      <c r="C19" s="4">
        <v>62</v>
      </c>
      <c r="D19" s="4">
        <v>81</v>
      </c>
      <c r="E19" s="4">
        <v>67</v>
      </c>
      <c r="F19" s="7">
        <v>210</v>
      </c>
    </row>
    <row r="20" spans="1:6" x14ac:dyDescent="0.25">
      <c r="A20" s="4">
        <v>18</v>
      </c>
      <c r="B20" s="6" t="s">
        <v>12</v>
      </c>
      <c r="C20" s="4">
        <v>72</v>
      </c>
      <c r="D20" s="4">
        <v>92</v>
      </c>
      <c r="E20" s="4">
        <v>97</v>
      </c>
      <c r="F20" s="7">
        <v>261</v>
      </c>
    </row>
    <row r="21" spans="1:6" x14ac:dyDescent="0.25">
      <c r="A21" s="4">
        <v>19</v>
      </c>
      <c r="B21" s="6" t="s">
        <v>48</v>
      </c>
      <c r="C21" s="4">
        <v>56</v>
      </c>
      <c r="D21" s="4">
        <v>78</v>
      </c>
      <c r="E21" s="4">
        <v>62</v>
      </c>
      <c r="F21" s="7">
        <v>196</v>
      </c>
    </row>
    <row r="22" spans="1:6" x14ac:dyDescent="0.25">
      <c r="A22" s="4">
        <v>20</v>
      </c>
      <c r="B22" s="6" t="s">
        <v>32</v>
      </c>
      <c r="C22" s="4">
        <v>93</v>
      </c>
      <c r="D22" s="4">
        <v>68</v>
      </c>
      <c r="E22" s="4">
        <v>91</v>
      </c>
      <c r="F22" s="7">
        <v>252</v>
      </c>
    </row>
    <row r="23" spans="1:6" x14ac:dyDescent="0.25">
      <c r="A23" s="4">
        <v>21</v>
      </c>
      <c r="B23" s="9" t="s">
        <v>35</v>
      </c>
      <c r="C23" s="4">
        <v>78</v>
      </c>
      <c r="D23" s="4">
        <v>69</v>
      </c>
      <c r="E23" s="4">
        <v>74</v>
      </c>
      <c r="F23" s="7">
        <v>221</v>
      </c>
    </row>
    <row r="24" spans="1:6" x14ac:dyDescent="0.25">
      <c r="A24" s="4">
        <v>22</v>
      </c>
      <c r="B24" s="8" t="s">
        <v>65</v>
      </c>
      <c r="C24" s="4">
        <v>62</v>
      </c>
      <c r="D24" s="4">
        <v>62</v>
      </c>
      <c r="E24" s="4">
        <v>57</v>
      </c>
      <c r="F24" s="7">
        <v>181</v>
      </c>
    </row>
    <row r="25" spans="1:6" x14ac:dyDescent="0.25">
      <c r="A25" s="4">
        <v>23</v>
      </c>
      <c r="B25" s="9" t="s">
        <v>35</v>
      </c>
      <c r="C25" s="4">
        <v>97</v>
      </c>
      <c r="D25" s="4">
        <v>91</v>
      </c>
      <c r="E25" s="4">
        <v>88</v>
      </c>
      <c r="F25" s="7">
        <v>276</v>
      </c>
    </row>
    <row r="26" spans="1:6" x14ac:dyDescent="0.25">
      <c r="A26" s="4">
        <v>24</v>
      </c>
      <c r="B26" s="8" t="s">
        <v>24</v>
      </c>
      <c r="C26" s="4">
        <v>44</v>
      </c>
      <c r="D26" s="4">
        <v>72</v>
      </c>
      <c r="E26" s="4">
        <v>58</v>
      </c>
      <c r="F26" s="7">
        <v>174</v>
      </c>
    </row>
    <row r="27" spans="1:6" x14ac:dyDescent="0.25">
      <c r="A27" s="4">
        <v>25</v>
      </c>
      <c r="B27" s="8" t="s">
        <v>18</v>
      </c>
      <c r="C27" s="4">
        <v>87</v>
      </c>
      <c r="D27" s="4">
        <v>75</v>
      </c>
      <c r="E27" s="4">
        <v>92</v>
      </c>
      <c r="F27" s="7">
        <v>254</v>
      </c>
    </row>
    <row r="28" spans="1:6" x14ac:dyDescent="0.25">
      <c r="A28" s="4">
        <v>26</v>
      </c>
      <c r="B28" s="8" t="s">
        <v>18</v>
      </c>
      <c r="C28" s="4">
        <v>74</v>
      </c>
      <c r="D28" s="4">
        <v>71</v>
      </c>
      <c r="E28" s="4">
        <v>82</v>
      </c>
      <c r="F28" s="7">
        <v>227</v>
      </c>
    </row>
    <row r="29" spans="1:6" x14ac:dyDescent="0.25">
      <c r="A29" s="4">
        <v>27</v>
      </c>
      <c r="B29" s="8" t="s">
        <v>24</v>
      </c>
      <c r="C29" s="4">
        <v>81</v>
      </c>
      <c r="D29" s="4">
        <v>76</v>
      </c>
      <c r="E29" s="4">
        <v>52</v>
      </c>
      <c r="F29" s="7">
        <v>209</v>
      </c>
    </row>
    <row r="30" spans="1:6" x14ac:dyDescent="0.25">
      <c r="A30" s="4">
        <v>28</v>
      </c>
      <c r="B30" s="8" t="s">
        <v>24</v>
      </c>
      <c r="C30" s="4">
        <v>74</v>
      </c>
      <c r="D30" s="4">
        <v>83</v>
      </c>
      <c r="E30" s="4">
        <v>83</v>
      </c>
      <c r="F30" s="7">
        <v>240</v>
      </c>
    </row>
    <row r="31" spans="1:6" x14ac:dyDescent="0.25">
      <c r="A31" s="4">
        <v>29</v>
      </c>
      <c r="B31" s="6" t="s">
        <v>32</v>
      </c>
      <c r="C31" s="4">
        <v>72</v>
      </c>
      <c r="D31" s="4">
        <v>66</v>
      </c>
      <c r="E31" s="4">
        <v>81</v>
      </c>
      <c r="F31" s="7">
        <v>219</v>
      </c>
    </row>
    <row r="37" spans="1:5" ht="14.4" x14ac:dyDescent="0.25">
      <c r="A37" s="100" t="s">
        <v>245</v>
      </c>
      <c r="B37" s="100" t="s">
        <v>246</v>
      </c>
      <c r="C37" s="100" t="s">
        <v>247</v>
      </c>
      <c r="D37" s="100" t="s">
        <v>248</v>
      </c>
      <c r="E37" s="100" t="s">
        <v>249</v>
      </c>
    </row>
    <row r="38" spans="1:5" ht="14.4" x14ac:dyDescent="0.25">
      <c r="A38" s="100" t="s">
        <v>250</v>
      </c>
      <c r="B38" s="101">
        <v>73.15384615384616</v>
      </c>
      <c r="C38" s="101">
        <v>72.07692307692308</v>
      </c>
      <c r="D38" s="101">
        <v>81.84615384615384</v>
      </c>
      <c r="E38" s="101">
        <v>227.07692307692307</v>
      </c>
    </row>
    <row r="41" spans="1:5" ht="14.4" x14ac:dyDescent="0.25">
      <c r="A41" s="100" t="s">
        <v>251</v>
      </c>
      <c r="B41" s="100" t="s">
        <v>246</v>
      </c>
      <c r="C41" s="100" t="s">
        <v>247</v>
      </c>
      <c r="D41" s="100" t="s">
        <v>248</v>
      </c>
      <c r="E41" s="100" t="s">
        <v>249</v>
      </c>
    </row>
    <row r="42" spans="1:5" ht="14.4" x14ac:dyDescent="0.25">
      <c r="A42" s="100" t="s">
        <v>250</v>
      </c>
      <c r="B42" s="101">
        <v>71.764705882352942</v>
      </c>
      <c r="C42" s="101">
        <v>73.647058823529406</v>
      </c>
      <c r="D42" s="101">
        <v>73.529411764705884</v>
      </c>
      <c r="E42" s="101">
        <v>218.94117647058823</v>
      </c>
    </row>
    <row r="79" spans="4:13" x14ac:dyDescent="0.25">
      <c r="M79" s="12" t="s">
        <v>252</v>
      </c>
    </row>
    <row r="80" spans="4:13" x14ac:dyDescent="0.25">
      <c r="D80" s="12"/>
      <c r="E80" s="12" t="s">
        <v>253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82F1-8292-467A-A552-65420B4C4EDF}">
  <dimension ref="A1:J35"/>
  <sheetViews>
    <sheetView workbookViewId="0">
      <selection activeCell="C14" sqref="C14"/>
    </sheetView>
  </sheetViews>
  <sheetFormatPr defaultRowHeight="13.2" x14ac:dyDescent="0.25"/>
  <cols>
    <col min="2" max="2" width="17.88671875" customWidth="1"/>
    <col min="3" max="3" width="16.6640625" customWidth="1"/>
    <col min="4" max="4" width="17.5546875" customWidth="1"/>
    <col min="5" max="5" width="13.33203125" customWidth="1"/>
    <col min="7" max="7" width="15.109375" customWidth="1"/>
  </cols>
  <sheetData>
    <row r="1" spans="1:10" x14ac:dyDescent="0.25">
      <c r="A1" s="94" t="s">
        <v>254</v>
      </c>
      <c r="B1" s="94" t="s">
        <v>82</v>
      </c>
      <c r="C1" s="94" t="s">
        <v>83</v>
      </c>
      <c r="D1" s="94" t="s">
        <v>84</v>
      </c>
      <c r="E1" s="94" t="s">
        <v>85</v>
      </c>
    </row>
    <row r="2" spans="1:10" x14ac:dyDescent="0.25">
      <c r="A2" s="94" t="s">
        <v>87</v>
      </c>
      <c r="B2">
        <v>72</v>
      </c>
      <c r="C2" s="103">
        <f>AVERAGE(H5:H34)</f>
        <v>72.966666666666669</v>
      </c>
      <c r="D2" s="10">
        <f>AVERAGE(I5:I34)</f>
        <v>77.13333333333334</v>
      </c>
      <c r="E2" s="103">
        <f>AVERAGE(J5:J34)</f>
        <v>222.46666666666667</v>
      </c>
    </row>
    <row r="3" spans="1:10" x14ac:dyDescent="0.25">
      <c r="A3" s="94" t="s">
        <v>88</v>
      </c>
      <c r="B3" s="10">
        <f>MEDIAN(G5:G34)</f>
        <v>73</v>
      </c>
      <c r="C3" s="103">
        <f>MEDIAN(H5:H34)</f>
        <v>72</v>
      </c>
      <c r="D3" s="10">
        <f>MEDIAN(I5:I34)</f>
        <v>79.5</v>
      </c>
      <c r="E3" s="103">
        <f>MEDIAN(J5:J34)</f>
        <v>222.5</v>
      </c>
    </row>
    <row r="4" spans="1:10" ht="26.4" x14ac:dyDescent="0.25">
      <c r="A4" s="94" t="s">
        <v>89</v>
      </c>
      <c r="B4">
        <f>_xlfn.MODE.MULT(G5:G34)</f>
        <v>62</v>
      </c>
      <c r="C4" s="104">
        <f>_xlfn.MODE.MULT(H5:H34)</f>
        <v>64</v>
      </c>
      <c r="D4">
        <f>_xlfn.MODE.MULT(I5:I34)</f>
        <v>78</v>
      </c>
      <c r="E4" s="104">
        <f>_xlfn.MODE.MULT(J5:J34)</f>
        <v>210</v>
      </c>
      <c r="G4" s="1" t="s">
        <v>259</v>
      </c>
      <c r="H4" s="1" t="s">
        <v>6</v>
      </c>
      <c r="I4" s="1" t="s">
        <v>7</v>
      </c>
      <c r="J4" s="3" t="s">
        <v>8</v>
      </c>
    </row>
    <row r="5" spans="1:10" x14ac:dyDescent="0.25">
      <c r="A5" s="94" t="s">
        <v>255</v>
      </c>
      <c r="B5">
        <f>_xlfn.STDEV.S(G5:G34)</f>
        <v>14.499663095570797</v>
      </c>
      <c r="C5" s="104">
        <f>_xlfn.STDEV.S(H5:H34)</f>
        <v>12.968086380334469</v>
      </c>
      <c r="D5">
        <f>_xlfn.STDEV.S(I5:I34)</f>
        <v>14.371267631400286</v>
      </c>
      <c r="E5" s="104">
        <f>_xlfn.STDEV.S(J5:J34)</f>
        <v>29.518823139485526</v>
      </c>
      <c r="G5" s="22">
        <v>68</v>
      </c>
      <c r="H5" s="22">
        <v>64</v>
      </c>
      <c r="I5" s="22">
        <v>78</v>
      </c>
      <c r="J5" s="102">
        <v>210</v>
      </c>
    </row>
    <row r="6" spans="1:10" x14ac:dyDescent="0.25">
      <c r="A6" s="94" t="s">
        <v>256</v>
      </c>
      <c r="B6">
        <f>SKEW(G5:G34)</f>
        <v>-0.2028974445654759</v>
      </c>
      <c r="C6" s="104">
        <f>SKEW(H5:H34)</f>
        <v>-7.754380893617728E-2</v>
      </c>
      <c r="D6">
        <f>SKEW(I5:I34)</f>
        <v>-0.77303395871379665</v>
      </c>
      <c r="E6" s="104">
        <f>SKEW(J5:J34)</f>
        <v>0.10815579810253541</v>
      </c>
      <c r="G6" s="22">
        <v>62</v>
      </c>
      <c r="H6" s="22">
        <v>45</v>
      </c>
      <c r="I6" s="22">
        <v>91</v>
      </c>
      <c r="J6" s="102">
        <v>198</v>
      </c>
    </row>
    <row r="7" spans="1:10" x14ac:dyDescent="0.25">
      <c r="A7" s="94" t="s">
        <v>257</v>
      </c>
      <c r="B7" s="10">
        <f>MAX(G5:G34)</f>
        <v>97</v>
      </c>
      <c r="C7" s="103">
        <f>MAX(H5:H34)</f>
        <v>92</v>
      </c>
      <c r="D7" s="10">
        <f>MAX(I5:I34)</f>
        <v>97</v>
      </c>
      <c r="E7" s="103">
        <f>MAX(J5:J34)</f>
        <v>281</v>
      </c>
      <c r="G7" s="22">
        <v>57</v>
      </c>
      <c r="H7" s="22">
        <v>54</v>
      </c>
      <c r="I7" s="22">
        <v>77</v>
      </c>
      <c r="J7" s="102">
        <v>188</v>
      </c>
    </row>
    <row r="8" spans="1:10" x14ac:dyDescent="0.25">
      <c r="A8" s="94" t="s">
        <v>258</v>
      </c>
      <c r="B8" s="10">
        <f>MIN(G5:G34)</f>
        <v>42</v>
      </c>
      <c r="C8" s="103">
        <f>MIN(H5:H34)</f>
        <v>45</v>
      </c>
      <c r="D8" s="10">
        <f>MIN(I5:I34)</f>
        <v>43</v>
      </c>
      <c r="E8" s="103">
        <f>MIN(J5:J33)</f>
        <v>173</v>
      </c>
      <c r="G8" s="22">
        <v>42</v>
      </c>
      <c r="H8" s="22">
        <v>53</v>
      </c>
      <c r="I8" s="22">
        <v>78</v>
      </c>
      <c r="J8" s="102">
        <v>173</v>
      </c>
    </row>
    <row r="9" spans="1:10" x14ac:dyDescent="0.25">
      <c r="A9" s="94" t="s">
        <v>102</v>
      </c>
      <c r="B9">
        <f>_xlfn.VAR.S(G5:G34)</f>
        <v>210.24022988505774</v>
      </c>
      <c r="C9" s="104">
        <f>_xlfn.VAR.S(H5:H34)</f>
        <v>168.17126436781635</v>
      </c>
      <c r="D9">
        <f>_xlfn.VAR.S(I5:I34)</f>
        <v>206.53333333333359</v>
      </c>
      <c r="E9" s="104">
        <f>_xlfn.VAR.S(J5:J34)</f>
        <v>871.36091954022618</v>
      </c>
      <c r="G9" s="22">
        <v>87</v>
      </c>
      <c r="H9" s="22">
        <v>64</v>
      </c>
      <c r="I9" s="22">
        <v>89</v>
      </c>
      <c r="J9" s="102">
        <v>240</v>
      </c>
    </row>
    <row r="10" spans="1:10" x14ac:dyDescent="0.25">
      <c r="A10" s="94" t="s">
        <v>91</v>
      </c>
      <c r="B10">
        <v>2171</v>
      </c>
      <c r="C10" s="104">
        <v>2189</v>
      </c>
      <c r="D10">
        <v>2314</v>
      </c>
      <c r="E10" s="104">
        <v>6674</v>
      </c>
      <c r="G10" s="22">
        <v>71</v>
      </c>
      <c r="H10" s="22">
        <v>92</v>
      </c>
      <c r="I10" s="22">
        <v>84</v>
      </c>
      <c r="J10" s="102">
        <v>247</v>
      </c>
    </row>
    <row r="11" spans="1:10" x14ac:dyDescent="0.25">
      <c r="G11" s="22">
        <v>81</v>
      </c>
      <c r="H11" s="22">
        <v>82</v>
      </c>
      <c r="I11" s="22">
        <v>87</v>
      </c>
      <c r="J11" s="102">
        <v>250</v>
      </c>
    </row>
    <row r="12" spans="1:10" x14ac:dyDescent="0.25">
      <c r="G12" s="22">
        <v>84</v>
      </c>
      <c r="H12" s="22">
        <v>92</v>
      </c>
      <c r="I12" s="22">
        <v>76</v>
      </c>
      <c r="J12" s="102">
        <v>252</v>
      </c>
    </row>
    <row r="13" spans="1:10" x14ac:dyDescent="0.25">
      <c r="G13" s="22">
        <v>74</v>
      </c>
      <c r="H13" s="22">
        <v>64</v>
      </c>
      <c r="I13" s="22">
        <v>51</v>
      </c>
      <c r="J13" s="102">
        <v>189</v>
      </c>
    </row>
    <row r="14" spans="1:10" x14ac:dyDescent="0.25">
      <c r="G14" s="22">
        <v>63</v>
      </c>
      <c r="H14" s="22">
        <v>88</v>
      </c>
      <c r="I14" s="22">
        <v>73</v>
      </c>
      <c r="J14" s="102">
        <v>224</v>
      </c>
    </row>
    <row r="15" spans="1:10" x14ac:dyDescent="0.25">
      <c r="G15" s="22">
        <v>64</v>
      </c>
      <c r="H15" s="22">
        <v>72</v>
      </c>
      <c r="I15" s="22">
        <v>68</v>
      </c>
      <c r="J15" s="102">
        <v>204</v>
      </c>
    </row>
    <row r="16" spans="1:10" x14ac:dyDescent="0.25">
      <c r="G16" s="22">
        <v>97</v>
      </c>
      <c r="H16" s="22">
        <v>92</v>
      </c>
      <c r="I16" s="22">
        <v>92</v>
      </c>
      <c r="J16" s="102">
        <v>281</v>
      </c>
    </row>
    <row r="17" spans="2:10" x14ac:dyDescent="0.25">
      <c r="G17" s="22">
        <v>52</v>
      </c>
      <c r="H17" s="22">
        <v>64</v>
      </c>
      <c r="I17" s="22">
        <v>71</v>
      </c>
      <c r="J17" s="102">
        <v>187</v>
      </c>
    </row>
    <row r="18" spans="2:10" x14ac:dyDescent="0.25">
      <c r="B18" s="12" t="s">
        <v>260</v>
      </c>
      <c r="G18" s="22">
        <v>65</v>
      </c>
      <c r="H18" s="22">
        <v>73</v>
      </c>
      <c r="I18" s="22">
        <v>89</v>
      </c>
      <c r="J18" s="102">
        <v>227</v>
      </c>
    </row>
    <row r="19" spans="2:10" x14ac:dyDescent="0.25">
      <c r="G19" s="22">
        <v>89</v>
      </c>
      <c r="H19" s="22">
        <v>62</v>
      </c>
      <c r="I19" s="22">
        <v>93</v>
      </c>
      <c r="J19" s="102">
        <v>244</v>
      </c>
    </row>
    <row r="20" spans="2:10" x14ac:dyDescent="0.25">
      <c r="G20" s="22">
        <v>76</v>
      </c>
      <c r="H20" s="22">
        <v>58</v>
      </c>
      <c r="I20" s="22">
        <v>90</v>
      </c>
      <c r="J20" s="102">
        <v>224</v>
      </c>
    </row>
    <row r="21" spans="2:10" x14ac:dyDescent="0.25">
      <c r="G21" s="22">
        <v>87</v>
      </c>
      <c r="H21" s="22">
        <v>86</v>
      </c>
      <c r="I21" s="22">
        <v>43</v>
      </c>
      <c r="J21" s="102">
        <v>216</v>
      </c>
    </row>
    <row r="22" spans="2:10" x14ac:dyDescent="0.25">
      <c r="G22" s="22">
        <v>62</v>
      </c>
      <c r="H22" s="22">
        <v>81</v>
      </c>
      <c r="I22" s="22">
        <v>67</v>
      </c>
      <c r="J22" s="102">
        <v>210</v>
      </c>
    </row>
    <row r="23" spans="2:10" x14ac:dyDescent="0.25">
      <c r="C23" s="10"/>
      <c r="G23" s="22">
        <v>72</v>
      </c>
      <c r="H23" s="22">
        <v>92</v>
      </c>
      <c r="I23" s="22">
        <v>97</v>
      </c>
      <c r="J23" s="102">
        <v>261</v>
      </c>
    </row>
    <row r="24" spans="2:10" x14ac:dyDescent="0.25">
      <c r="G24" s="22">
        <v>56</v>
      </c>
      <c r="H24" s="22">
        <v>78</v>
      </c>
      <c r="I24" s="22">
        <v>62</v>
      </c>
      <c r="J24" s="102">
        <v>196</v>
      </c>
    </row>
    <row r="25" spans="2:10" x14ac:dyDescent="0.25">
      <c r="G25" s="22">
        <v>93</v>
      </c>
      <c r="H25" s="22">
        <v>68</v>
      </c>
      <c r="I25" s="22">
        <v>91</v>
      </c>
      <c r="J25" s="102">
        <v>252</v>
      </c>
    </row>
    <row r="26" spans="2:10" x14ac:dyDescent="0.25">
      <c r="G26" s="22">
        <v>78</v>
      </c>
      <c r="H26" s="22">
        <v>69</v>
      </c>
      <c r="I26" s="22">
        <v>74</v>
      </c>
      <c r="J26" s="102">
        <v>221</v>
      </c>
    </row>
    <row r="27" spans="2:10" x14ac:dyDescent="0.25">
      <c r="G27" s="22">
        <v>62</v>
      </c>
      <c r="H27" s="22">
        <v>62</v>
      </c>
      <c r="I27" s="22">
        <v>57</v>
      </c>
      <c r="J27" s="102">
        <v>181</v>
      </c>
    </row>
    <row r="28" spans="2:10" x14ac:dyDescent="0.25">
      <c r="G28" s="22">
        <v>97</v>
      </c>
      <c r="H28" s="22">
        <v>91</v>
      </c>
      <c r="I28" s="22">
        <v>88</v>
      </c>
      <c r="J28" s="102">
        <v>276</v>
      </c>
    </row>
    <row r="29" spans="2:10" x14ac:dyDescent="0.25">
      <c r="G29" s="22">
        <v>44</v>
      </c>
      <c r="H29" s="22">
        <v>72</v>
      </c>
      <c r="I29" s="22">
        <v>58</v>
      </c>
      <c r="J29" s="102">
        <v>174</v>
      </c>
    </row>
    <row r="30" spans="2:10" x14ac:dyDescent="0.25">
      <c r="G30" s="22">
        <v>87</v>
      </c>
      <c r="H30" s="22">
        <v>75</v>
      </c>
      <c r="I30" s="22">
        <v>92</v>
      </c>
      <c r="J30" s="102">
        <v>254</v>
      </c>
    </row>
    <row r="31" spans="2:10" x14ac:dyDescent="0.25">
      <c r="G31" s="22">
        <v>74</v>
      </c>
      <c r="H31" s="22">
        <v>71</v>
      </c>
      <c r="I31" s="22">
        <v>82</v>
      </c>
      <c r="J31" s="102">
        <v>227</v>
      </c>
    </row>
    <row r="32" spans="2:10" x14ac:dyDescent="0.25">
      <c r="G32" s="22">
        <v>81</v>
      </c>
      <c r="H32" s="22">
        <v>76</v>
      </c>
      <c r="I32" s="22">
        <v>52</v>
      </c>
      <c r="J32" s="102">
        <v>209</v>
      </c>
    </row>
    <row r="33" spans="7:10" x14ac:dyDescent="0.25">
      <c r="G33" s="22">
        <v>74</v>
      </c>
      <c r="H33" s="22">
        <v>83</v>
      </c>
      <c r="I33" s="22">
        <v>83</v>
      </c>
      <c r="J33" s="102">
        <v>240</v>
      </c>
    </row>
    <row r="34" spans="7:10" x14ac:dyDescent="0.25">
      <c r="G34" s="22">
        <v>72</v>
      </c>
      <c r="H34" s="22">
        <v>66</v>
      </c>
      <c r="I34" s="22">
        <v>81</v>
      </c>
      <c r="J34" s="102">
        <v>219</v>
      </c>
    </row>
    <row r="35" spans="7:10" x14ac:dyDescent="0.25">
      <c r="G35" s="11">
        <f>SUM(G5:G34)</f>
        <v>2171</v>
      </c>
      <c r="H35" s="11">
        <f>SUM(H5:H34)</f>
        <v>2189</v>
      </c>
      <c r="I35" s="11">
        <f>SUM(I5:I34)</f>
        <v>2314</v>
      </c>
      <c r="J35" s="11">
        <f>SUM(J5:J34)</f>
        <v>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5958-AE3A-4D2B-881C-5BDC6C183B62}">
  <dimension ref="A1:K75"/>
  <sheetViews>
    <sheetView workbookViewId="0">
      <selection activeCell="B59" sqref="B59"/>
    </sheetView>
  </sheetViews>
  <sheetFormatPr defaultRowHeight="13.2" x14ac:dyDescent="0.25"/>
  <sheetData>
    <row r="1" spans="1:9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28.8" x14ac:dyDescent="0.25">
      <c r="A2" s="57">
        <v>6</v>
      </c>
      <c r="B2" s="58" t="s">
        <v>201</v>
      </c>
      <c r="C2" s="58" t="s">
        <v>202</v>
      </c>
      <c r="D2" s="58" t="s">
        <v>203</v>
      </c>
      <c r="E2" s="59" t="s">
        <v>193</v>
      </c>
      <c r="F2" s="57">
        <v>81</v>
      </c>
      <c r="G2" s="57">
        <v>82</v>
      </c>
      <c r="H2" s="57">
        <v>87</v>
      </c>
      <c r="I2" s="60">
        <v>250</v>
      </c>
    </row>
    <row r="3" spans="1:9" ht="28.8" x14ac:dyDescent="0.25">
      <c r="A3" s="61">
        <v>23</v>
      </c>
      <c r="B3" s="62" t="s">
        <v>179</v>
      </c>
      <c r="C3" s="62" t="s">
        <v>112</v>
      </c>
      <c r="D3" s="62" t="s">
        <v>180</v>
      </c>
      <c r="E3" s="63" t="s">
        <v>175</v>
      </c>
      <c r="F3" s="61">
        <v>97</v>
      </c>
      <c r="G3" s="61">
        <v>91</v>
      </c>
      <c r="H3" s="61">
        <v>88</v>
      </c>
      <c r="I3" s="64">
        <v>276</v>
      </c>
    </row>
    <row r="4" spans="1:9" ht="28.8" x14ac:dyDescent="0.25">
      <c r="A4" s="61">
        <v>21</v>
      </c>
      <c r="B4" s="62" t="s">
        <v>173</v>
      </c>
      <c r="C4" s="62" t="s">
        <v>112</v>
      </c>
      <c r="D4" s="62" t="s">
        <v>174</v>
      </c>
      <c r="E4" s="63" t="s">
        <v>175</v>
      </c>
      <c r="F4" s="61">
        <v>78</v>
      </c>
      <c r="G4" s="61">
        <v>69</v>
      </c>
      <c r="H4" s="61">
        <v>74</v>
      </c>
      <c r="I4" s="64">
        <v>221</v>
      </c>
    </row>
    <row r="5" spans="1:9" ht="28.8" x14ac:dyDescent="0.25">
      <c r="A5" s="61">
        <v>11</v>
      </c>
      <c r="B5" s="62" t="s">
        <v>204</v>
      </c>
      <c r="C5" s="62" t="s">
        <v>202</v>
      </c>
      <c r="D5" s="62" t="s">
        <v>205</v>
      </c>
      <c r="E5" s="63" t="s">
        <v>175</v>
      </c>
      <c r="F5" s="61">
        <v>97</v>
      </c>
      <c r="G5" s="61">
        <v>92</v>
      </c>
      <c r="H5" s="61">
        <v>92</v>
      </c>
      <c r="I5" s="64">
        <v>281</v>
      </c>
    </row>
    <row r="6" spans="1:9" ht="28.8" x14ac:dyDescent="0.25">
      <c r="A6" s="61">
        <v>9</v>
      </c>
      <c r="B6" s="62" t="s">
        <v>206</v>
      </c>
      <c r="C6" s="62" t="s">
        <v>202</v>
      </c>
      <c r="D6" s="62" t="s">
        <v>207</v>
      </c>
      <c r="E6" s="63" t="s">
        <v>175</v>
      </c>
      <c r="F6" s="61">
        <v>63</v>
      </c>
      <c r="G6" s="61">
        <v>88</v>
      </c>
      <c r="H6" s="61">
        <v>73</v>
      </c>
      <c r="I6" s="64">
        <v>224</v>
      </c>
    </row>
    <row r="7" spans="1:9" ht="28.8" x14ac:dyDescent="0.25">
      <c r="A7" s="61">
        <v>8</v>
      </c>
      <c r="B7" s="62" t="s">
        <v>208</v>
      </c>
      <c r="C7" s="62" t="s">
        <v>202</v>
      </c>
      <c r="D7" s="62" t="s">
        <v>209</v>
      </c>
      <c r="E7" s="63" t="s">
        <v>175</v>
      </c>
      <c r="F7" s="61">
        <v>74</v>
      </c>
      <c r="G7" s="61">
        <v>64</v>
      </c>
      <c r="H7" s="61">
        <v>51</v>
      </c>
      <c r="I7" s="64">
        <v>189</v>
      </c>
    </row>
    <row r="8" spans="1:9" ht="14.4" x14ac:dyDescent="0.25">
      <c r="A8" s="65">
        <v>25</v>
      </c>
      <c r="B8" s="66" t="s">
        <v>181</v>
      </c>
      <c r="C8" s="66" t="s">
        <v>112</v>
      </c>
      <c r="D8" s="66" t="s">
        <v>182</v>
      </c>
      <c r="E8" s="67" t="s">
        <v>154</v>
      </c>
      <c r="F8" s="65">
        <v>87</v>
      </c>
      <c r="G8" s="65">
        <v>75</v>
      </c>
      <c r="H8" s="65">
        <v>92</v>
      </c>
      <c r="I8" s="68">
        <v>254</v>
      </c>
    </row>
    <row r="9" spans="1:9" ht="14.4" x14ac:dyDescent="0.25">
      <c r="A9" s="65">
        <v>12</v>
      </c>
      <c r="B9" s="66" t="s">
        <v>162</v>
      </c>
      <c r="C9" s="66" t="s">
        <v>112</v>
      </c>
      <c r="D9" s="66" t="s">
        <v>163</v>
      </c>
      <c r="E9" s="67" t="s">
        <v>154</v>
      </c>
      <c r="F9" s="65">
        <v>52</v>
      </c>
      <c r="G9" s="65">
        <v>64</v>
      </c>
      <c r="H9" s="65">
        <v>71</v>
      </c>
      <c r="I9" s="68">
        <v>187</v>
      </c>
    </row>
    <row r="10" spans="1:9" ht="14.4" x14ac:dyDescent="0.25">
      <c r="A10" s="65">
        <v>10</v>
      </c>
      <c r="B10" s="66" t="s">
        <v>160</v>
      </c>
      <c r="C10" s="66" t="s">
        <v>112</v>
      </c>
      <c r="D10" s="66" t="s">
        <v>161</v>
      </c>
      <c r="E10" s="67" t="s">
        <v>154</v>
      </c>
      <c r="F10" s="65">
        <v>64</v>
      </c>
      <c r="G10" s="65">
        <v>72</v>
      </c>
      <c r="H10" s="65">
        <v>68</v>
      </c>
      <c r="I10" s="68">
        <v>204</v>
      </c>
    </row>
    <row r="11" spans="1:9" ht="14.4" x14ac:dyDescent="0.25">
      <c r="A11" s="65">
        <v>5</v>
      </c>
      <c r="B11" s="66" t="s">
        <v>158</v>
      </c>
      <c r="C11" s="66" t="s">
        <v>112</v>
      </c>
      <c r="D11" s="66" t="s">
        <v>159</v>
      </c>
      <c r="E11" s="67" t="s">
        <v>154</v>
      </c>
      <c r="F11" s="65">
        <v>71</v>
      </c>
      <c r="G11" s="65">
        <v>92</v>
      </c>
      <c r="H11" s="65">
        <v>84</v>
      </c>
      <c r="I11" s="68">
        <v>247</v>
      </c>
    </row>
    <row r="12" spans="1:9" ht="14.4" x14ac:dyDescent="0.25">
      <c r="A12" s="65">
        <v>3</v>
      </c>
      <c r="B12" s="66" t="s">
        <v>152</v>
      </c>
      <c r="C12" s="66" t="s">
        <v>112</v>
      </c>
      <c r="D12" s="66" t="s">
        <v>153</v>
      </c>
      <c r="E12" s="67" t="s">
        <v>154</v>
      </c>
      <c r="F12" s="65">
        <v>42</v>
      </c>
      <c r="G12" s="65">
        <v>53</v>
      </c>
      <c r="H12" s="65">
        <v>78</v>
      </c>
      <c r="I12" s="68">
        <v>173</v>
      </c>
    </row>
    <row r="13" spans="1:9" ht="14.4" x14ac:dyDescent="0.25">
      <c r="A13" s="65">
        <v>26</v>
      </c>
      <c r="B13" s="66" t="s">
        <v>210</v>
      </c>
      <c r="C13" s="66" t="s">
        <v>202</v>
      </c>
      <c r="D13" s="66" t="s">
        <v>211</v>
      </c>
      <c r="E13" s="67" t="s">
        <v>154</v>
      </c>
      <c r="F13" s="65">
        <v>74</v>
      </c>
      <c r="G13" s="65">
        <v>71</v>
      </c>
      <c r="H13" s="65">
        <v>82</v>
      </c>
      <c r="I13" s="68">
        <v>227</v>
      </c>
    </row>
    <row r="14" spans="1:9" ht="14.4" x14ac:dyDescent="0.25">
      <c r="A14" s="65">
        <v>17</v>
      </c>
      <c r="B14" s="66" t="s">
        <v>212</v>
      </c>
      <c r="C14" s="66" t="s">
        <v>202</v>
      </c>
      <c r="D14" s="66" t="s">
        <v>213</v>
      </c>
      <c r="E14" s="67" t="s">
        <v>154</v>
      </c>
      <c r="F14" s="65">
        <v>62</v>
      </c>
      <c r="G14" s="65">
        <v>81</v>
      </c>
      <c r="H14" s="65">
        <v>67</v>
      </c>
      <c r="I14" s="68">
        <v>210</v>
      </c>
    </row>
    <row r="15" spans="1:9" ht="14.4" x14ac:dyDescent="0.25">
      <c r="A15" s="65">
        <v>2</v>
      </c>
      <c r="B15" s="66" t="s">
        <v>214</v>
      </c>
      <c r="C15" s="66" t="s">
        <v>202</v>
      </c>
      <c r="D15" s="66" t="s">
        <v>215</v>
      </c>
      <c r="E15" s="67" t="s">
        <v>154</v>
      </c>
      <c r="F15" s="65">
        <v>57</v>
      </c>
      <c r="G15" s="65">
        <v>54</v>
      </c>
      <c r="H15" s="65">
        <v>77</v>
      </c>
      <c r="I15" s="68">
        <v>188</v>
      </c>
    </row>
    <row r="16" spans="1:9" ht="14.4" x14ac:dyDescent="0.25">
      <c r="A16" s="69">
        <v>18</v>
      </c>
      <c r="B16" s="70" t="s">
        <v>170</v>
      </c>
      <c r="C16" s="70" t="s">
        <v>112</v>
      </c>
      <c r="D16" s="70" t="s">
        <v>171</v>
      </c>
      <c r="E16" s="71" t="s">
        <v>172</v>
      </c>
      <c r="F16" s="69">
        <v>72</v>
      </c>
      <c r="G16" s="69">
        <v>92</v>
      </c>
      <c r="H16" s="69">
        <v>97</v>
      </c>
      <c r="I16" s="72">
        <v>261</v>
      </c>
    </row>
    <row r="17" spans="1:9" ht="28.8" x14ac:dyDescent="0.25">
      <c r="A17" s="69">
        <v>0</v>
      </c>
      <c r="B17" s="70" t="s">
        <v>216</v>
      </c>
      <c r="C17" s="70" t="s">
        <v>202</v>
      </c>
      <c r="D17" s="70" t="s">
        <v>217</v>
      </c>
      <c r="E17" s="71" t="s">
        <v>172</v>
      </c>
      <c r="F17" s="69">
        <v>68</v>
      </c>
      <c r="G17" s="69">
        <v>64</v>
      </c>
      <c r="H17" s="69">
        <v>78</v>
      </c>
      <c r="I17" s="72">
        <v>210</v>
      </c>
    </row>
    <row r="18" spans="1:9" ht="28.8" x14ac:dyDescent="0.25">
      <c r="A18" s="73">
        <v>28</v>
      </c>
      <c r="B18" s="74" t="s">
        <v>183</v>
      </c>
      <c r="C18" s="74" t="s">
        <v>112</v>
      </c>
      <c r="D18" s="74" t="s">
        <v>184</v>
      </c>
      <c r="E18" s="75" t="s">
        <v>157</v>
      </c>
      <c r="F18" s="73">
        <v>74</v>
      </c>
      <c r="G18" s="73">
        <v>83</v>
      </c>
      <c r="H18" s="73">
        <v>83</v>
      </c>
      <c r="I18" s="76">
        <v>240</v>
      </c>
    </row>
    <row r="19" spans="1:9" ht="28.8" x14ac:dyDescent="0.25">
      <c r="A19" s="73">
        <v>4</v>
      </c>
      <c r="B19" s="74" t="s">
        <v>155</v>
      </c>
      <c r="C19" s="74" t="s">
        <v>112</v>
      </c>
      <c r="D19" s="74" t="s">
        <v>156</v>
      </c>
      <c r="E19" s="75" t="s">
        <v>157</v>
      </c>
      <c r="F19" s="73">
        <v>87</v>
      </c>
      <c r="G19" s="73">
        <v>64</v>
      </c>
      <c r="H19" s="73">
        <v>89</v>
      </c>
      <c r="I19" s="76">
        <v>240</v>
      </c>
    </row>
    <row r="20" spans="1:9" ht="28.8" x14ac:dyDescent="0.25">
      <c r="A20" s="73">
        <v>27</v>
      </c>
      <c r="B20" s="74" t="s">
        <v>218</v>
      </c>
      <c r="C20" s="74" t="s">
        <v>202</v>
      </c>
      <c r="D20" s="74" t="s">
        <v>219</v>
      </c>
      <c r="E20" s="75" t="s">
        <v>157</v>
      </c>
      <c r="F20" s="73">
        <v>81</v>
      </c>
      <c r="G20" s="73">
        <v>76</v>
      </c>
      <c r="H20" s="73">
        <v>52</v>
      </c>
      <c r="I20" s="76">
        <v>209</v>
      </c>
    </row>
    <row r="21" spans="1:9" ht="28.8" x14ac:dyDescent="0.25">
      <c r="A21" s="73">
        <v>24</v>
      </c>
      <c r="B21" s="74" t="s">
        <v>220</v>
      </c>
      <c r="C21" s="74" t="s">
        <v>202</v>
      </c>
      <c r="D21" s="74" t="s">
        <v>221</v>
      </c>
      <c r="E21" s="75" t="s">
        <v>157</v>
      </c>
      <c r="F21" s="73">
        <v>44</v>
      </c>
      <c r="G21" s="73">
        <v>72</v>
      </c>
      <c r="H21" s="73">
        <v>58</v>
      </c>
      <c r="I21" s="76">
        <v>174</v>
      </c>
    </row>
    <row r="22" spans="1:9" ht="28.8" x14ac:dyDescent="0.25">
      <c r="A22" s="73">
        <v>13</v>
      </c>
      <c r="B22" s="74" t="s">
        <v>222</v>
      </c>
      <c r="C22" s="74" t="s">
        <v>202</v>
      </c>
      <c r="D22" s="74" t="s">
        <v>223</v>
      </c>
      <c r="E22" s="75" t="s">
        <v>157</v>
      </c>
      <c r="F22" s="73">
        <v>65</v>
      </c>
      <c r="G22" s="73">
        <v>73</v>
      </c>
      <c r="H22" s="73">
        <v>89</v>
      </c>
      <c r="I22" s="76">
        <v>227</v>
      </c>
    </row>
    <row r="23" spans="1:9" ht="28.8" x14ac:dyDescent="0.25">
      <c r="A23" s="61">
        <v>22</v>
      </c>
      <c r="B23" s="62" t="s">
        <v>176</v>
      </c>
      <c r="C23" s="62" t="s">
        <v>112</v>
      </c>
      <c r="D23" s="62" t="s">
        <v>177</v>
      </c>
      <c r="E23" s="77" t="s">
        <v>178</v>
      </c>
      <c r="F23" s="61">
        <v>62</v>
      </c>
      <c r="G23" s="61">
        <v>62</v>
      </c>
      <c r="H23" s="61">
        <v>57</v>
      </c>
      <c r="I23" s="64">
        <v>181</v>
      </c>
    </row>
    <row r="24" spans="1:9" ht="14.4" x14ac:dyDescent="0.25">
      <c r="A24" s="78">
        <v>1</v>
      </c>
      <c r="B24" s="79" t="s">
        <v>224</v>
      </c>
      <c r="C24" s="79" t="s">
        <v>202</v>
      </c>
      <c r="D24" s="79" t="s">
        <v>225</v>
      </c>
      <c r="E24" s="80" t="s">
        <v>194</v>
      </c>
      <c r="F24" s="78">
        <v>62</v>
      </c>
      <c r="G24" s="78">
        <v>45</v>
      </c>
      <c r="H24" s="78">
        <v>91</v>
      </c>
      <c r="I24" s="81">
        <v>198</v>
      </c>
    </row>
    <row r="25" spans="1:9" ht="14.4" x14ac:dyDescent="0.25">
      <c r="A25" s="82">
        <v>15</v>
      </c>
      <c r="B25" s="83" t="s">
        <v>167</v>
      </c>
      <c r="C25" s="83" t="s">
        <v>112</v>
      </c>
      <c r="D25" s="83" t="s">
        <v>168</v>
      </c>
      <c r="E25" s="84" t="s">
        <v>169</v>
      </c>
      <c r="F25" s="82">
        <v>76</v>
      </c>
      <c r="G25" s="82">
        <v>58</v>
      </c>
      <c r="H25" s="82">
        <v>90</v>
      </c>
      <c r="I25" s="85">
        <v>224</v>
      </c>
    </row>
    <row r="26" spans="1:9" ht="14.4" x14ac:dyDescent="0.25">
      <c r="A26" s="86">
        <v>14</v>
      </c>
      <c r="B26" s="87" t="s">
        <v>164</v>
      </c>
      <c r="C26" s="87" t="s">
        <v>112</v>
      </c>
      <c r="D26" s="87" t="s">
        <v>165</v>
      </c>
      <c r="E26" s="88" t="s">
        <v>166</v>
      </c>
      <c r="F26" s="86">
        <v>89</v>
      </c>
      <c r="G26" s="86">
        <v>62</v>
      </c>
      <c r="H26" s="86">
        <v>93</v>
      </c>
      <c r="I26" s="89">
        <v>244</v>
      </c>
    </row>
    <row r="27" spans="1:9" ht="14.4" x14ac:dyDescent="0.25">
      <c r="A27" s="86">
        <v>19</v>
      </c>
      <c r="B27" s="87" t="s">
        <v>226</v>
      </c>
      <c r="C27" s="87" t="s">
        <v>202</v>
      </c>
      <c r="D27" s="87" t="s">
        <v>227</v>
      </c>
      <c r="E27" s="88" t="s">
        <v>166</v>
      </c>
      <c r="F27" s="86">
        <v>56</v>
      </c>
      <c r="G27" s="86">
        <v>78</v>
      </c>
      <c r="H27" s="86">
        <v>62</v>
      </c>
      <c r="I27" s="89">
        <v>196</v>
      </c>
    </row>
    <row r="28" spans="1:9" ht="14.4" x14ac:dyDescent="0.25">
      <c r="A28" s="86">
        <v>16</v>
      </c>
      <c r="B28" s="87" t="s">
        <v>228</v>
      </c>
      <c r="C28" s="87" t="s">
        <v>202</v>
      </c>
      <c r="D28" s="87" t="s">
        <v>229</v>
      </c>
      <c r="E28" s="88" t="s">
        <v>166</v>
      </c>
      <c r="F28" s="86">
        <v>87</v>
      </c>
      <c r="G28" s="86">
        <v>86</v>
      </c>
      <c r="H28" s="86">
        <v>43</v>
      </c>
      <c r="I28" s="89">
        <v>216</v>
      </c>
    </row>
    <row r="29" spans="1:9" ht="28.8" x14ac:dyDescent="0.25">
      <c r="A29" s="57">
        <v>29</v>
      </c>
      <c r="B29" s="58" t="s">
        <v>230</v>
      </c>
      <c r="C29" s="58" t="s">
        <v>202</v>
      </c>
      <c r="D29" s="58" t="s">
        <v>231</v>
      </c>
      <c r="E29" s="59" t="s">
        <v>195</v>
      </c>
      <c r="F29" s="57">
        <v>72</v>
      </c>
      <c r="G29" s="57">
        <v>66</v>
      </c>
      <c r="H29" s="57">
        <v>81</v>
      </c>
      <c r="I29" s="60">
        <v>219</v>
      </c>
    </row>
    <row r="30" spans="1:9" ht="28.8" x14ac:dyDescent="0.25">
      <c r="A30" s="57">
        <v>20</v>
      </c>
      <c r="B30" s="58" t="s">
        <v>232</v>
      </c>
      <c r="C30" s="58" t="s">
        <v>202</v>
      </c>
      <c r="D30" s="58" t="s">
        <v>233</v>
      </c>
      <c r="E30" s="59" t="s">
        <v>195</v>
      </c>
      <c r="F30" s="57">
        <v>93</v>
      </c>
      <c r="G30" s="57">
        <v>68</v>
      </c>
      <c r="H30" s="57">
        <v>91</v>
      </c>
      <c r="I30" s="60">
        <v>252</v>
      </c>
    </row>
    <row r="31" spans="1:9" ht="28.8" x14ac:dyDescent="0.25">
      <c r="A31" s="57">
        <v>7</v>
      </c>
      <c r="B31" s="58" t="s">
        <v>234</v>
      </c>
      <c r="C31" s="58" t="s">
        <v>202</v>
      </c>
      <c r="D31" s="58" t="s">
        <v>174</v>
      </c>
      <c r="E31" s="59" t="s">
        <v>195</v>
      </c>
      <c r="F31" s="57">
        <v>84</v>
      </c>
      <c r="G31" s="57">
        <v>92</v>
      </c>
      <c r="H31" s="57">
        <v>76</v>
      </c>
      <c r="I31" s="60">
        <v>252</v>
      </c>
    </row>
    <row r="32" spans="1:9" x14ac:dyDescent="0.25">
      <c r="E32" t="s">
        <v>91</v>
      </c>
      <c r="F32" s="11">
        <f>SUM(F2:F31)</f>
        <v>2171</v>
      </c>
      <c r="G32" s="11">
        <f>SUM(G2:G31)</f>
        <v>2189</v>
      </c>
      <c r="H32" s="11">
        <f>SUM(H2:H31)</f>
        <v>2314</v>
      </c>
      <c r="I32" s="11">
        <f>SUM(I2:I31)</f>
        <v>6674</v>
      </c>
    </row>
    <row r="35" spans="3:4" x14ac:dyDescent="0.25">
      <c r="C35" s="94" t="s">
        <v>111</v>
      </c>
      <c r="D35" s="94" t="s">
        <v>237</v>
      </c>
    </row>
    <row r="36" spans="3:4" ht="14.4" x14ac:dyDescent="0.3">
      <c r="C36" s="95" t="s">
        <v>193</v>
      </c>
      <c r="D36" s="96">
        <v>1</v>
      </c>
    </row>
    <row r="37" spans="3:4" ht="14.4" x14ac:dyDescent="0.3">
      <c r="C37" s="95" t="s">
        <v>175</v>
      </c>
      <c r="D37" s="96">
        <v>5</v>
      </c>
    </row>
    <row r="38" spans="3:4" ht="14.4" x14ac:dyDescent="0.3">
      <c r="C38" s="95" t="s">
        <v>154</v>
      </c>
      <c r="D38" s="96">
        <v>8</v>
      </c>
    </row>
    <row r="39" spans="3:4" ht="14.4" x14ac:dyDescent="0.3">
      <c r="C39" s="95" t="s">
        <v>172</v>
      </c>
      <c r="D39" s="96">
        <v>2</v>
      </c>
    </row>
    <row r="40" spans="3:4" ht="14.4" x14ac:dyDescent="0.3">
      <c r="C40" s="95" t="s">
        <v>157</v>
      </c>
      <c r="D40" s="96">
        <v>5</v>
      </c>
    </row>
    <row r="41" spans="3:4" ht="14.4" x14ac:dyDescent="0.3">
      <c r="C41" s="95" t="s">
        <v>178</v>
      </c>
      <c r="D41" s="96">
        <v>1</v>
      </c>
    </row>
    <row r="42" spans="3:4" ht="14.4" x14ac:dyDescent="0.3">
      <c r="C42" s="95" t="s">
        <v>194</v>
      </c>
      <c r="D42" s="96">
        <v>1</v>
      </c>
    </row>
    <row r="43" spans="3:4" ht="14.4" x14ac:dyDescent="0.3">
      <c r="C43" s="95" t="s">
        <v>169</v>
      </c>
      <c r="D43" s="96">
        <v>1</v>
      </c>
    </row>
    <row r="44" spans="3:4" ht="14.4" x14ac:dyDescent="0.3">
      <c r="C44" s="95" t="s">
        <v>166</v>
      </c>
      <c r="D44" s="96">
        <v>3</v>
      </c>
    </row>
    <row r="45" spans="3:4" ht="14.4" x14ac:dyDescent="0.3">
      <c r="C45" s="95" t="s">
        <v>123</v>
      </c>
      <c r="D45" s="96">
        <v>3</v>
      </c>
    </row>
    <row r="46" spans="3:4" x14ac:dyDescent="0.25">
      <c r="C46" s="93"/>
    </row>
    <row r="47" spans="3:4" x14ac:dyDescent="0.25">
      <c r="C47" s="93"/>
    </row>
    <row r="55" spans="2:5" ht="15.6" x14ac:dyDescent="0.25">
      <c r="B55" s="97" t="s">
        <v>110</v>
      </c>
      <c r="C55" s="97"/>
      <c r="D55" s="97"/>
    </row>
    <row r="56" spans="2:5" ht="18" x14ac:dyDescent="0.25">
      <c r="B56" s="12" t="s">
        <v>108</v>
      </c>
    </row>
    <row r="57" spans="2:5" ht="18" x14ac:dyDescent="0.25">
      <c r="B57" s="12" t="s">
        <v>109</v>
      </c>
    </row>
    <row r="58" spans="2:5" ht="18" x14ac:dyDescent="0.25">
      <c r="B58" s="14" t="s">
        <v>128</v>
      </c>
    </row>
    <row r="59" spans="2:5" x14ac:dyDescent="0.25">
      <c r="B59">
        <v>4</v>
      </c>
    </row>
    <row r="61" spans="2:5" x14ac:dyDescent="0.25">
      <c r="B61" s="12" t="s">
        <v>129</v>
      </c>
    </row>
    <row r="62" spans="2:5" x14ac:dyDescent="0.25">
      <c r="B62" s="12" t="s">
        <v>131</v>
      </c>
    </row>
    <row r="63" spans="2:5" x14ac:dyDescent="0.25">
      <c r="C63" s="12" t="s">
        <v>132</v>
      </c>
      <c r="E63">
        <v>222</v>
      </c>
    </row>
    <row r="64" spans="2:5" x14ac:dyDescent="0.25">
      <c r="C64" s="12" t="s">
        <v>133</v>
      </c>
      <c r="E64">
        <v>223</v>
      </c>
    </row>
    <row r="65" spans="2:11" x14ac:dyDescent="0.25">
      <c r="C65" s="12" t="s">
        <v>134</v>
      </c>
      <c r="E65" s="12">
        <v>240</v>
      </c>
    </row>
    <row r="66" spans="2:11" x14ac:dyDescent="0.25">
      <c r="B66">
        <v>2</v>
      </c>
      <c r="C66" s="12" t="s">
        <v>135</v>
      </c>
      <c r="G66">
        <v>29.51</v>
      </c>
    </row>
    <row r="67" spans="2:11" x14ac:dyDescent="0.25">
      <c r="B67">
        <v>3</v>
      </c>
      <c r="C67" s="12" t="s">
        <v>136</v>
      </c>
      <c r="I67" s="12" t="s">
        <v>137</v>
      </c>
    </row>
    <row r="68" spans="2:11" x14ac:dyDescent="0.25">
      <c r="B68" s="12" t="s">
        <v>138</v>
      </c>
      <c r="C68" s="12" t="s">
        <v>238</v>
      </c>
      <c r="D68" s="12"/>
    </row>
    <row r="69" spans="2:11" x14ac:dyDescent="0.25">
      <c r="B69">
        <v>5</v>
      </c>
      <c r="C69" s="12" t="s">
        <v>139</v>
      </c>
    </row>
    <row r="70" spans="2:11" x14ac:dyDescent="0.25">
      <c r="B70">
        <v>6</v>
      </c>
      <c r="C70" s="12" t="s">
        <v>140</v>
      </c>
      <c r="K70">
        <f>77</f>
        <v>77</v>
      </c>
    </row>
    <row r="71" spans="2:11" x14ac:dyDescent="0.25">
      <c r="B71">
        <v>7</v>
      </c>
      <c r="C71" s="12" t="s">
        <v>141</v>
      </c>
    </row>
    <row r="73" spans="2:11" x14ac:dyDescent="0.25">
      <c r="E73" s="12" t="s">
        <v>142</v>
      </c>
      <c r="F73" s="12" t="s">
        <v>83</v>
      </c>
      <c r="G73" s="12" t="s">
        <v>143</v>
      </c>
      <c r="H73" s="12" t="s">
        <v>144</v>
      </c>
    </row>
    <row r="75" spans="2:11" x14ac:dyDescent="0.25">
      <c r="E75">
        <v>210</v>
      </c>
      <c r="F75">
        <v>168</v>
      </c>
      <c r="G75">
        <v>206</v>
      </c>
      <c r="H75">
        <v>871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DEF8-A924-46AE-BFD5-B268298567E8}">
  <dimension ref="A1:U187"/>
  <sheetViews>
    <sheetView workbookViewId="0">
      <selection activeCell="R4" sqref="R4:R14"/>
    </sheetView>
  </sheetViews>
  <sheetFormatPr defaultRowHeight="13.2" x14ac:dyDescent="0.25"/>
  <cols>
    <col min="17" max="17" width="20.33203125" customWidth="1"/>
  </cols>
  <sheetData>
    <row r="1" spans="1:21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K1" t="s">
        <v>101</v>
      </c>
    </row>
    <row r="2" spans="1:21" ht="26.4" x14ac:dyDescent="0.25">
      <c r="A2" s="4">
        <v>6</v>
      </c>
      <c r="B2" s="5" t="s">
        <v>27</v>
      </c>
      <c r="C2" s="5" t="s">
        <v>10</v>
      </c>
      <c r="D2" s="5" t="s">
        <v>28</v>
      </c>
      <c r="E2" s="6" t="s">
        <v>29</v>
      </c>
      <c r="F2" s="4">
        <v>81</v>
      </c>
      <c r="G2" s="4">
        <v>82</v>
      </c>
      <c r="H2" s="4">
        <v>87</v>
      </c>
      <c r="I2" s="7">
        <v>250</v>
      </c>
      <c r="K2" s="10">
        <f>AVERAGE(F2:H2)</f>
        <v>83.333333333333329</v>
      </c>
      <c r="M2">
        <f>SUM(E2:H2)</f>
        <v>250</v>
      </c>
    </row>
    <row r="3" spans="1:21" ht="26.4" x14ac:dyDescent="0.25">
      <c r="A3" s="4">
        <v>23</v>
      </c>
      <c r="B3" s="5" t="s">
        <v>66</v>
      </c>
      <c r="C3" s="5" t="s">
        <v>20</v>
      </c>
      <c r="D3" s="5" t="s">
        <v>67</v>
      </c>
      <c r="E3" s="9" t="s">
        <v>35</v>
      </c>
      <c r="F3" s="4">
        <v>97</v>
      </c>
      <c r="G3" s="4">
        <v>91</v>
      </c>
      <c r="H3" s="4">
        <v>88</v>
      </c>
      <c r="I3" s="7">
        <v>276</v>
      </c>
      <c r="K3" s="10">
        <f>AVERAGE(F3:H3)</f>
        <v>92</v>
      </c>
    </row>
    <row r="4" spans="1:21" ht="26.4" x14ac:dyDescent="0.25">
      <c r="A4" s="4">
        <v>21</v>
      </c>
      <c r="B4" s="5" t="s">
        <v>62</v>
      </c>
      <c r="C4" s="5" t="s">
        <v>20</v>
      </c>
      <c r="D4" s="5" t="s">
        <v>31</v>
      </c>
      <c r="E4" s="9" t="s">
        <v>35</v>
      </c>
      <c r="F4" s="4">
        <v>78</v>
      </c>
      <c r="G4" s="4">
        <v>69</v>
      </c>
      <c r="H4" s="4">
        <v>74</v>
      </c>
      <c r="I4" s="7">
        <v>221</v>
      </c>
      <c r="K4">
        <f>AVERAGE(F3:H4)</f>
        <v>82.833333333333329</v>
      </c>
      <c r="P4" s="12" t="s">
        <v>111</v>
      </c>
      <c r="Q4" s="12" t="s">
        <v>113</v>
      </c>
      <c r="R4" s="12" t="s">
        <v>85</v>
      </c>
      <c r="S4" s="12" t="s">
        <v>124</v>
      </c>
      <c r="T4" s="12" t="s">
        <v>125</v>
      </c>
      <c r="U4" s="12" t="s">
        <v>126</v>
      </c>
    </row>
    <row r="5" spans="1:21" ht="26.4" x14ac:dyDescent="0.25">
      <c r="A5" s="4">
        <v>11</v>
      </c>
      <c r="B5" s="5" t="s">
        <v>40</v>
      </c>
      <c r="C5" s="5" t="s">
        <v>10</v>
      </c>
      <c r="D5" s="5" t="s">
        <v>41</v>
      </c>
      <c r="E5" s="9" t="s">
        <v>35</v>
      </c>
      <c r="F5" s="4">
        <v>97</v>
      </c>
      <c r="G5" s="4">
        <v>92</v>
      </c>
      <c r="H5" s="4">
        <v>92</v>
      </c>
      <c r="I5" s="7">
        <v>281</v>
      </c>
      <c r="K5" s="10">
        <f t="shared" ref="K5:K31" si="0">AVERAGE(F5:H5)</f>
        <v>93.666666666666671</v>
      </c>
      <c r="P5" s="12" t="s">
        <v>114</v>
      </c>
      <c r="Q5" s="10">
        <v>83</v>
      </c>
      <c r="R5">
        <v>250</v>
      </c>
      <c r="S5">
        <v>81</v>
      </c>
    </row>
    <row r="6" spans="1:21" ht="26.4" x14ac:dyDescent="0.25">
      <c r="A6" s="4">
        <v>9</v>
      </c>
      <c r="B6" s="5" t="s">
        <v>36</v>
      </c>
      <c r="C6" s="5" t="s">
        <v>10</v>
      </c>
      <c r="D6" s="5" t="s">
        <v>37</v>
      </c>
      <c r="E6" s="9" t="s">
        <v>35</v>
      </c>
      <c r="F6" s="4">
        <v>63</v>
      </c>
      <c r="G6" s="4">
        <v>88</v>
      </c>
      <c r="H6" s="4">
        <v>73</v>
      </c>
      <c r="I6" s="7">
        <v>224</v>
      </c>
      <c r="K6" s="10">
        <f t="shared" si="0"/>
        <v>74.666666666666671</v>
      </c>
      <c r="P6" s="12" t="s">
        <v>115</v>
      </c>
      <c r="Q6" s="10">
        <f>AVERAGE(K3:K7)</f>
        <v>81.233333333333334</v>
      </c>
      <c r="R6" s="10">
        <f>SUM(I3:I7)</f>
        <v>1191</v>
      </c>
      <c r="S6" s="10">
        <f>SUM(F4:F7)</f>
        <v>312</v>
      </c>
    </row>
    <row r="7" spans="1:21" ht="26.4" x14ac:dyDescent="0.25">
      <c r="A7" s="4">
        <v>8</v>
      </c>
      <c r="B7" s="5" t="s">
        <v>33</v>
      </c>
      <c r="C7" s="5" t="s">
        <v>10</v>
      </c>
      <c r="D7" s="5" t="s">
        <v>34</v>
      </c>
      <c r="E7" s="9" t="s">
        <v>35</v>
      </c>
      <c r="F7" s="4">
        <v>74</v>
      </c>
      <c r="G7" s="4">
        <v>64</v>
      </c>
      <c r="H7" s="4">
        <v>51</v>
      </c>
      <c r="I7" s="7">
        <v>189</v>
      </c>
      <c r="K7" s="10">
        <f t="shared" si="0"/>
        <v>63</v>
      </c>
      <c r="P7" s="12" t="s">
        <v>116</v>
      </c>
      <c r="Q7" s="10">
        <f>AVERAGE(K8:K15)</f>
        <v>70.416666666666671</v>
      </c>
      <c r="R7" s="10">
        <f>SUM(I8:I15)</f>
        <v>1690</v>
      </c>
      <c r="S7" s="10">
        <f>SUM(F7:F15)</f>
        <v>583</v>
      </c>
    </row>
    <row r="8" spans="1:21" ht="26.4" x14ac:dyDescent="0.25">
      <c r="A8" s="4">
        <v>25</v>
      </c>
      <c r="B8" s="5" t="s">
        <v>70</v>
      </c>
      <c r="C8" s="5" t="s">
        <v>20</v>
      </c>
      <c r="D8" s="5" t="s">
        <v>71</v>
      </c>
      <c r="E8" s="8" t="s">
        <v>18</v>
      </c>
      <c r="F8" s="4">
        <v>87</v>
      </c>
      <c r="G8" s="4">
        <v>75</v>
      </c>
      <c r="H8" s="4">
        <v>92</v>
      </c>
      <c r="I8" s="7">
        <v>254</v>
      </c>
      <c r="K8" s="10">
        <f t="shared" si="0"/>
        <v>84.666666666666671</v>
      </c>
      <c r="P8" s="12" t="s">
        <v>117</v>
      </c>
      <c r="Q8" s="10">
        <f>AVERAGE(K16:K17)</f>
        <v>78.5</v>
      </c>
      <c r="R8" s="10">
        <f>SUM(I16:I17)</f>
        <v>471</v>
      </c>
    </row>
    <row r="9" spans="1:21" ht="26.4" x14ac:dyDescent="0.25">
      <c r="A9" s="4">
        <v>12</v>
      </c>
      <c r="B9" s="5" t="s">
        <v>42</v>
      </c>
      <c r="C9" s="5" t="s">
        <v>20</v>
      </c>
      <c r="D9" s="5" t="s">
        <v>43</v>
      </c>
      <c r="E9" s="8" t="s">
        <v>18</v>
      </c>
      <c r="F9" s="4">
        <v>52</v>
      </c>
      <c r="G9" s="4">
        <v>64</v>
      </c>
      <c r="H9" s="4">
        <v>71</v>
      </c>
      <c r="I9" s="7">
        <v>187</v>
      </c>
      <c r="K9" s="10">
        <f t="shared" si="0"/>
        <v>62.333333333333336</v>
      </c>
      <c r="P9" s="12" t="s">
        <v>118</v>
      </c>
      <c r="Q9" s="10">
        <f>AVERAGE(K18:K22)</f>
        <v>72.666666666666671</v>
      </c>
      <c r="R9" s="10">
        <f>SUM(I18:I22)</f>
        <v>1090</v>
      </c>
    </row>
    <row r="10" spans="1:21" ht="26.4" x14ac:dyDescent="0.25">
      <c r="A10" s="4">
        <v>10</v>
      </c>
      <c r="B10" s="5" t="s">
        <v>38</v>
      </c>
      <c r="C10" s="5" t="s">
        <v>20</v>
      </c>
      <c r="D10" s="5" t="s">
        <v>39</v>
      </c>
      <c r="E10" s="8" t="s">
        <v>18</v>
      </c>
      <c r="F10" s="4">
        <v>64</v>
      </c>
      <c r="G10" s="4">
        <v>72</v>
      </c>
      <c r="H10" s="4">
        <v>68</v>
      </c>
      <c r="I10" s="7">
        <v>204</v>
      </c>
      <c r="K10" s="10">
        <f t="shared" si="0"/>
        <v>68</v>
      </c>
      <c r="P10" s="12" t="s">
        <v>119</v>
      </c>
      <c r="Q10">
        <v>60</v>
      </c>
      <c r="R10">
        <v>181</v>
      </c>
    </row>
    <row r="11" spans="1:21" ht="26.4" x14ac:dyDescent="0.25">
      <c r="A11" s="4">
        <v>5</v>
      </c>
      <c r="B11" s="5" t="s">
        <v>25</v>
      </c>
      <c r="C11" s="13" t="s">
        <v>112</v>
      </c>
      <c r="D11" s="5" t="s">
        <v>26</v>
      </c>
      <c r="E11" s="8" t="s">
        <v>18</v>
      </c>
      <c r="F11" s="4">
        <v>71</v>
      </c>
      <c r="G11" s="4">
        <v>92</v>
      </c>
      <c r="H11" s="4">
        <v>84</v>
      </c>
      <c r="I11" s="7">
        <v>247</v>
      </c>
      <c r="K11" s="10">
        <f t="shared" si="0"/>
        <v>82.333333333333329</v>
      </c>
      <c r="P11" s="12" t="s">
        <v>120</v>
      </c>
      <c r="Q11">
        <v>66</v>
      </c>
      <c r="R11">
        <v>198</v>
      </c>
    </row>
    <row r="12" spans="1:21" ht="26.4" x14ac:dyDescent="0.25">
      <c r="A12" s="4">
        <v>3</v>
      </c>
      <c r="B12" s="5" t="s">
        <v>19</v>
      </c>
      <c r="C12" s="5" t="s">
        <v>20</v>
      </c>
      <c r="D12" s="5" t="s">
        <v>21</v>
      </c>
      <c r="E12" s="8" t="s">
        <v>18</v>
      </c>
      <c r="F12" s="4">
        <v>42</v>
      </c>
      <c r="G12" s="4">
        <v>53</v>
      </c>
      <c r="H12" s="4">
        <v>78</v>
      </c>
      <c r="I12" s="7">
        <v>173</v>
      </c>
      <c r="K12" s="10">
        <f t="shared" si="0"/>
        <v>57.666666666666664</v>
      </c>
      <c r="P12" s="12" t="s">
        <v>121</v>
      </c>
      <c r="Q12">
        <v>75</v>
      </c>
      <c r="R12">
        <v>224</v>
      </c>
    </row>
    <row r="13" spans="1:21" ht="26.4" x14ac:dyDescent="0.25">
      <c r="A13" s="4">
        <v>26</v>
      </c>
      <c r="B13" s="5" t="s">
        <v>72</v>
      </c>
      <c r="C13" s="5" t="s">
        <v>10</v>
      </c>
      <c r="D13" s="5" t="s">
        <v>73</v>
      </c>
      <c r="E13" s="8" t="s">
        <v>18</v>
      </c>
      <c r="F13" s="4">
        <v>74</v>
      </c>
      <c r="G13" s="4">
        <v>71</v>
      </c>
      <c r="H13" s="4">
        <v>82</v>
      </c>
      <c r="I13" s="7">
        <v>227</v>
      </c>
      <c r="K13" s="10">
        <f t="shared" si="0"/>
        <v>75.666666666666671</v>
      </c>
      <c r="P13" s="12" t="s">
        <v>122</v>
      </c>
      <c r="Q13" s="10">
        <f>AVERAGE(K26:K28)</f>
        <v>72.888888888888886</v>
      </c>
      <c r="R13" s="10">
        <f>SUM(I26:I28)</f>
        <v>656</v>
      </c>
    </row>
    <row r="14" spans="1:21" ht="26.4" x14ac:dyDescent="0.25">
      <c r="A14" s="4">
        <v>17</v>
      </c>
      <c r="B14" s="5" t="s">
        <v>54</v>
      </c>
      <c r="C14" s="5" t="s">
        <v>10</v>
      </c>
      <c r="D14" s="5" t="s">
        <v>55</v>
      </c>
      <c r="E14" s="8" t="s">
        <v>18</v>
      </c>
      <c r="F14" s="4">
        <v>62</v>
      </c>
      <c r="G14" s="4">
        <v>81</v>
      </c>
      <c r="H14" s="4">
        <v>67</v>
      </c>
      <c r="I14" s="7">
        <v>210</v>
      </c>
      <c r="K14" s="10">
        <f t="shared" si="0"/>
        <v>70</v>
      </c>
      <c r="P14" s="12" t="s">
        <v>123</v>
      </c>
      <c r="Q14" s="10">
        <f>AVERAGE(K29:K31)</f>
        <v>80.333333333333329</v>
      </c>
      <c r="R14" s="10">
        <f>SUM(I29:I31)</f>
        <v>723</v>
      </c>
    </row>
    <row r="15" spans="1:21" ht="26.4" x14ac:dyDescent="0.25">
      <c r="A15" s="4">
        <v>2</v>
      </c>
      <c r="B15" s="5" t="s">
        <v>16</v>
      </c>
      <c r="C15" s="5" t="s">
        <v>10</v>
      </c>
      <c r="D15" s="5" t="s">
        <v>17</v>
      </c>
      <c r="E15" s="8" t="s">
        <v>18</v>
      </c>
      <c r="F15" s="4">
        <v>57</v>
      </c>
      <c r="G15" s="4">
        <v>54</v>
      </c>
      <c r="H15" s="4">
        <v>77</v>
      </c>
      <c r="I15" s="7">
        <v>188</v>
      </c>
      <c r="K15" s="10">
        <f t="shared" si="0"/>
        <v>62.666666666666664</v>
      </c>
    </row>
    <row r="16" spans="1:21" x14ac:dyDescent="0.25">
      <c r="A16" s="4">
        <v>18</v>
      </c>
      <c r="B16" s="5" t="s">
        <v>56</v>
      </c>
      <c r="C16" s="5" t="s">
        <v>20</v>
      </c>
      <c r="D16" s="5" t="s">
        <v>57</v>
      </c>
      <c r="E16" s="6" t="s">
        <v>12</v>
      </c>
      <c r="F16" s="4">
        <v>72</v>
      </c>
      <c r="G16" s="4">
        <v>92</v>
      </c>
      <c r="H16" s="4">
        <v>97</v>
      </c>
      <c r="I16" s="7">
        <v>261</v>
      </c>
      <c r="K16" s="10">
        <f t="shared" si="0"/>
        <v>87</v>
      </c>
    </row>
    <row r="17" spans="1:11" ht="26.4" x14ac:dyDescent="0.25">
      <c r="A17" s="4">
        <v>0</v>
      </c>
      <c r="B17" s="5" t="s">
        <v>9</v>
      </c>
      <c r="C17" s="5" t="s">
        <v>10</v>
      </c>
      <c r="D17" s="5" t="s">
        <v>11</v>
      </c>
      <c r="E17" s="6" t="s">
        <v>12</v>
      </c>
      <c r="F17" s="4">
        <v>68</v>
      </c>
      <c r="G17" s="4">
        <v>64</v>
      </c>
      <c r="H17" s="4">
        <v>78</v>
      </c>
      <c r="I17" s="7">
        <v>210</v>
      </c>
      <c r="K17" s="10">
        <f t="shared" si="0"/>
        <v>70</v>
      </c>
    </row>
    <row r="18" spans="1:11" x14ac:dyDescent="0.25">
      <c r="A18" s="4">
        <v>28</v>
      </c>
      <c r="B18" s="5" t="s">
        <v>76</v>
      </c>
      <c r="C18" s="5" t="s">
        <v>20</v>
      </c>
      <c r="D18" s="5" t="s">
        <v>77</v>
      </c>
      <c r="E18" s="8" t="s">
        <v>24</v>
      </c>
      <c r="F18" s="4">
        <v>74</v>
      </c>
      <c r="G18" s="4">
        <v>83</v>
      </c>
      <c r="H18" s="4">
        <v>83</v>
      </c>
      <c r="I18" s="7">
        <v>240</v>
      </c>
      <c r="K18" s="10">
        <f t="shared" si="0"/>
        <v>80</v>
      </c>
    </row>
    <row r="19" spans="1:11" x14ac:dyDescent="0.25">
      <c r="A19" s="4">
        <v>4</v>
      </c>
      <c r="B19" s="5" t="s">
        <v>22</v>
      </c>
      <c r="C19" s="5" t="s">
        <v>20</v>
      </c>
      <c r="D19" s="5" t="s">
        <v>23</v>
      </c>
      <c r="E19" s="8" t="s">
        <v>24</v>
      </c>
      <c r="F19" s="4">
        <v>87</v>
      </c>
      <c r="G19" s="4">
        <v>64</v>
      </c>
      <c r="H19" s="4">
        <v>89</v>
      </c>
      <c r="I19" s="7">
        <v>240</v>
      </c>
      <c r="K19" s="10">
        <f t="shared" si="0"/>
        <v>80</v>
      </c>
    </row>
    <row r="20" spans="1:11" x14ac:dyDescent="0.25">
      <c r="A20" s="4">
        <v>27</v>
      </c>
      <c r="B20" s="5" t="s">
        <v>74</v>
      </c>
      <c r="C20" s="5" t="s">
        <v>10</v>
      </c>
      <c r="D20" s="5" t="s">
        <v>75</v>
      </c>
      <c r="E20" s="8" t="s">
        <v>24</v>
      </c>
      <c r="F20" s="4">
        <v>81</v>
      </c>
      <c r="G20" s="4">
        <v>76</v>
      </c>
      <c r="H20" s="4">
        <v>52</v>
      </c>
      <c r="I20" s="7">
        <v>209</v>
      </c>
      <c r="K20" s="10">
        <f t="shared" si="0"/>
        <v>69.666666666666671</v>
      </c>
    </row>
    <row r="21" spans="1:11" x14ac:dyDescent="0.25">
      <c r="A21" s="4">
        <v>24</v>
      </c>
      <c r="B21" s="5" t="s">
        <v>68</v>
      </c>
      <c r="C21" s="5" t="s">
        <v>10</v>
      </c>
      <c r="D21" s="5" t="s">
        <v>69</v>
      </c>
      <c r="E21" s="8" t="s">
        <v>24</v>
      </c>
      <c r="F21" s="4">
        <v>44</v>
      </c>
      <c r="G21" s="4">
        <v>72</v>
      </c>
      <c r="H21" s="4">
        <v>58</v>
      </c>
      <c r="I21" s="7">
        <v>174</v>
      </c>
      <c r="K21" s="10">
        <f t="shared" si="0"/>
        <v>58</v>
      </c>
    </row>
    <row r="22" spans="1:11" x14ac:dyDescent="0.25">
      <c r="A22" s="4">
        <v>13</v>
      </c>
      <c r="B22" s="5" t="s">
        <v>44</v>
      </c>
      <c r="C22" s="5" t="s">
        <v>10</v>
      </c>
      <c r="D22" s="5" t="s">
        <v>45</v>
      </c>
      <c r="E22" s="8" t="s">
        <v>24</v>
      </c>
      <c r="F22" s="4">
        <v>65</v>
      </c>
      <c r="G22" s="4">
        <v>73</v>
      </c>
      <c r="H22" s="4">
        <v>89</v>
      </c>
      <c r="I22" s="7">
        <v>227</v>
      </c>
      <c r="K22" s="10">
        <f t="shared" si="0"/>
        <v>75.666666666666671</v>
      </c>
    </row>
    <row r="23" spans="1:11" ht="26.4" x14ac:dyDescent="0.25">
      <c r="A23" s="4">
        <v>22</v>
      </c>
      <c r="B23" s="5" t="s">
        <v>63</v>
      </c>
      <c r="C23" s="5" t="s">
        <v>20</v>
      </c>
      <c r="D23" s="5" t="s">
        <v>64</v>
      </c>
      <c r="E23" s="8" t="s">
        <v>65</v>
      </c>
      <c r="F23" s="4">
        <v>62</v>
      </c>
      <c r="G23" s="4">
        <v>62</v>
      </c>
      <c r="H23" s="4">
        <v>57</v>
      </c>
      <c r="I23" s="7">
        <v>181</v>
      </c>
      <c r="K23" s="10">
        <f t="shared" si="0"/>
        <v>60.333333333333336</v>
      </c>
    </row>
    <row r="24" spans="1:11" x14ac:dyDescent="0.25">
      <c r="A24" s="4">
        <v>1</v>
      </c>
      <c r="B24" s="5" t="s">
        <v>13</v>
      </c>
      <c r="C24" s="5" t="s">
        <v>10</v>
      </c>
      <c r="D24" s="5" t="s">
        <v>14</v>
      </c>
      <c r="E24" s="6" t="s">
        <v>15</v>
      </c>
      <c r="F24" s="4">
        <v>62</v>
      </c>
      <c r="G24" s="4">
        <v>45</v>
      </c>
      <c r="H24" s="4">
        <v>91</v>
      </c>
      <c r="I24" s="7">
        <v>198</v>
      </c>
      <c r="K24" s="10">
        <f t="shared" si="0"/>
        <v>66</v>
      </c>
    </row>
    <row r="25" spans="1:11" x14ac:dyDescent="0.25">
      <c r="A25" s="4">
        <v>15</v>
      </c>
      <c r="B25" s="5" t="s">
        <v>49</v>
      </c>
      <c r="C25" s="5" t="s">
        <v>20</v>
      </c>
      <c r="D25" s="5" t="s">
        <v>50</v>
      </c>
      <c r="E25" s="6" t="s">
        <v>51</v>
      </c>
      <c r="F25" s="4">
        <v>76</v>
      </c>
      <c r="G25" s="4">
        <v>58</v>
      </c>
      <c r="H25" s="4">
        <v>90</v>
      </c>
      <c r="I25" s="7">
        <v>224</v>
      </c>
      <c r="K25" s="10">
        <f t="shared" si="0"/>
        <v>74.666666666666671</v>
      </c>
    </row>
    <row r="26" spans="1:11" x14ac:dyDescent="0.25">
      <c r="A26" s="4">
        <v>14</v>
      </c>
      <c r="B26" s="5" t="s">
        <v>46</v>
      </c>
      <c r="C26" s="5" t="s">
        <v>20</v>
      </c>
      <c r="D26" s="5" t="s">
        <v>47</v>
      </c>
      <c r="E26" s="6" t="s">
        <v>48</v>
      </c>
      <c r="F26" s="4">
        <v>89</v>
      </c>
      <c r="G26" s="4">
        <v>62</v>
      </c>
      <c r="H26" s="4">
        <v>93</v>
      </c>
      <c r="I26" s="7">
        <v>244</v>
      </c>
      <c r="K26" s="10">
        <f t="shared" si="0"/>
        <v>81.333333333333329</v>
      </c>
    </row>
    <row r="27" spans="1:11" x14ac:dyDescent="0.25">
      <c r="A27" s="4">
        <v>19</v>
      </c>
      <c r="B27" s="5" t="s">
        <v>58</v>
      </c>
      <c r="C27" s="5" t="s">
        <v>10</v>
      </c>
      <c r="D27" s="5" t="s">
        <v>59</v>
      </c>
      <c r="E27" s="6" t="s">
        <v>48</v>
      </c>
      <c r="F27" s="4">
        <v>56</v>
      </c>
      <c r="G27" s="4">
        <v>78</v>
      </c>
      <c r="H27" s="4">
        <v>62</v>
      </c>
      <c r="I27" s="7">
        <v>196</v>
      </c>
      <c r="K27" s="10">
        <f t="shared" si="0"/>
        <v>65.333333333333329</v>
      </c>
    </row>
    <row r="28" spans="1:11" x14ac:dyDescent="0.25">
      <c r="A28" s="4">
        <v>16</v>
      </c>
      <c r="B28" s="5" t="s">
        <v>52</v>
      </c>
      <c r="C28" s="5" t="s">
        <v>10</v>
      </c>
      <c r="D28" s="5" t="s">
        <v>53</v>
      </c>
      <c r="E28" s="6" t="s">
        <v>48</v>
      </c>
      <c r="F28" s="4">
        <v>87</v>
      </c>
      <c r="G28" s="4">
        <v>86</v>
      </c>
      <c r="H28" s="4">
        <v>43</v>
      </c>
      <c r="I28" s="7">
        <v>216</v>
      </c>
      <c r="K28" s="10">
        <f t="shared" si="0"/>
        <v>72</v>
      </c>
    </row>
    <row r="29" spans="1:11" ht="26.4" x14ac:dyDescent="0.25">
      <c r="A29" s="4">
        <v>29</v>
      </c>
      <c r="B29" s="5" t="s">
        <v>78</v>
      </c>
      <c r="C29" s="5" t="s">
        <v>10</v>
      </c>
      <c r="D29" s="5" t="s">
        <v>79</v>
      </c>
      <c r="E29" s="6" t="s">
        <v>32</v>
      </c>
      <c r="F29" s="4">
        <v>72</v>
      </c>
      <c r="G29" s="4">
        <v>66</v>
      </c>
      <c r="H29" s="4">
        <v>81</v>
      </c>
      <c r="I29" s="7">
        <v>219</v>
      </c>
      <c r="K29" s="10">
        <f t="shared" si="0"/>
        <v>73</v>
      </c>
    </row>
    <row r="30" spans="1:11" ht="26.4" x14ac:dyDescent="0.25">
      <c r="A30" s="4">
        <v>20</v>
      </c>
      <c r="B30" s="5" t="s">
        <v>60</v>
      </c>
      <c r="C30" s="5" t="s">
        <v>10</v>
      </c>
      <c r="D30" s="5" t="s">
        <v>61</v>
      </c>
      <c r="E30" s="6" t="s">
        <v>32</v>
      </c>
      <c r="F30" s="4">
        <v>93</v>
      </c>
      <c r="G30" s="4">
        <v>68</v>
      </c>
      <c r="H30" s="4">
        <v>91</v>
      </c>
      <c r="I30" s="7">
        <v>252</v>
      </c>
      <c r="K30" s="10">
        <f t="shared" si="0"/>
        <v>84</v>
      </c>
    </row>
    <row r="31" spans="1:11" ht="26.4" x14ac:dyDescent="0.25">
      <c r="A31" s="4">
        <v>7</v>
      </c>
      <c r="B31" s="5" t="s">
        <v>30</v>
      </c>
      <c r="C31" s="5" t="s">
        <v>10</v>
      </c>
      <c r="D31" s="5" t="s">
        <v>31</v>
      </c>
      <c r="E31" s="6" t="s">
        <v>32</v>
      </c>
      <c r="F31" s="4">
        <v>84</v>
      </c>
      <c r="G31" s="4">
        <v>92</v>
      </c>
      <c r="H31" s="4">
        <v>76</v>
      </c>
      <c r="I31" s="7">
        <v>252</v>
      </c>
      <c r="K31" s="10">
        <f t="shared" si="0"/>
        <v>84</v>
      </c>
    </row>
    <row r="32" spans="1:11" x14ac:dyDescent="0.25">
      <c r="E32" t="s">
        <v>91</v>
      </c>
      <c r="F32" s="11">
        <f>SUM(F2:F31)</f>
        <v>2171</v>
      </c>
      <c r="G32" s="11">
        <f>SUM(G2:G31)</f>
        <v>2189</v>
      </c>
      <c r="H32" s="11">
        <f>SUM(H2:H31)</f>
        <v>2314</v>
      </c>
      <c r="I32" s="11">
        <f>SUM(I2:I31)</f>
        <v>6674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</sheetData>
  <sortState xmlns:xlrd2="http://schemas.microsoft.com/office/spreadsheetml/2017/richdata2" ref="A2:I31">
    <sortCondition ref="E2:E3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C D 8 E 5 F 1 - D C 4 D - 4 A 9 8 - B B 0 B - B 3 0 2 6 4 7 4 5 5 F 2 } "   T o u r I d = " 4 4 0 3 f 8 b 4 - f 5 6 6 - 4 b e 8 - 9 5 9 8 - 1 d 0 d c b 0 f b 2 f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r c A A A K 3 A d I 1 y F E A A A c 7 S U R B V H h e 7 d 3 / b x v 1 H c f x 9 + f s u m m S N m A U 2 o 1 0 k / g m Q Z F a E F 9 + W B n 7 l e 0 n Q D D 4 A z Y h g f g B t E 1 j 2 s / 8 C w g m v g m B h I C J t W m l b Z o 0 o N 9 o k 3 T d Q J R O a y F O 0 i S N 2 y R 2 n M T 2 3 e 7 O F 8 W k F 8 d J 3 j 7 7 4 u e j / c S f u 3 M b + / R 5 5 f 3 x x 3 Z s P v n n S U c A q L C C S w A K z F 8 + P U W F A p R Q o Q B F B A p Q 5 E 7 5 v m D K B y g x h z 4 j U I A W p n y A I r d C n a Z C A U r M 4 c 8 J F K C F K R + g i E A B i s z h Y 2 e Y 8 g F K T D + B A t Q w 5 Q M U u R V q g A o F K D H 9 x w k U o M U c I V C A G j d Q g w Q K U G K O n C B Q g B Z z d A s F y r Z 2 i p 1 I B 1 s V j r N 8 9 x z T W e k Y U 7 l E Z I x T c r 8 u V j Z c x v 1 T L V m 8 F P T i z Q 3 U 0 L o D V X 0 q E g l L U s m k J K z l v T d 0 d 8 h N O z u l q y N V G d D + X 0 e 2 J R P + 8 f K C 7 e 5 3 O + 4 X k z C S S K 2 + e l 8 u l i U 3 t i D 5 B U c u l n f K g i T E N i H X 3 2 R I q o O H j T E x + E G 1 8 j Y m F y 8 G v W X G m Q 9 6 6 2 e m p 6 5 4 Y 1 2 M G 4 j E N k u c s r / p s 9 z B v p Z a A 3 H p 2 N J l s V j 0 7 1 C p V B L L s s S 2 b U k m E l I q l y W V q o T P O + 4 d 8 2 6 H d 5 t K B V v y R U t G 8 9 v k W t 6 S g q m E E q h H 1 C E 3 u Z m s s 1 R + v Q F t e 4 E q O W 5 l s N 0 B 7 w X B b e 4 1 3 N h K c n v C r y b e Q F f n f h v v e 4 5 9 U 5 B c b 4 9 k p p P B A a D 1 r B Z U P 1 B B v y F K 8 7 a X V D k / a s l E M S V l K 9 o K U 6 u C o j m i r h p R 2 n S g S o W y d 4 b 8 C j P n P r 4 Z v p a U S X d q V r L D T x o D H F G L M s A 1 A 2 U X R W b m b J n K J u S y s 0 3 m i l v 3 J w u w l n q C a b K j E 4 7 V k Z D / j L i V Z Z 7 H L c B m m D + f z j M H q w N T 1 Y q t / P h H g z l 9 Y c a 5 q d O W H S l b u l O V J f P z E 0 n J u I + F W h k D v D 3 E L c B N q V C E A V G J O p C b e o O h F 4 y N N C A q Y e O v 3 r Y R V t h / V G 8 D t r K w M b 9 W 4 y 3 w g C I C B S g i U A 0 Q N h V o 5 Q Y 9 5 u M v c r E 4 o 4 8 e C N 7 L h E 0 7 M p Q P e t F q h + e w q F C I T F h 1 r K f F S d M D F X Y C w x r a V 9 h 4 q N W a S T 1 Q Y X e w V g O 0 h Y 2 z t Z q W u g M V d i P C G h B H Y W N 5 Z a t H 3 U / s A u 0 u L B c r G 4 s S g C I C B S g i U I A i A g U o I l C A I g I F K C J Q g K J Y B u r v f / u r T E 5 O B l s i V 6 9 e l c z w s J w 9 O y S D g w P f O 7 a k U C h I P n / 9 i 0 L D r g t s l P n o 1 G w s n r X 9 + b 1 d Q U / k x I n j 8 t 2 l S z K c G Z Z 9 + + 6 R g w / / V N 5 5 + 0 1 J 3 5 i W X D 7 n 7 8 v l c n J 5 b E y 6 u r v l 7 N C g v + / a 9 D W Z m p q S / f s P y J w b r q e e f k a O 9 B + W i Y l x 6 e m 5 Q R 5 7 / I n g O 2 x t z X q 1 e T u I Z a C W e N W l t 7 c 3 2 N o 4 r 3 L N z s 7 K n j 1 7 g j 1 b W / 9 g L u h t H L 9 O L F y s H 0 N p h M n T 1 d X V N m H S E v a y m 9 V b 8 I / a A I s S i E B Y y F Z p w b + I q 1 g E y j v R a B M r A 3 Z d C 6 7 X o p o e K O 8 E h Z + 4 5 Q Y s C x 8 j 1 a 2 Z I l u U 2 O w d / c V 9 3 U F P p L h Y l P G J c R k d G Z E H H 3 r I 3 z c 7 M + N / I i L C 7 d y 1 y / 9 k S I / G o k R c N X o x R S 1 Q l b w 0 L p v V g f J 4 z 0 W d O / c v e f G l 3 w R 7 U K 9 2 D l Q t G m H b U K C a U V Z X B g o b R 6 D W Z z 1 B q x m o Z s 9 H q 6 0 V q J G R j J R L 3 k f 3 I 8 w P b + m T Z L L y i S o E S o N x g x Z 0 q / i B a q X g r I Y K p Y d A N Y 7 5 8 O R M 6 6 f J t T J Q 8 4 V 5 O T N w W g 4 e f N j f p k L V R o W K R m w D N T 4 + L m + / 9 Y b 8 9 n e / D / a g X g S q c W L 7 S o n d u 3 c T J r S c 2 F a o l Z j y 1 c a U L x p b J l C o H 4 F q n N g G y r E d / 4 n d / Q c O + N t U q N q o U N G I b a C 8 9 0 K 9 / t q r 8 v I f / h j s Q b 0 I V O M w 5 W t D B K p x W J R o E 0 z 5 o k G F a k M E q n F i H a h M J i N 9 f X 1 + n w p V G x U q G r E N V D a b l f f f e 1 e e e / 6 F Y A / q R a A a J 7 a v l E i n 0 4 Q J L Y d F i T b B l C 8 a L E q 0 I Q L V O L E N l P d 7 J Y 6 f O C a P P P I z f 5 s K V R s V K h q x D Z T 3 f q h D h z 6 R J 5 / 6 Z b A H 9 S J Q j R P b R Y m O H R 2 E C S 2 H R Y k 2 w Z Q v G i x K t C E C 1 T i x D Z T 3 9 o 2 B g T N y / w M P + N s X v j k v x W L R 7 + N 6 t 9 9 x p 6 R S K b 9 P o B o n t o H y P m D t 6 N F + + d W v n w 3 2 o F 4 E q n F i u y j R t 3 c v Y U L L i W 2 g g F Z E o A B F B A p Q F J t F C S A O q F C A I g I F K C J Q g C I C B S g i U I A i A g U o I l C A I g I F K C J Q g C I C B S g i U I A i A g U o I l C A I g I F K C J Q g C I C B S g i U I A i A g U o I l C A I g I F K C J Q g C I C B S g i U I A i K 7 1 9 I e g C 2 C y r K 5 m T i 6 f e l x 4 7 I z f v o m A B m 2 H + 8 e 9 p Z 3 F u W k q S k k L 2 o p g b 9 w W H A K w X v 4 o Z q P L f r w a l J 9 0 r 0 9 n J Y I 9 I R 2 e X z F y 9 I n f f + x N / e 6 E w J 9 t 3 d M r C f E G + P n d S f n z 7 P p k Y / V Z K x U U C B V T 7 4 E + v y G 1 3 3 S e T Y 9 9 K 9 s p l u e V H d 0 h 3 T 1 r m 5 2 b l y 6 F j 7 m X O D d A 9 s v f W u 6 S z e 5 d c + P K M / G D v b f K / r 8 / 6 n / F M o A A 1 I v 8 H g f z L W u b e C H E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1 8 c 1 d 3 8 - a 5 f 6 - 4 5 d 6 - a 5 9 9 - c d d c 9 d 1 1 c d 5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 3 5 . 2 9 8 6 5 8 6 6 5 1 1 3 9 1 9 < / L a t i t u d e > < L o n g i t u d e > 1 3 0 . 5 8 9 7 2 8 3 9 7 4 9 5 4 1 < / L o n g i t u d e > < R o t a t i o n > 0 < / R o t a t i o n > < P i v o t A n g l e > - 1 . 2 4 0 9 6 3 7 4 3 2 8 9 4 7 7 1 < / P i v o t A n g l e > < D i s t a n c e > 0 . 0 0 7 3 7 2 7 9 9 9 9 9 9 9 9 9 9 8 8 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A c 7 S U R B V H h e 7 d 3 / b x v 1 H c f x 9 + f s u m m S N m A U 2 o 1 0 k / g m Q Z F a E F 9 + W B n 7 l e 0 n Q D D 4 A z Y h g f g B t E 1 j 2 s / 8 C w g m v g m B h I C J t W m l b Z o 0 o N 9 o k 3 T d Q J R O a y F O 0 i S N 2 y R 2 n M T 2 3 e 7 O F 8 W k F 8 d J 3 j 7 7 4 u e j / c S f u 3 M b + / R 5 5 f 3 x x 3 Z s P v n n S U c A q L C C S w A K z F 8 + P U W F A p R Q o Q B F B A p Q 5 E 7 5 v m D K B y g x h z 4 j U I A W p n y A I r d C n a Z C A U r M 4 c 8 J F K C F K R + g i E A B i s z h Y 2 e Y 8 g F K T D + B A t Q w 5 Q M U u R V q g A o F K D H 9 x w k U o M U c I V C A G j d Q g w Q K U G K O n C B Q g B Z z d A s F y r Z 2 i p 1 I B 1 s V j r N 8 9 x z T W e k Y U 7 l E Z I x T c r 8 u V j Z c x v 1 T L V m 8 F P T i z Q 3 U 0 L o D V X 0 q E g l L U s m k J K z l v T d 0 d 8 h N O z u l q y N V G d D + X 0 e 2 J R P + 8 f K C 7 e 5 3 O + 4 X k z C S S K 2 + e l 8 u l i U 3 t i D 5 B U c u l n f K g i T E N i H X 3 2 R I q o O H j T E x + E G 1 8 j Y m F y 8 G v W X G m Q 9 6 6 2 e m p 6 5 4 Y 1 2 M G 4 j E N k u c s r / p s 9 z B v p Z a A 3 H p 2 N J l s V j 0 7 1 C p V B L L s s S 2 b U k m E l I q l y W V q o T P O + 4 d 8 2 6 H d 5 t K B V v y R U t G 8 9 v k W t 6 S g q m E E q h H 1 C E 3 u Z m s s 1 R + v Q F t e 4 E q O W 5 l s N 0 B 7 w X B b e 4 1 3 N h K c n v C r y b e Q F f n f h v v e 4 5 9 U 5 B c b 4 9 k p p P B A a D 1 r B Z U P 1 B B v y F K 8 7 a X V D k / a s l E M S V l K 9 o K U 6 u C o j m i r h p R 2 n S g S o W y d 4 b 8 C j P n P r 4 Z v p a U S X d q V r L D T x o D H F G L M s A 1 A 2 U X R W b m b J n K J u S y s 0 3 m i l v 3 J w u w l n q C a b K j E 4 7 V k Z D / j L i V Z Z 7 H L c B m m D + f z j M H q w N T 1 Y q t / P h H g z l 9 Y c a 5 q d O W H S l b u l O V J f P z E 0 n J u I + F W h k D v D 3 E L c B N q V C E A V G J O p C b e o O h F 4 y N N C A q Y e O v 3 r Y R V t h / V G 8 D t r K w M b 9 W 4 y 3 w g C I C B S g i U A 0 Q N h V o 5 Q Y 9 5 u M v c r E 4 o 4 8 e C N 7 L h E 0 7 M p Q P e t F q h + e w q F C I T F h 1 r K f F S d M D F X Y C w x r a V 9 h 4 q N W a S T 1 Q Y X e w V g O 0 h Y 2 z t Z q W u g M V d i P C G h B H Y W N 5 Z a t H 3 U / s A u 0 u L B c r G 4 s S g C I C B S g i U I A i A g U o I l C A I g I F K C J Q g K J Y B u r v f / u r T E 5 O B l s i V 6 9 e l c z w s J w 9 O y S D g w P f O 7 a k U C h I P n / 9 i 0 L D r g t s l P n o 1 G w s n r X 9 + b 1 d Q U / k x I n j 8 t 2 l S z K c G Z Z 9 + + 6 R g w / / V N 5 5 + 0 1 J 3 5 i W X D 7 n 7 8 v l c n J 5 b E y 6 u r v l 7 N C g v + / a 9 D W Z m p q S / f s P y J w b r q e e f k a O 9 B + W i Y l x 6 e m 5 Q R 5 7 / I n g O 2 x t z X q 1 e T u I Z a C W e N W l t 7 c 3 2 N o 4 r 3 L N z s 7 K n j 1 7 g j 1 b W / 9 g L u h t H L 9 O L F y s H 0 N p h M n T 1 d X V N m H S E v a y m 9 V b 8 I / a A I s S i E B Y y F Z p w b + I q 1 g E y j v R a B M r A 3 Z d C 6 7 X o p o e K O 8 E h Z + 4 5 Q Y s C x 8 j 1 a 2 Z I l u U 2 O w d / c V 9 3 U F P p L h Y l P G J c R k d G Z E H H 3 r I 3 z c 7 M + N / I i L C 7 d y 1 y / 9 k S I / G o k R c N X o x R S 1 Q l b w 0 L p v V g f J 4 z 0 W d O / c v e f G l 3 w R 7 U K 9 2 D l Q t G m H b U K C a U V Z X B g o b R 6 D W Z z 1 B q x m o Z s 9 H q 6 0 V q J G R j J R L 3 k f 3 I 8 w P b + m T Z L L y i S o E S o N x g x Z 0 q / i B a q X g r I Y K p Y d A N Y 7 5 8 O R M 6 6 f J t T J Q 8 4 V 5 O T N w W g 4 e f N j f p k L V R o W K R m w D N T 4 + L m + / 9 Y b 8 9 n e / D / a g X g S q c W L 7 S o n d u 3 c T J r S c 2 F a o l Z j y 1 c a U L x p b J l C o H 4 F q n N g G y r E d / 4 n d / Q c O + N t U q N q o U N G I b a C 8 9 0 K 9 / t q r 8 v I f / h j s Q b 0 I V O M w 5 W t D B K p x W J R o E 0 z 5 o k G F a k M E q n F i H a h M J i N 9 f X 1 + n w p V G x U q G r E N V D a b l f f f e 1 e e e / 6 F Y A / q R a A a J 7 a v l E i n 0 4 Q J L Y d F i T b B l C 8 a L E q 0 I Q L V O L E N l P d 7 J Y 6 f O C a P P P I z f 5 s K V R s V K h q x D Z T 3 f q h D h z 6 R J 5 / 6 Z b A H 9 S J Q j R P b R Y m O H R 2 E C S 2 H R Y k 2 w Z Q v G i x K t C E C 1 T i x D Z T 3 9 o 2 B g T N y / w M P + N s X v j k v x W L R 7 + N 6 t 9 9 x p 6 R S K b 9 P o B o n t o H y P m D t 6 N F + + d W v n w 3 2 o F 4 E q n F i u y j R t 3 c v Y U L L i W 2 g g F Z E o A B F B A p Q F J t F C S A O q F C A I g I F K C J Q g C I C B S g i U I A i A g U o I l C A I g I F K C J Q g C I C B S g i U I A i A g U o I l C A I g I F K C J Q g C I C B S g i U I A i A g U o I l C A I g I F K C J Q g C I C B S g i U I A i K 7 1 9 I e g C 2 C y r K 5 m T i 6 f e l x 4 7 I z f v o m A B m 2 H + 8 e 9 p Z 3 F u W k q S k k L 2 o p g b 9 w W H A K w X v 4 o Z q P L f r w a l J 9 0 r 0 9 n J Y I 9 I R 2 e X z F y 9 I n f f + x N / e 6 E w J 9 t 3 d M r C f E G + P n d S f n z 7 P p k Y / V Z K x U U C B V T 7 4 E + v y G 1 3 3 S e T Y 9 9 K 9 s p l u e V H d 0 h 3 T 1 r m 5 2 b l y 6 F j 7 m X O D d A 9 s v f W u 6 S z e 5 d c + P K M / G D v b f K / r 8 / 6 n / F M o A A 1 I v 8 H g f z L W u b e C H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 G u i d = " 9 7 a a 1 5 4 0 - d 5 c 7 - 4 0 0 8 - 8 4 c 0 - 7 9 6 c d 1 b d 3 e c b "   R e v = " 1 "   R e v G u i d = " f b 7 2 1 f 8 f - 1 5 5 1 - 4 8 4 4 - 8 1 b c - 0 e c 2 7 9 4 5 c 2 4 b " 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6 f 9 1 5 0 d 9 - 0 f b 4 - 4 e 8 8 - 8 d e e - a b 8 9 5 2 d 6 a c 8 5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6 3 . 2 0 0 0 0 0 0 0 0 0 0 0 0 5 & l t ; / X & g t ; & l t ; Y & g t ; 1 9 2 . 7 0 0 0 0 0 0 0 0 0 0 0 0 5 & l t ; / Y & g t ; & l t ; D i s t a n c e T o N e a r e s t C o r n e r X & g t ; 2 6 3 . 2 0 0 0 0 0 0 0 0 0 0 0 0 5 & l t ; / D i s t a n c e T o N e a r e s t C o r n e r X & g t ; & l t ; D i s t a n c e T o N e a r e s t C o r n e r Y & g t ; 1 9 2 . 7 0 0 0 0 0 0 0 0 0 0 0 0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N o t C l u s t e r e d & l t ; / X Y C h a r t T y p e & g t ; & l t ; I s C l u s t e r e d & g t ; f a l s e & l t ; / I s C l u s t e r e d & g t ; & l t ; I s B a r & g t ; f a l s e & l t ; / I s B a r & g t ; & l t ; L a y e r I d & g t ; 9 7 a a 1 5 4 0 - d 5 c 7 - 4 0 0 8 - 8 4 c 0 - 7 9 6 c d 1 b d 3 e c b & l t ; / L a y e r I d & g t ; & l t ; I d & g t ; 6 f 9 1 5 0 d 9 - 0 f b 4 - 4 e 8 8 - 8 d e e - a b 8 9 5 2 d 6 a c 8 5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5B8E9E2-6225-4AE4-A429-E182045DB6E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CD8E5F1-DC4D-4A98-BB0B-B302647455F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sheet1</vt:lpstr>
      <vt:lpstr>Sheet3</vt:lpstr>
      <vt:lpstr>Sheet4</vt:lpstr>
      <vt:lpstr>observation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Guddu Kumar</cp:lastModifiedBy>
  <dcterms:created xsi:type="dcterms:W3CDTF">2022-04-27T14:25:45Z</dcterms:created>
  <dcterms:modified xsi:type="dcterms:W3CDTF">2022-08-25T02:59:27Z</dcterms:modified>
</cp:coreProperties>
</file>