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Sectors/"/>
    </mc:Choice>
  </mc:AlternateContent>
  <xr:revisionPtr revIDLastSave="563" documentId="8_{69C76F3C-5E46-4409-BB94-737F2D236FBC}" xr6:coauthVersionLast="47" xr6:coauthVersionMax="47" xr10:uidLastSave="{D783AABB-0813-41A8-86AD-C82CBEBA7EB4}"/>
  <bookViews>
    <workbookView xWindow="-108" yWindow="-108" windowWidth="30936" windowHeight="17496" xr2:uid="{0DBF3E02-D47D-4B37-9F1E-2FCD1BF58DF4}"/>
  </bookViews>
  <sheets>
    <sheet name="Companies" sheetId="1" r:id="rId1"/>
  </sheets>
  <definedNames>
    <definedName name="_xlnm._FilterDatabase" localSheetId="0" hidden="1">Companies!$B$3:$Z$135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28" i="1"/>
  <c r="L24" i="1"/>
  <c r="L21" i="1"/>
  <c r="J20" i="1"/>
  <c r="H41" i="1"/>
  <c r="J41" i="1" s="1"/>
  <c r="H40" i="1"/>
  <c r="H39" i="1"/>
  <c r="H38" i="1"/>
  <c r="H37" i="1"/>
  <c r="H36" i="1"/>
  <c r="J36" i="1" s="1"/>
  <c r="H35" i="1"/>
  <c r="J35" i="1" s="1"/>
  <c r="H34" i="1"/>
  <c r="J34" i="1" s="1"/>
  <c r="H33" i="1"/>
  <c r="J33" i="1" s="1"/>
  <c r="H32" i="1"/>
  <c r="J32" i="1" s="1"/>
  <c r="H31" i="1"/>
  <c r="H30" i="1"/>
  <c r="J30" i="1" s="1"/>
  <c r="H28" i="1"/>
  <c r="J28" i="1" s="1"/>
  <c r="H27" i="1"/>
  <c r="H26" i="1"/>
  <c r="J26" i="1" s="1"/>
  <c r="H25" i="1"/>
  <c r="J25" i="1" s="1"/>
  <c r="H24" i="1"/>
  <c r="J24" i="1" s="1"/>
  <c r="H23" i="1"/>
  <c r="J23" i="1" s="1"/>
  <c r="H22" i="1"/>
  <c r="H21" i="1"/>
  <c r="J21" i="1" s="1"/>
  <c r="H20" i="1"/>
  <c r="H19" i="1"/>
  <c r="J19" i="1" s="1"/>
  <c r="H18" i="1"/>
  <c r="J18" i="1" s="1"/>
  <c r="H17" i="1"/>
  <c r="J17" i="1" s="1"/>
  <c r="H15" i="1"/>
  <c r="J15" i="1" s="1"/>
  <c r="H14" i="1"/>
  <c r="J14" i="1" s="1"/>
  <c r="H12" i="1"/>
  <c r="H11" i="1"/>
  <c r="H10" i="1"/>
  <c r="J10" i="1" s="1"/>
  <c r="H9" i="1"/>
  <c r="J9" i="1" s="1"/>
  <c r="H8" i="1"/>
  <c r="H7" i="1"/>
  <c r="H6" i="1"/>
  <c r="H5" i="1"/>
  <c r="J5" i="1" s="1"/>
  <c r="J31" i="1"/>
  <c r="J39" i="1"/>
  <c r="J45" i="1"/>
  <c r="J44" i="1"/>
  <c r="J43" i="1"/>
  <c r="J42" i="1"/>
  <c r="J40" i="1"/>
  <c r="J38" i="1"/>
  <c r="J37" i="1"/>
  <c r="J22" i="1"/>
  <c r="J12" i="1"/>
  <c r="J11" i="1"/>
  <c r="J8" i="1"/>
  <c r="J7" i="1"/>
  <c r="J6" i="1"/>
  <c r="L22" i="1" l="1"/>
  <c r="L14" i="1"/>
  <c r="H4" i="1"/>
  <c r="J4" i="1" s="1"/>
  <c r="M20" i="1"/>
  <c r="G16" i="1"/>
  <c r="H16" i="1" s="1"/>
  <c r="J16" i="1" s="1"/>
  <c r="J27" i="1"/>
  <c r="N14" i="1"/>
  <c r="G13" i="1"/>
  <c r="H13" i="1" s="1"/>
  <c r="J13" i="1" s="1"/>
  <c r="P21" i="1"/>
  <c r="H29" i="1"/>
  <c r="J29" i="1" s="1"/>
  <c r="Q22" i="1"/>
  <c r="M2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M21" i="1" l="1"/>
  <c r="N24" i="1"/>
  <c r="N37" i="1"/>
  <c r="M9" i="1"/>
  <c r="N13" i="1"/>
  <c r="R22" i="1"/>
  <c r="M22" i="1"/>
  <c r="N22" i="1"/>
  <c r="M12" i="1"/>
  <c r="N12" i="1"/>
  <c r="N28" i="1"/>
  <c r="N20" i="1"/>
  <c r="Q9" i="1"/>
  <c r="R12" i="1"/>
  <c r="Q12" i="1"/>
  <c r="Q14" i="1"/>
  <c r="M14" i="1"/>
  <c r="R14" i="1"/>
  <c r="R37" i="1"/>
  <c r="M37" i="1"/>
  <c r="Q37" i="1"/>
  <c r="R28" i="1"/>
  <c r="Q28" i="1"/>
  <c r="R20" i="1"/>
  <c r="Q20" i="1"/>
  <c r="R9" i="1" l="1"/>
  <c r="R21" i="1"/>
  <c r="N21" i="1"/>
  <c r="Q21" i="1"/>
  <c r="Q13" i="1"/>
  <c r="R13" i="1"/>
  <c r="Q24" i="1"/>
  <c r="R24" i="1"/>
  <c r="M24" i="1"/>
  <c r="M13" i="1"/>
  <c r="N9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tc={23355B99-BECA-4974-8293-4F09AE74428F}</author>
    <author>tc={1557B76F-8366-4BA4-BDD8-F39A17D8D13A}</author>
    <author>tc={2BBE856B-5BC2-4F71-8130-AFD0315390CE}</author>
    <author>tc={9851A7B0-4133-4BA6-A8C7-515B383D7F94}</author>
    <author>tc={1638EF13-B3C8-4B1E-82FA-ED0E8A290FAB}</author>
    <author>tc={FAF121DD-45B3-46B1-979B-56FA8C599090}</author>
    <author>tc={BB64BD1B-8647-4879-B6E5-35548810B040}</author>
    <author>tc={6894787D-4C31-46E6-9154-21FD28EDF953}</author>
    <author>tc={282B8DEF-D446-44CF-9D5A-2A66D307CBC1}</author>
    <author>tc={B3078AB6-891E-4901-AF71-65821D9400F3}</author>
  </authors>
  <commentList>
    <comment ref="M3" authorId="0" shapeId="0" xr:uid="{23355B99-BECA-4974-8293-4F09AE74428F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Enterprise value / Earnings</t>
      </text>
    </comment>
    <comment ref="N3" authorId="1" shapeId="0" xr:uid="{1557B76F-8366-4BA4-BDD8-F39A17D8D1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 Enterprise value / Earnings
</t>
      </text>
    </comment>
    <comment ref="O3" authorId="2" shapeId="0" xr:uid="{2BBE856B-5BC2-4F71-8130-AFD0315390CE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estimate</t>
      </text>
    </comment>
    <comment ref="P3" authorId="3" shapeId="0" xr:uid="{9851A7B0-4133-4BA6-A8C7-515B383D7F94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estimate</t>
      </text>
    </comment>
    <comment ref="Q3" authorId="4" shapeId="0" xr:uid="{1638EF13-B3C8-4B1E-82FA-ED0E8A290FAB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/ Enterprise value</t>
      </text>
    </comment>
    <comment ref="R3" authorId="5" shapeId="0" xr:uid="{FAF121DD-45B3-46B1-979B-56FA8C59909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/ Enterprise value</t>
      </text>
    </comment>
    <comment ref="S3" authorId="6" shapeId="0" xr:uid="{BB64BD1B-8647-4879-B6E5-35548810B04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Revenue Growth % estimate</t>
      </text>
    </comment>
    <comment ref="T3" authorId="7" shapeId="0" xr:uid="{6894787D-4C31-46E6-9154-21FD28EDF95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Gross Margin %</t>
      </text>
    </comment>
    <comment ref="U3" authorId="8" shapeId="0" xr:uid="{282B8DEF-D446-44CF-9D5A-2A66D307CBC1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Operating Margin %</t>
      </text>
    </comment>
    <comment ref="V3" authorId="9" shapeId="0" xr:uid="{B3078AB6-891E-4901-AF71-65821D9400F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Rate %</t>
      </text>
    </comment>
  </commentList>
</comments>
</file>

<file path=xl/sharedStrings.xml><?xml version="1.0" encoding="utf-8"?>
<sst xmlns="http://schemas.openxmlformats.org/spreadsheetml/2006/main" count="232" uniqueCount="157">
  <si>
    <t>Company</t>
  </si>
  <si>
    <t>Ticker</t>
  </si>
  <si>
    <t>Price</t>
  </si>
  <si>
    <t>MC</t>
  </si>
  <si>
    <t>EV</t>
  </si>
  <si>
    <t>Sector</t>
  </si>
  <si>
    <t>Polestar Automotive</t>
  </si>
  <si>
    <t>Headquartered</t>
  </si>
  <si>
    <t>Electronics</t>
  </si>
  <si>
    <t>Los Angeles, CA</t>
  </si>
  <si>
    <t>Chicago, IL</t>
  </si>
  <si>
    <t>Scholastic Corporation</t>
  </si>
  <si>
    <t>New York, NY</t>
  </si>
  <si>
    <t>Consumer Services</t>
  </si>
  <si>
    <t>Books</t>
  </si>
  <si>
    <t>OneSpaWorld Holdings Ltd</t>
  </si>
  <si>
    <t>Beauty</t>
  </si>
  <si>
    <t>Nassau, Bahamas</t>
  </si>
  <si>
    <t>First Watch Restaurant Group</t>
  </si>
  <si>
    <t>Restaurants</t>
  </si>
  <si>
    <t>Bradenton, FL</t>
  </si>
  <si>
    <t>Papa John's International</t>
  </si>
  <si>
    <t>Louisville, KY</t>
  </si>
  <si>
    <t>Stride Inc</t>
  </si>
  <si>
    <t>Education</t>
  </si>
  <si>
    <t>Reston, VA</t>
  </si>
  <si>
    <t>Global Business Travel Group</t>
  </si>
  <si>
    <t>Travel</t>
  </si>
  <si>
    <t>TripAdvisor Inc</t>
  </si>
  <si>
    <t>Needham, MA</t>
  </si>
  <si>
    <t>Liberty Media Corporation - Series C Liberty Live</t>
  </si>
  <si>
    <t>Media Conglomorate</t>
  </si>
  <si>
    <t>Englewood</t>
  </si>
  <si>
    <t>Shake Shack Inc</t>
  </si>
  <si>
    <t>Blue Bird Corporation</t>
  </si>
  <si>
    <t>BLBD</t>
  </si>
  <si>
    <t>Consumer Durables</t>
  </si>
  <si>
    <t>Motor Vehicles</t>
  </si>
  <si>
    <t xml:space="preserve">Macon, </t>
  </si>
  <si>
    <t>LiveWire Group</t>
  </si>
  <si>
    <t>Milwaukee, WI</t>
  </si>
  <si>
    <t>NWTN Inc</t>
  </si>
  <si>
    <t>Dubai</t>
  </si>
  <si>
    <t>Sonos Inc</t>
  </si>
  <si>
    <t>Santa Barbara, CA</t>
  </si>
  <si>
    <t>Green Brick Partners Inc</t>
  </si>
  <si>
    <t>Homebuilding</t>
  </si>
  <si>
    <t>Plano, TX</t>
  </si>
  <si>
    <t>Dream Finders Homes Inc</t>
  </si>
  <si>
    <t>Jacksonville, FL</t>
  </si>
  <si>
    <t>KB Home</t>
  </si>
  <si>
    <t>Whirlpool Corporation</t>
  </si>
  <si>
    <t>Fall River, MA</t>
  </si>
  <si>
    <t>MSA Safety Incorporated</t>
  </si>
  <si>
    <t>Safety Products</t>
  </si>
  <si>
    <t>Butler, PA</t>
  </si>
  <si>
    <t>Roku Inc</t>
  </si>
  <si>
    <t>Content</t>
  </si>
  <si>
    <t>San Jose, CA</t>
  </si>
  <si>
    <t>Toll Brothers Inc</t>
  </si>
  <si>
    <t>Fort Washington, PA</t>
  </si>
  <si>
    <t>Pulte Group Inc</t>
  </si>
  <si>
    <t>Atlanta, GA</t>
  </si>
  <si>
    <t>Ford Motor Co</t>
  </si>
  <si>
    <t>Dearborn, MI</t>
  </si>
  <si>
    <t>Recreational (EV motorcy)</t>
  </si>
  <si>
    <t>Industry</t>
  </si>
  <si>
    <t>Gothenburg, Sweden</t>
  </si>
  <si>
    <t>Reykjavik, Iceland</t>
  </si>
  <si>
    <t>Est.</t>
  </si>
  <si>
    <t>2024 E</t>
  </si>
  <si>
    <t>2025 E</t>
  </si>
  <si>
    <t>Electric Vehicles</t>
  </si>
  <si>
    <t>Lucid Group</t>
  </si>
  <si>
    <t>Xpeng Inc</t>
  </si>
  <si>
    <t>Rivian Automotive</t>
  </si>
  <si>
    <t>Stellantis</t>
  </si>
  <si>
    <t>Newark, CA</t>
  </si>
  <si>
    <t>Guangzhou, China</t>
  </si>
  <si>
    <t>Irvine, TX</t>
  </si>
  <si>
    <t>Hoofddorp, NL</t>
  </si>
  <si>
    <t>Nio Inc</t>
  </si>
  <si>
    <t>Jiading, China</t>
  </si>
  <si>
    <t>Fisker Inc</t>
  </si>
  <si>
    <t>Manhattan Beach, CA</t>
  </si>
  <si>
    <t>Marriott International</t>
  </si>
  <si>
    <t>Marriott Vacations Worldwide</t>
  </si>
  <si>
    <t>Hyatt Hotels Corporation</t>
  </si>
  <si>
    <t>Hilton Worldwide  Holdings</t>
  </si>
  <si>
    <t>Hotels</t>
  </si>
  <si>
    <t>Bethesda, MD</t>
  </si>
  <si>
    <t>Orlando, FL</t>
  </si>
  <si>
    <t>McLean, VA</t>
  </si>
  <si>
    <t>San Diego, CA</t>
  </si>
  <si>
    <t>Palo Alto, CA</t>
  </si>
  <si>
    <t>Tesla</t>
  </si>
  <si>
    <t>Next ER</t>
  </si>
  <si>
    <t>Last change</t>
  </si>
  <si>
    <t>Íslandshótel hf.</t>
  </si>
  <si>
    <t>Jack in the Box, Inc</t>
  </si>
  <si>
    <t>Olgerðin hf.</t>
  </si>
  <si>
    <t>Consumer Non-Durables</t>
  </si>
  <si>
    <t>PSNY</t>
  </si>
  <si>
    <t>KBH</t>
  </si>
  <si>
    <t>GRBK</t>
  </si>
  <si>
    <t>NIO</t>
  </si>
  <si>
    <t>ROKU</t>
  </si>
  <si>
    <t>PHM</t>
  </si>
  <si>
    <t>LCID</t>
  </si>
  <si>
    <t>DFH</t>
  </si>
  <si>
    <t>RIVN</t>
  </si>
  <si>
    <t>FSKR</t>
  </si>
  <si>
    <t>XPEV</t>
  </si>
  <si>
    <t>TOL</t>
  </si>
  <si>
    <t>WHR</t>
  </si>
  <si>
    <t>TSLA</t>
  </si>
  <si>
    <t>NC</t>
  </si>
  <si>
    <t>?</t>
  </si>
  <si>
    <t>OSW</t>
  </si>
  <si>
    <t>PZZA</t>
  </si>
  <si>
    <t>SCHL</t>
  </si>
  <si>
    <t>HLT</t>
  </si>
  <si>
    <t>MAR</t>
  </si>
  <si>
    <t>HPK</t>
  </si>
  <si>
    <t>JACK</t>
  </si>
  <si>
    <t>OLGERD</t>
  </si>
  <si>
    <t>F</t>
  </si>
  <si>
    <t>TRIP</t>
  </si>
  <si>
    <t>LRN</t>
  </si>
  <si>
    <t>VAC</t>
  </si>
  <si>
    <t>DR</t>
  </si>
  <si>
    <t>OM</t>
  </si>
  <si>
    <t>GM</t>
  </si>
  <si>
    <t>2024 E/EV</t>
  </si>
  <si>
    <t>2025 E/EV</t>
  </si>
  <si>
    <t>SO</t>
  </si>
  <si>
    <t>EV/E</t>
  </si>
  <si>
    <t>Earnings</t>
  </si>
  <si>
    <t>E/EV</t>
  </si>
  <si>
    <t>NPV</t>
  </si>
  <si>
    <t>Chipotle Mexican Grill, Inc</t>
  </si>
  <si>
    <t>CMG</t>
  </si>
  <si>
    <t>Upside</t>
  </si>
  <si>
    <t>24'RG</t>
  </si>
  <si>
    <t>GBTG</t>
  </si>
  <si>
    <t>LLYVK</t>
  </si>
  <si>
    <t>SONO</t>
  </si>
  <si>
    <t>NWTN</t>
  </si>
  <si>
    <t>LVWR</t>
  </si>
  <si>
    <t>FWRG</t>
  </si>
  <si>
    <t>MSA</t>
  </si>
  <si>
    <t>SHAK</t>
  </si>
  <si>
    <t>Last Q</t>
  </si>
  <si>
    <t>Q124</t>
  </si>
  <si>
    <t>Q423</t>
  </si>
  <si>
    <t>Q224</t>
  </si>
  <si>
    <t>Q323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</si>
</sst>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\x"/>
    <numFmt numFmtId="165" formatCode="0.0%"/>
    <numFmt numFmtId="166" formatCode="0.0"/>
    <numFmt numFmtId="167" formatCode="0.00000000000000%"/>
    <numFmt numFmtId="168" formatCode="d\Fh"/>
  </numFmts>
  <fonts count="24">
    <font>
      <sz val="11"/>
      <color theme="1"/>
      <name val="Bw Haas Grotesk"/>
      <family val="2"/>
      <scheme val="minor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u/>
      <sz val="11"/>
      <color theme="10"/>
      <name val="Bw Haas Grotesk"/>
      <family val="2"/>
      <scheme val="minor"/>
    </font>
    <font>
      <b/>
      <sz val="11"/>
      <color theme="1"/>
      <name val="Bw Haas Grotesk"/>
      <family val="2"/>
      <scheme val="minor"/>
    </font>
    <font>
      <i/>
      <sz val="9"/>
      <color theme="1"/>
      <name val="Bw Haas Grotesk"/>
      <family val="2"/>
      <scheme val="minor"/>
    </font>
    <font>
      <sz val="11"/>
      <color theme="1"/>
      <name val="Bw Haas Grotesk"/>
      <family val="2"/>
      <scheme val="minor"/>
    </font>
    <font>
      <sz val="11"/>
      <name val="Bw Haas Grotesk"/>
      <family val="2"/>
      <scheme val="minor"/>
    </font>
    <font>
      <i/>
      <sz val="9"/>
      <color theme="1"/>
      <name val="Bw haas grotesk"/>
    </font>
    <font>
      <sz val="11"/>
      <name val="Bw haas grotesk"/>
    </font>
    <font>
      <b/>
      <sz val="11"/>
      <color theme="1"/>
      <name val="Bw haas grotesk"/>
    </font>
    <font>
      <sz val="11"/>
      <color theme="1"/>
      <name val="Bw haas grotesk"/>
    </font>
    <font>
      <u/>
      <sz val="11"/>
      <name val="Bw haas grotesk"/>
    </font>
    <font>
      <sz val="12"/>
      <color theme="1"/>
      <name val="Bw haas grotesk"/>
    </font>
    <font>
      <sz val="11"/>
      <name val="Bw Haas Grotesk"/>
      <family val="2"/>
    </font>
    <font>
      <u/>
      <sz val="11"/>
      <name val="Bw Haas Grotesk"/>
      <family val="2"/>
    </font>
    <font>
      <b/>
      <sz val="11"/>
      <color theme="1"/>
      <name val="Bw Haas Grotesk"/>
      <family val="2"/>
    </font>
    <font>
      <i/>
      <sz val="9"/>
      <color theme="1"/>
      <name val="Bw Haas Grotesk"/>
      <family val="2"/>
    </font>
    <font>
      <sz val="12"/>
      <color theme="1"/>
      <name val="Bw Haas Grotesk"/>
      <family val="2"/>
    </font>
    <font>
      <sz val="11"/>
      <color theme="1"/>
      <name val="Bw Haas Grotesk"/>
      <scheme val="minor"/>
    </font>
    <font>
      <sz val="12"/>
      <color theme="1"/>
      <name val="Bw Haas Grotesk"/>
      <scheme val="minor"/>
    </font>
    <font>
      <b/>
      <sz val="11"/>
      <color theme="1"/>
      <name val="Bw Haas Grotesk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8B1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56">
    <xf numFmtId="0" fontId="0" fillId="0" borderId="0" xfId="0"/>
    <xf numFmtId="0" fontId="5" fillId="0" borderId="0" xfId="1"/>
    <xf numFmtId="3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6" fillId="0" borderId="1" xfId="0" applyFont="1" applyBorder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4" fontId="10" fillId="0" borderId="0" xfId="0" applyNumberFormat="1" applyFont="1"/>
    <xf numFmtId="0" fontId="14" fillId="0" borderId="0" xfId="1" applyFont="1" applyFill="1"/>
    <xf numFmtId="0" fontId="13" fillId="0" borderId="0" xfId="0" applyFont="1" applyAlignment="1">
      <alignment horizontal="left"/>
    </xf>
    <xf numFmtId="2" fontId="15" fillId="0" borderId="0" xfId="0" applyNumberFormat="1" applyFont="1"/>
    <xf numFmtId="3" fontId="13" fillId="0" borderId="0" xfId="0" applyNumberFormat="1" applyFont="1"/>
    <xf numFmtId="0" fontId="12" fillId="0" borderId="1" xfId="0" applyFont="1" applyBorder="1"/>
    <xf numFmtId="3" fontId="12" fillId="0" borderId="0" xfId="0" applyNumberFormat="1" applyFont="1"/>
    <xf numFmtId="0" fontId="13" fillId="0" borderId="0" xfId="0" applyFont="1"/>
    <xf numFmtId="14" fontId="13" fillId="0" borderId="0" xfId="0" applyNumberFormat="1" applyFont="1"/>
    <xf numFmtId="3" fontId="12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4" fontId="15" fillId="0" borderId="0" xfId="0" applyNumberFormat="1" applyFont="1"/>
    <xf numFmtId="164" fontId="12" fillId="0" borderId="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9" fontId="12" fillId="0" borderId="0" xfId="0" applyNumberFormat="1" applyFont="1" applyAlignment="1">
      <alignment horizontal="center"/>
    </xf>
    <xf numFmtId="9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1" applyFont="1"/>
    <xf numFmtId="0" fontId="15" fillId="0" borderId="0" xfId="0" applyFont="1"/>
    <xf numFmtId="165" fontId="13" fillId="0" borderId="0" xfId="2" applyNumberFormat="1" applyFont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165" fontId="13" fillId="0" borderId="0" xfId="0" applyNumberFormat="1" applyFont="1"/>
    <xf numFmtId="3" fontId="14" fillId="0" borderId="0" xfId="1" applyNumberFormat="1" applyFont="1"/>
    <xf numFmtId="166" fontId="12" fillId="0" borderId="0" xfId="0" applyNumberFormat="1" applyFont="1" applyAlignment="1">
      <alignment horizontal="center"/>
    </xf>
    <xf numFmtId="1" fontId="13" fillId="0" borderId="0" xfId="0" applyNumberFormat="1" applyFont="1"/>
    <xf numFmtId="10" fontId="13" fillId="0" borderId="0" xfId="2" applyNumberFormat="1" applyFont="1" applyBorder="1" applyAlignment="1">
      <alignment horizontal="center"/>
    </xf>
    <xf numFmtId="1" fontId="14" fillId="0" borderId="0" xfId="1" applyNumberFormat="1" applyFont="1"/>
    <xf numFmtId="9" fontId="12" fillId="0" borderId="0" xfId="2" applyFont="1" applyAlignment="1">
      <alignment horizontal="center"/>
    </xf>
    <xf numFmtId="3" fontId="12" fillId="0" borderId="1" xfId="0" applyNumberFormat="1" applyFont="1" applyBorder="1"/>
    <xf numFmtId="3" fontId="11" fillId="0" borderId="0" xfId="0" applyNumberFormat="1" applyFont="1"/>
    <xf numFmtId="10" fontId="12" fillId="0" borderId="1" xfId="0" applyNumberFormat="1" applyFont="1" applyBorder="1"/>
    <xf numFmtId="3" fontId="10" fillId="0" borderId="0" xfId="0" applyNumberFormat="1" applyFont="1"/>
    <xf numFmtId="10" fontId="12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6" fillId="0" borderId="0" xfId="0" applyFont="1"/>
    <xf numFmtId="0" fontId="21" fillId="0" borderId="0" xfId="0" applyFont="1"/>
    <xf numFmtId="0" fontId="22" fillId="0" borderId="0" xfId="0" applyFont="1"/>
    <xf numFmtId="0" fontId="7" fillId="0" borderId="8" xfId="0" applyFont="1" applyBorder="1"/>
    <xf numFmtId="0" fontId="0" fillId="0" borderId="8" xfId="0" applyBorder="1" applyAlignment="1">
      <alignment horizontal="center"/>
    </xf>
    <xf numFmtId="0" fontId="9" fillId="0" borderId="8" xfId="0" applyFont="1" applyBorder="1"/>
    <xf numFmtId="0" fontId="0" fillId="0" borderId="8" xfId="0" applyBorder="1"/>
    <xf numFmtId="0" fontId="22" fillId="0" borderId="8" xfId="0" applyFont="1" applyBorder="1"/>
    <xf numFmtId="0" fontId="19" fillId="2" borderId="6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1" fillId="2" borderId="12" xfId="0" applyFont="1" applyFill="1" applyBorder="1"/>
    <xf numFmtId="3" fontId="20" fillId="2" borderId="12" xfId="0" applyNumberFormat="1" applyFont="1" applyFill="1" applyBorder="1"/>
    <xf numFmtId="3" fontId="1" fillId="2" borderId="12" xfId="0" applyNumberFormat="1" applyFont="1" applyFill="1" applyBorder="1"/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4" fontId="1" fillId="2" borderId="12" xfId="0" applyNumberFormat="1" applyFont="1" applyFill="1" applyBorder="1"/>
    <xf numFmtId="0" fontId="16" fillId="2" borderId="6" xfId="0" applyFont="1" applyFill="1" applyBorder="1"/>
    <xf numFmtId="0" fontId="1" fillId="2" borderId="6" xfId="0" applyFont="1" applyFill="1" applyBorder="1"/>
    <xf numFmtId="2" fontId="20" fillId="2" borderId="6" xfId="0" applyNumberFormat="1" applyFont="1" applyFill="1" applyBorder="1"/>
    <xf numFmtId="3" fontId="20" fillId="2" borderId="6" xfId="0" applyNumberFormat="1" applyFont="1" applyFill="1" applyBorder="1"/>
    <xf numFmtId="3" fontId="1" fillId="2" borderId="6" xfId="0" applyNumberFormat="1" applyFont="1" applyFill="1" applyBorder="1"/>
    <xf numFmtId="0" fontId="18" fillId="2" borderId="6" xfId="0" applyFont="1" applyFill="1" applyBorder="1"/>
    <xf numFmtId="0" fontId="18" fillId="2" borderId="6" xfId="0" applyFont="1" applyFill="1" applyBorder="1" applyAlignment="1">
      <alignment horizontal="center"/>
    </xf>
    <xf numFmtId="14" fontId="1" fillId="2" borderId="6" xfId="0" applyNumberFormat="1" applyFont="1" applyFill="1" applyBorder="1"/>
    <xf numFmtId="0" fontId="0" fillId="2" borderId="6" xfId="0" applyFill="1" applyBorder="1"/>
    <xf numFmtId="14" fontId="19" fillId="2" borderId="6" xfId="0" applyNumberFormat="1" applyFont="1" applyFill="1" applyBorder="1"/>
    <xf numFmtId="0" fontId="17" fillId="2" borderId="6" xfId="1" applyFont="1" applyFill="1" applyBorder="1"/>
    <xf numFmtId="0" fontId="1" fillId="2" borderId="6" xfId="0" applyFont="1" applyFill="1" applyBorder="1" applyAlignment="1">
      <alignment horizontal="left"/>
    </xf>
    <xf numFmtId="164" fontId="18" fillId="2" borderId="6" xfId="0" applyNumberFormat="1" applyFont="1" applyFill="1" applyBorder="1" applyAlignment="1">
      <alignment horizontal="center"/>
    </xf>
    <xf numFmtId="9" fontId="18" fillId="2" borderId="6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3" fontId="18" fillId="2" borderId="6" xfId="0" applyNumberFormat="1" applyFont="1" applyFill="1" applyBorder="1"/>
    <xf numFmtId="3" fontId="18" fillId="2" borderId="6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165" fontId="1" fillId="2" borderId="6" xfId="2" applyNumberFormat="1" applyFont="1" applyFill="1" applyBorder="1" applyAlignment="1">
      <alignment horizontal="center"/>
    </xf>
    <xf numFmtId="0" fontId="20" fillId="2" borderId="6" xfId="0" applyFont="1" applyFill="1" applyBorder="1"/>
    <xf numFmtId="1" fontId="20" fillId="2" borderId="6" xfId="0" applyNumberFormat="1" applyFont="1" applyFill="1" applyBorder="1"/>
    <xf numFmtId="9" fontId="1" fillId="2" borderId="6" xfId="0" applyNumberFormat="1" applyFont="1" applyFill="1" applyBorder="1" applyAlignment="1">
      <alignment horizontal="center"/>
    </xf>
    <xf numFmtId="167" fontId="18" fillId="2" borderId="6" xfId="0" applyNumberFormat="1" applyFont="1" applyFill="1" applyBorder="1" applyAlignment="1">
      <alignment horizontal="center"/>
    </xf>
    <xf numFmtId="168" fontId="1" fillId="2" borderId="6" xfId="0" applyNumberFormat="1" applyFont="1" applyFill="1" applyBorder="1"/>
    <xf numFmtId="9" fontId="1" fillId="2" borderId="6" xfId="2" applyFont="1" applyFill="1" applyBorder="1" applyAlignment="1">
      <alignment horizontal="center"/>
    </xf>
    <xf numFmtId="1" fontId="1" fillId="2" borderId="6" xfId="0" applyNumberFormat="1" applyFont="1" applyFill="1" applyBorder="1"/>
    <xf numFmtId="0" fontId="5" fillId="2" borderId="6" xfId="1" applyFill="1" applyBorder="1"/>
    <xf numFmtId="9" fontId="18" fillId="2" borderId="6" xfId="2" applyFont="1" applyFill="1" applyBorder="1" applyAlignment="1">
      <alignment horizontal="center"/>
    </xf>
    <xf numFmtId="3" fontId="17" fillId="2" borderId="6" xfId="1" applyNumberFormat="1" applyFont="1" applyFill="1" applyBorder="1"/>
    <xf numFmtId="3" fontId="1" fillId="2" borderId="6" xfId="0" applyNumberFormat="1" applyFont="1" applyFill="1" applyBorder="1" applyAlignment="1">
      <alignment horizontal="left"/>
    </xf>
    <xf numFmtId="4" fontId="20" fillId="2" borderId="6" xfId="0" applyNumberFormat="1" applyFont="1" applyFill="1" applyBorder="1"/>
    <xf numFmtId="165" fontId="1" fillId="2" borderId="6" xfId="0" applyNumberFormat="1" applyFont="1" applyFill="1" applyBorder="1"/>
    <xf numFmtId="14" fontId="19" fillId="2" borderId="4" xfId="0" applyNumberFormat="1" applyFont="1" applyFill="1" applyBorder="1"/>
    <xf numFmtId="0" fontId="17" fillId="2" borderId="4" xfId="1" applyFont="1" applyFill="1" applyBorder="1"/>
    <xf numFmtId="0" fontId="1" fillId="2" borderId="4" xfId="0" applyFont="1" applyFill="1" applyBorder="1"/>
    <xf numFmtId="2" fontId="20" fillId="2" borderId="4" xfId="0" applyNumberFormat="1" applyFont="1" applyFill="1" applyBorder="1"/>
    <xf numFmtId="3" fontId="20" fillId="2" borderId="4" xfId="0" applyNumberFormat="1" applyFont="1" applyFill="1" applyBorder="1"/>
    <xf numFmtId="3" fontId="1" fillId="2" borderId="4" xfId="0" applyNumberFormat="1" applyFont="1" applyFill="1" applyBorder="1"/>
    <xf numFmtId="0" fontId="18" fillId="2" borderId="4" xfId="0" applyFont="1" applyFill="1" applyBorder="1"/>
    <xf numFmtId="0" fontId="18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1" fillId="2" borderId="4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1" fillId="0" borderId="13" xfId="0" applyFont="1" applyBorder="1"/>
    <xf numFmtId="0" fontId="16" fillId="2" borderId="9" xfId="0" applyFont="1" applyFill="1" applyBorder="1"/>
    <xf numFmtId="0" fontId="1" fillId="2" borderId="7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2" xfId="0" applyFont="1" applyFill="1" applyBorder="1" applyAlignment="1">
      <alignment horizontal="right"/>
    </xf>
    <xf numFmtId="9" fontId="1" fillId="2" borderId="6" xfId="0" applyNumberFormat="1" applyFont="1" applyFill="1" applyBorder="1" applyAlignment="1">
      <alignment horizontal="right"/>
    </xf>
    <xf numFmtId="3" fontId="1" fillId="2" borderId="6" xfId="0" applyNumberFormat="1" applyFont="1" applyFill="1" applyBorder="1" applyAlignment="1">
      <alignment horizontal="right"/>
    </xf>
    <xf numFmtId="9" fontId="1" fillId="2" borderId="6" xfId="2" applyFont="1" applyFill="1" applyBorder="1" applyAlignment="1">
      <alignment horizontal="right"/>
    </xf>
    <xf numFmtId="9" fontId="1" fillId="2" borderId="4" xfId="0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9" fontId="13" fillId="0" borderId="0" xfId="0" applyNumberFormat="1" applyFont="1" applyAlignment="1">
      <alignment horizontal="right"/>
    </xf>
    <xf numFmtId="9" fontId="13" fillId="0" borderId="0" xfId="2" applyFont="1" applyBorder="1" applyAlignment="1">
      <alignment horizontal="right"/>
    </xf>
    <xf numFmtId="10" fontId="13" fillId="0" borderId="0" xfId="2" applyNumberFormat="1" applyFont="1" applyBorder="1" applyAlignment="1">
      <alignment horizontal="right"/>
    </xf>
    <xf numFmtId="10" fontId="13" fillId="0" borderId="0" xfId="0" applyNumberFormat="1" applyFont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20" fillId="2" borderId="9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left"/>
    </xf>
    <xf numFmtId="0" fontId="19" fillId="2" borderId="9" xfId="0" applyFont="1" applyFill="1" applyBorder="1" applyAlignment="1">
      <alignment horizontal="right"/>
    </xf>
    <xf numFmtId="0" fontId="23" fillId="0" borderId="0" xfId="0" applyFont="1"/>
    <xf numFmtId="0" fontId="12" fillId="2" borderId="9" xfId="0" applyFont="1" applyFill="1" applyBorder="1" applyAlignment="1">
      <alignment horizontal="right"/>
    </xf>
    <xf numFmtId="4" fontId="12" fillId="2" borderId="6" xfId="0" applyNumberFormat="1" applyFont="1" applyFill="1" applyBorder="1"/>
    <xf numFmtId="4" fontId="12" fillId="2" borderId="12" xfId="0" applyNumberFormat="1" applyFont="1" applyFill="1" applyBorder="1"/>
    <xf numFmtId="4" fontId="12" fillId="2" borderId="4" xfId="0" applyNumberFormat="1" applyFont="1" applyFill="1" applyBorder="1"/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20" fillId="2" borderId="12" xfId="0" applyNumberFormat="1" applyFont="1" applyFill="1" applyBorder="1"/>
    <xf numFmtId="9" fontId="18" fillId="2" borderId="3" xfId="0" applyNumberFormat="1" applyFont="1" applyFill="1" applyBorder="1" applyAlignment="1">
      <alignment horizontal="center"/>
    </xf>
    <xf numFmtId="14" fontId="19" fillId="2" borderId="12" xfId="0" applyNumberFormat="1" applyFont="1" applyFill="1" applyBorder="1"/>
    <xf numFmtId="0" fontId="5" fillId="2" borderId="12" xfId="1" applyFill="1" applyBorder="1"/>
    <xf numFmtId="0" fontId="13" fillId="2" borderId="9" xfId="0" applyFont="1" applyFill="1" applyBorder="1" applyAlignment="1">
      <alignment horizontal="right"/>
    </xf>
    <xf numFmtId="4" fontId="13" fillId="2" borderId="12" xfId="0" applyNumberFormat="1" applyFont="1" applyFill="1" applyBorder="1"/>
    <xf numFmtId="4" fontId="13" fillId="2" borderId="6" xfId="0" applyNumberFormat="1" applyFont="1" applyFill="1" applyBorder="1"/>
    <xf numFmtId="9" fontId="13" fillId="2" borderId="6" xfId="0" applyNumberFormat="1" applyFont="1" applyFill="1" applyBorder="1"/>
    <xf numFmtId="4" fontId="13" fillId="2" borderId="4" xfId="0" applyNumberFormat="1" applyFont="1" applyFill="1" applyBorder="1"/>
    <xf numFmtId="165" fontId="6" fillId="0" borderId="2" xfId="2" applyNumberFormat="1" applyFont="1" applyBorder="1" applyAlignment="1">
      <alignment horizontal="right"/>
    </xf>
    <xf numFmtId="165" fontId="1" fillId="2" borderId="10" xfId="2" applyNumberFormat="1" applyFont="1" applyFill="1" applyBorder="1" applyAlignment="1">
      <alignment horizontal="right"/>
    </xf>
    <xf numFmtId="165" fontId="18" fillId="2" borderId="12" xfId="2" applyNumberFormat="1" applyFont="1" applyFill="1" applyBorder="1" applyAlignment="1">
      <alignment horizontal="right"/>
    </xf>
    <xf numFmtId="165" fontId="18" fillId="2" borderId="6" xfId="2" applyNumberFormat="1" applyFont="1" applyFill="1" applyBorder="1" applyAlignment="1">
      <alignment horizontal="right"/>
    </xf>
    <xf numFmtId="165" fontId="18" fillId="2" borderId="4" xfId="2" applyNumberFormat="1" applyFont="1" applyFill="1" applyBorder="1" applyAlignment="1">
      <alignment horizontal="right"/>
    </xf>
    <xf numFmtId="165" fontId="12" fillId="0" borderId="2" xfId="2" applyNumberFormat="1" applyFont="1" applyBorder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FB8B1E"/>
        </patternFill>
      </fill>
    </dxf>
  </dxfs>
  <tableStyles count="1" defaultTableStyle="TableStyleMedium2" defaultPivotStyle="PivotStyleLight16">
    <tableStyle name="Töflustíll 1" pivot="0" count="1" xr9:uid="{E32F49A7-C8C8-45BC-ABAC-4060AE1B197F}">
      <tableStyleElement type="wholeTable" dxfId="0"/>
    </tableStyle>
  </tableStyles>
  <colors>
    <mruColors>
      <color rgb="FFFB8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rbert Guðmundsson" id="{CC1BD845-8AB2-4BF4-AD2B-609840192C8F}" userId="c057fd7477d87051" providerId="Windows Live"/>
</personList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Bloomberg font">
      <a:majorFont>
        <a:latin typeface="Bw Haas Grotesk"/>
        <a:ea typeface=""/>
        <a:cs typeface=""/>
      </a:majorFont>
      <a:minorFont>
        <a:latin typeface="Bw Haas Grotes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4-04-27T05:42:30.50" personId="{CC1BD845-8AB2-4BF4-AD2B-609840192C8F}" id="{23355B99-BECA-4974-8293-4F09AE74428F}">
    <text>2024 Enterprise value / Earnings</text>
  </threadedComment>
  <threadedComment ref="N3" dT="2024-04-27T05:42:43.78" personId="{CC1BD845-8AB2-4BF4-AD2B-609840192C8F}" id="{1557B76F-8366-4BA4-BDD8-F39A17D8D13A}">
    <text xml:space="preserve">2025 Enterprise value / Earnings
</text>
  </threadedComment>
  <threadedComment ref="O3" dT="2024-04-27T05:43:20.15" personId="{CC1BD845-8AB2-4BF4-AD2B-609840192C8F}" id="{2BBE856B-5BC2-4F71-8130-AFD0315390CE}">
    <text>2024 Earnings estimate</text>
  </threadedComment>
  <threadedComment ref="P3" dT="2024-04-27T05:43:32.06" personId="{CC1BD845-8AB2-4BF4-AD2B-609840192C8F}" id="{9851A7B0-4133-4BA6-A8C7-515B383D7F94}">
    <text>2025 Earnings estimate</text>
  </threadedComment>
  <threadedComment ref="Q3" dT="2024-04-27T05:45:21.05" personId="{CC1BD845-8AB2-4BF4-AD2B-609840192C8F}" id="{1638EF13-B3C8-4B1E-82FA-ED0E8A290FAB}">
    <text>2024 Earnings / Enterprise value</text>
  </threadedComment>
  <threadedComment ref="R3" dT="2024-04-27T05:45:37.51" personId="{CC1BD845-8AB2-4BF4-AD2B-609840192C8F}" id="{FAF121DD-45B3-46B1-979B-56FA8C599090}">
    <text>2025 Earnings / Enterprise value</text>
  </threadedComment>
  <threadedComment ref="S3" dT="2024-04-27T05:45:57.24" personId="{CC1BD845-8AB2-4BF4-AD2B-609840192C8F}" id="{BB64BD1B-8647-4879-B6E5-35548810B040}">
    <text>2024 Revenue Growth % estimate</text>
  </threadedComment>
  <threadedComment ref="T3" dT="2024-04-27T05:46:09.92" personId="{CC1BD845-8AB2-4BF4-AD2B-609840192C8F}" id="{6894787D-4C31-46E6-9154-21FD28EDF953}">
    <text>Gross Margin %</text>
  </threadedComment>
  <threadedComment ref="U3" dT="2024-04-27T05:46:19.34" personId="{CC1BD845-8AB2-4BF4-AD2B-609840192C8F}" id="{282B8DEF-D446-44CF-9D5A-2A66D307CBC1}">
    <text>Operating Margin %</text>
  </threadedComment>
  <threadedComment ref="V3" dT="2024-04-27T05:46:28.75" personId="{CC1BD845-8AB2-4BF4-AD2B-609840192C8F}" id="{B3078AB6-891E-4901-AF71-65821D9400F3}">
    <text>Discount Rate %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herbe\OneDrive\Desktop\Kaupandi%20ehf\Greiningar\US\TOL%20US.xlsx" TargetMode="External"/><Relationship Id="rId13" Type="http://schemas.openxmlformats.org/officeDocument/2006/relationships/hyperlink" Target="file:///C:\Users\herbe\OneDrive\Desktop\Kaupandi%20ehf\Greiningar\US\MAR%20US.xlsx" TargetMode="External"/><Relationship Id="rId18" Type="http://schemas.openxmlformats.org/officeDocument/2006/relationships/hyperlink" Target="file:///C:\Users\herbe\OneDrive\Desktop\Kaupandi%20ehf\Greiningar\US\PZZA.xlsx" TargetMode="External"/><Relationship Id="rId3" Type="http://schemas.openxmlformats.org/officeDocument/2006/relationships/hyperlink" Target="file:///C:\Users\herbe\OneDrive\Desktop\Kaupandi%20ehf\Greiningar\US\FSRN%20US.xlsx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file:///C:\Users\herbe\OneDrive\Desktop\Kaupandi%20ehf\Greiningar\US\PHM%20US.xlsx" TargetMode="External"/><Relationship Id="rId12" Type="http://schemas.openxmlformats.org/officeDocument/2006/relationships/hyperlink" Target="file:///C:\Users\herbe\OneDrive\Desktop\Kaupandi%20ehf\Greiningar\US\GRBK%20US.xlsx" TargetMode="External"/><Relationship Id="rId17" Type="http://schemas.openxmlformats.org/officeDocument/2006/relationships/hyperlink" Target="file:///C:\Users\herbe\OneDrive\Desktop\Kaupandi%20ehf\Greiningar\ICE\ISHOTEL.xlsx" TargetMode="External"/><Relationship Id="rId2" Type="http://schemas.openxmlformats.org/officeDocument/2006/relationships/hyperlink" Target="file:///C:\Users\herbe\OneDrive\Greiningar\US\RIVN%20US.xlsx" TargetMode="External"/><Relationship Id="rId16" Type="http://schemas.openxmlformats.org/officeDocument/2006/relationships/hyperlink" Target="file:///C:\Users\herbe\OneDrive\Desktop\Kaupandi%20ehf\Greiningar\US\OSW.xlsx" TargetMode="External"/><Relationship Id="rId20" Type="http://schemas.openxmlformats.org/officeDocument/2006/relationships/hyperlink" Target="file:///C:\Users\herbe\OneDrive\Desktop\Kaupandi%20ehf\Greiningar\US\TSLA.xlsx" TargetMode="External"/><Relationship Id="rId1" Type="http://schemas.openxmlformats.org/officeDocument/2006/relationships/hyperlink" Target="file:///C:\Users\herbe\OneDrive\Greiningar\US\PSNY%20US.xlsx" TargetMode="External"/><Relationship Id="rId6" Type="http://schemas.openxmlformats.org/officeDocument/2006/relationships/hyperlink" Target="file:///C:\Users\herbe\OneDrive\Desktop\Kaupandi%20ehf\Greiningar\CN\NIO%20CN.xlsx" TargetMode="External"/><Relationship Id="rId11" Type="http://schemas.openxmlformats.org/officeDocument/2006/relationships/hyperlink" Target="file:///C:\Users\herbe\OneDrive\Desktop\Kaupandi%20ehf\Greiningar\US\DFH%20US.xlsx" TargetMode="External"/><Relationship Id="rId5" Type="http://schemas.openxmlformats.org/officeDocument/2006/relationships/hyperlink" Target="file:///C:\Users\herbe\OneDrive\Greiningar\US\LCID%20US.xlsx" TargetMode="External"/><Relationship Id="rId15" Type="http://schemas.openxmlformats.org/officeDocument/2006/relationships/hyperlink" Target="file:///C:\Users\herbe\OneDrive\Desktop\Kaupandi%20ehf\Greiningar\US\H%20US.xlsx" TargetMode="External"/><Relationship Id="rId23" Type="http://schemas.microsoft.com/office/2017/10/relationships/threadedComment" Target="../threadedComments/threadedComment1.xml"/><Relationship Id="rId10" Type="http://schemas.openxmlformats.org/officeDocument/2006/relationships/hyperlink" Target="file:///C:\Users\herbe\OneDrive\Desktop\Kaupandi%20ehf\Greiningar\US\KBH%20US.xlsx" TargetMode="External"/><Relationship Id="rId19" Type="http://schemas.openxmlformats.org/officeDocument/2006/relationships/hyperlink" Target="file:///C:\Users\herbe\OneDrive\Desktop\Kaupandi%20ehf\Greiningar\US\WHR.xlsx" TargetMode="External"/><Relationship Id="rId4" Type="http://schemas.openxmlformats.org/officeDocument/2006/relationships/hyperlink" Target="file:///C:\Users\herbe\OneDrive\Desktop\Kaupandi%20ehf\Greiningar\CN\XPEV%20CN.xlsx" TargetMode="External"/><Relationship Id="rId9" Type="http://schemas.openxmlformats.org/officeDocument/2006/relationships/hyperlink" Target="file:///C:\Users\herbe\OneDrive\Desktop\Kaupandi%20ehf\Greiningar\US\ROKU%20US.xlsx" TargetMode="External"/><Relationship Id="rId14" Type="http://schemas.openxmlformats.org/officeDocument/2006/relationships/hyperlink" Target="file:///C:\Users\herbe\OneDrive\Desktop\Kaupandi%20ehf\Greiningar\US\HLT%20US.xlsx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7A39-07BE-41F7-BD79-B33F797798F5}">
  <sheetPr codeName="Sheet1"/>
  <dimension ref="A1:AA192"/>
  <sheetViews>
    <sheetView tabSelected="1" zoomScale="130" zoomScaleNormal="130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5"/>
  <cols>
    <col min="1" max="1" width="4" customWidth="1"/>
    <col min="2" max="3" width="9.09765625" style="4" customWidth="1"/>
    <col min="4" max="4" width="27" style="8" customWidth="1"/>
    <col min="5" max="5" width="9.3984375" customWidth="1"/>
    <col min="6" max="6" width="8.59765625" style="52" customWidth="1"/>
    <col min="7" max="7" width="10.59765625" customWidth="1"/>
    <col min="8" max="8" width="12.8984375" customWidth="1"/>
    <col min="9" max="9" width="8.09765625" customWidth="1"/>
    <col min="10" max="10" width="9.09765625" customWidth="1"/>
    <col min="11" max="11" width="8.59765625" style="134" customWidth="1"/>
    <col min="12" max="12" width="8.59765625" style="51" customWidth="1"/>
    <col min="13" max="13" width="8.59765625" style="6" customWidth="1"/>
    <col min="14" max="14" width="8.59765625" style="5" customWidth="1"/>
    <col min="15" max="16" width="8.59765625" customWidth="1"/>
    <col min="17" max="18" width="8.59765625" style="3" customWidth="1"/>
    <col min="19" max="19" width="9.3984375" style="7" customWidth="1"/>
    <col min="20" max="21" width="8.59765625" style="118" customWidth="1"/>
    <col min="22" max="22" width="8.59765625" style="150" customWidth="1"/>
    <col min="23" max="23" width="22.59765625" customWidth="1"/>
    <col min="24" max="24" width="22.796875" customWidth="1"/>
    <col min="25" max="25" width="21.5" customWidth="1"/>
    <col min="26" max="26" width="6.296875" customWidth="1"/>
    <col min="27" max="27" width="11.8984375" customWidth="1"/>
  </cols>
  <sheetData>
    <row r="1" spans="1:27">
      <c r="A1">
        <f>COUNT(A4:A45)</f>
        <v>38</v>
      </c>
      <c r="M1" s="5"/>
    </row>
    <row r="2" spans="1:27" ht="15.6" thickBot="1">
      <c r="B2" s="53"/>
      <c r="C2" s="53"/>
      <c r="D2" s="55"/>
      <c r="E2" s="56"/>
      <c r="F2" s="57"/>
      <c r="G2" s="56"/>
      <c r="H2" s="56"/>
      <c r="I2" s="56"/>
      <c r="J2" s="56"/>
      <c r="M2" s="139" t="s">
        <v>136</v>
      </c>
      <c r="N2" s="139"/>
      <c r="O2" s="140" t="s">
        <v>137</v>
      </c>
      <c r="P2" s="140"/>
      <c r="Q2" s="139" t="s">
        <v>138</v>
      </c>
      <c r="R2" s="139"/>
      <c r="S2" s="54"/>
    </row>
    <row r="3" spans="1:27" s="51" customFormat="1" ht="15.6" thickBot="1">
      <c r="A3" s="113"/>
      <c r="B3" s="133" t="s">
        <v>97</v>
      </c>
      <c r="C3" s="133" t="s">
        <v>152</v>
      </c>
      <c r="D3" s="114" t="s">
        <v>0</v>
      </c>
      <c r="E3" s="132" t="s">
        <v>1</v>
      </c>
      <c r="F3" s="131" t="s">
        <v>2</v>
      </c>
      <c r="G3" s="130" t="s">
        <v>135</v>
      </c>
      <c r="H3" s="115" t="s">
        <v>3</v>
      </c>
      <c r="I3" s="60" t="s">
        <v>116</v>
      </c>
      <c r="J3" s="145" t="s">
        <v>4</v>
      </c>
      <c r="K3" s="135" t="s">
        <v>139</v>
      </c>
      <c r="L3" s="145" t="s">
        <v>142</v>
      </c>
      <c r="M3" s="112">
        <v>2024</v>
      </c>
      <c r="N3" s="112">
        <v>2025</v>
      </c>
      <c r="O3" s="112" t="s">
        <v>70</v>
      </c>
      <c r="P3" s="112" t="s">
        <v>71</v>
      </c>
      <c r="Q3" s="112" t="s">
        <v>133</v>
      </c>
      <c r="R3" s="112" t="s">
        <v>134</v>
      </c>
      <c r="S3" s="112" t="s">
        <v>143</v>
      </c>
      <c r="T3" s="116" t="s">
        <v>132</v>
      </c>
      <c r="U3" s="117" t="s">
        <v>131</v>
      </c>
      <c r="V3" s="151" t="s">
        <v>130</v>
      </c>
      <c r="W3" s="111" t="s">
        <v>66</v>
      </c>
      <c r="X3" s="112" t="s">
        <v>5</v>
      </c>
      <c r="Y3" s="111" t="s">
        <v>7</v>
      </c>
      <c r="Z3" s="111" t="s">
        <v>69</v>
      </c>
      <c r="AA3" s="111" t="s">
        <v>96</v>
      </c>
    </row>
    <row r="4" spans="1:27">
      <c r="A4">
        <v>1</v>
      </c>
      <c r="B4" s="143">
        <v>45445</v>
      </c>
      <c r="C4" s="143" t="s">
        <v>153</v>
      </c>
      <c r="D4" s="144" t="s">
        <v>95</v>
      </c>
      <c r="E4" s="62" t="s">
        <v>115</v>
      </c>
      <c r="F4" s="141">
        <v>179.24</v>
      </c>
      <c r="G4" s="63">
        <v>3189.1961670000001</v>
      </c>
      <c r="H4" s="64">
        <f>G4*F4</f>
        <v>571631.52097308007</v>
      </c>
      <c r="I4" s="64">
        <v>21503</v>
      </c>
      <c r="J4" s="73">
        <f>H4+I4</f>
        <v>593134.52097308007</v>
      </c>
      <c r="K4" s="137"/>
      <c r="L4" s="146"/>
      <c r="M4" s="65"/>
      <c r="N4" s="65"/>
      <c r="O4" s="62"/>
      <c r="P4" s="62"/>
      <c r="Q4" s="66"/>
      <c r="R4" s="66"/>
      <c r="S4" s="67"/>
      <c r="T4" s="119"/>
      <c r="U4" s="119"/>
      <c r="V4" s="152"/>
      <c r="W4" s="62" t="s">
        <v>72</v>
      </c>
      <c r="X4" s="62" t="s">
        <v>36</v>
      </c>
      <c r="Y4" s="62" t="s">
        <v>94</v>
      </c>
      <c r="Z4" s="62">
        <v>2003</v>
      </c>
      <c r="AA4" s="68">
        <v>45490</v>
      </c>
    </row>
    <row r="5" spans="1:27">
      <c r="A5">
        <f>1+A4</f>
        <v>2</v>
      </c>
      <c r="B5" s="58"/>
      <c r="C5" s="58"/>
      <c r="D5" s="69" t="s">
        <v>140</v>
      </c>
      <c r="E5" s="70" t="s">
        <v>141</v>
      </c>
      <c r="F5" s="71">
        <v>3129.52</v>
      </c>
      <c r="G5" s="72">
        <v>27.47</v>
      </c>
      <c r="H5" s="73">
        <f>G5*F5</f>
        <v>85967.914399999994</v>
      </c>
      <c r="I5" s="73"/>
      <c r="J5" s="73">
        <f>H5-I5</f>
        <v>85967.914399999994</v>
      </c>
      <c r="K5" s="136"/>
      <c r="L5" s="147"/>
      <c r="M5" s="74"/>
      <c r="N5" s="74"/>
      <c r="O5" s="70"/>
      <c r="P5" s="70"/>
      <c r="Q5" s="75"/>
      <c r="R5" s="75"/>
      <c r="S5" s="61"/>
      <c r="T5" s="59"/>
      <c r="U5" s="59"/>
      <c r="V5" s="153"/>
      <c r="W5" s="70"/>
      <c r="X5" s="70"/>
      <c r="Y5" s="70"/>
      <c r="Z5" s="70"/>
      <c r="AA5" s="70"/>
    </row>
    <row r="6" spans="1:27">
      <c r="A6">
        <f t="shared" ref="A6:A41" si="0">1+A5</f>
        <v>3</v>
      </c>
      <c r="B6" s="58"/>
      <c r="C6" s="58"/>
      <c r="D6" s="69" t="s">
        <v>76</v>
      </c>
      <c r="E6" s="77"/>
      <c r="F6" s="71">
        <v>26.36</v>
      </c>
      <c r="G6" s="72">
        <v>2870</v>
      </c>
      <c r="H6" s="73">
        <f>G6*F6</f>
        <v>75653.2</v>
      </c>
      <c r="I6" s="73"/>
      <c r="J6" s="73">
        <f>H6-I6</f>
        <v>75653.2</v>
      </c>
      <c r="K6" s="136"/>
      <c r="L6" s="147"/>
      <c r="M6" s="74"/>
      <c r="N6" s="74"/>
      <c r="O6" s="70"/>
      <c r="P6" s="70"/>
      <c r="Q6" s="75"/>
      <c r="R6" s="75"/>
      <c r="S6" s="61"/>
      <c r="T6" s="59"/>
      <c r="U6" s="59"/>
      <c r="V6" s="153"/>
      <c r="W6" s="70" t="s">
        <v>37</v>
      </c>
      <c r="X6" s="70" t="s">
        <v>36</v>
      </c>
      <c r="Y6" s="70" t="s">
        <v>80</v>
      </c>
      <c r="Z6" s="70">
        <v>2014</v>
      </c>
      <c r="AA6" s="76">
        <v>45498</v>
      </c>
    </row>
    <row r="7" spans="1:27">
      <c r="A7">
        <f t="shared" si="0"/>
        <v>4</v>
      </c>
      <c r="B7" s="78">
        <v>45412</v>
      </c>
      <c r="C7" s="78" t="s">
        <v>154</v>
      </c>
      <c r="D7" s="79" t="s">
        <v>85</v>
      </c>
      <c r="E7" s="70" t="s">
        <v>122</v>
      </c>
      <c r="F7" s="71">
        <v>235.59</v>
      </c>
      <c r="G7" s="72">
        <v>288.25909999999999</v>
      </c>
      <c r="H7" s="73">
        <f>G7*F7</f>
        <v>67910.961368999997</v>
      </c>
      <c r="I7" s="73">
        <v>-12422</v>
      </c>
      <c r="J7" s="73">
        <f>H7-I7</f>
        <v>80332.961368999997</v>
      </c>
      <c r="K7" s="136"/>
      <c r="L7" s="147"/>
      <c r="M7" s="74"/>
      <c r="N7" s="74"/>
      <c r="O7" s="70"/>
      <c r="P7" s="70"/>
      <c r="Q7" s="75"/>
      <c r="R7" s="75"/>
      <c r="S7" s="90">
        <v>6.9000000000000006E-2</v>
      </c>
      <c r="T7" s="122">
        <v>0.27</v>
      </c>
      <c r="U7" s="120">
        <v>0.16</v>
      </c>
      <c r="V7" s="153"/>
      <c r="W7" s="70" t="s">
        <v>89</v>
      </c>
      <c r="X7" s="70" t="s">
        <v>13</v>
      </c>
      <c r="Y7" s="70" t="s">
        <v>90</v>
      </c>
      <c r="Z7" s="70">
        <v>1927</v>
      </c>
      <c r="AA7" s="76">
        <v>45504</v>
      </c>
    </row>
    <row r="8" spans="1:27">
      <c r="A8">
        <f t="shared" si="0"/>
        <v>5</v>
      </c>
      <c r="B8" s="78"/>
      <c r="C8" s="78"/>
      <c r="D8" s="79" t="s">
        <v>100</v>
      </c>
      <c r="E8" s="70" t="s">
        <v>125</v>
      </c>
      <c r="F8" s="71">
        <v>19</v>
      </c>
      <c r="G8" s="72">
        <v>2807</v>
      </c>
      <c r="H8" s="73">
        <f>G8*F8</f>
        <v>53333</v>
      </c>
      <c r="I8" s="73">
        <v>3297</v>
      </c>
      <c r="J8" s="73">
        <f>H8-I8</f>
        <v>50036</v>
      </c>
      <c r="K8" s="136"/>
      <c r="L8" s="147"/>
      <c r="M8" s="74"/>
      <c r="N8" s="74"/>
      <c r="O8" s="70"/>
      <c r="P8" s="70"/>
      <c r="Q8" s="75"/>
      <c r="R8" s="75"/>
      <c r="S8" s="61"/>
      <c r="T8" s="120"/>
      <c r="U8" s="120"/>
      <c r="V8" s="153"/>
      <c r="W8" s="70"/>
      <c r="X8" s="70" t="s">
        <v>101</v>
      </c>
      <c r="Y8" s="70" t="s">
        <v>68</v>
      </c>
      <c r="Z8" s="70">
        <v>1913</v>
      </c>
      <c r="AA8" s="76">
        <v>45500</v>
      </c>
    </row>
    <row r="9" spans="1:27">
      <c r="A9">
        <f t="shared" si="0"/>
        <v>6</v>
      </c>
      <c r="B9" s="78">
        <v>45413</v>
      </c>
      <c r="C9" s="78" t="s">
        <v>153</v>
      </c>
      <c r="D9" s="79" t="s">
        <v>88</v>
      </c>
      <c r="E9" s="70" t="s">
        <v>121</v>
      </c>
      <c r="F9" s="71">
        <v>203.1</v>
      </c>
      <c r="G9" s="72">
        <v>250.0461</v>
      </c>
      <c r="H9" s="73">
        <f>G9*F9</f>
        <v>50784.362909999996</v>
      </c>
      <c r="I9" s="73"/>
      <c r="J9" s="73">
        <f>H9-I9</f>
        <v>50784.362909999996</v>
      </c>
      <c r="K9" s="136"/>
      <c r="L9" s="147"/>
      <c r="M9" s="81">
        <f>J9/O9</f>
        <v>33.21410262262917</v>
      </c>
      <c r="N9" s="81">
        <f>J9/P9</f>
        <v>27.041726789137378</v>
      </c>
      <c r="O9" s="73">
        <v>1529</v>
      </c>
      <c r="P9" s="73">
        <v>1878</v>
      </c>
      <c r="Q9" s="82">
        <f>O9/J9</f>
        <v>3.0107692848479608E-2</v>
      </c>
      <c r="R9" s="82">
        <f>P9/J9</f>
        <v>3.6979886964973646E-2</v>
      </c>
      <c r="S9" s="90">
        <v>0.14699999999999999</v>
      </c>
      <c r="T9" s="120">
        <v>0.28000000000000003</v>
      </c>
      <c r="U9" s="120">
        <v>0.22</v>
      </c>
      <c r="V9" s="153">
        <v>8.0699999999999994E-2</v>
      </c>
      <c r="W9" s="70" t="s">
        <v>89</v>
      </c>
      <c r="X9" s="70" t="s">
        <v>13</v>
      </c>
      <c r="Y9" s="70" t="s">
        <v>92</v>
      </c>
      <c r="Z9" s="70">
        <v>1925</v>
      </c>
      <c r="AA9" s="76">
        <v>45497</v>
      </c>
    </row>
    <row r="10" spans="1:27">
      <c r="A10">
        <f t="shared" si="0"/>
        <v>7</v>
      </c>
      <c r="B10" s="58"/>
      <c r="C10" s="58"/>
      <c r="D10" s="69" t="s">
        <v>63</v>
      </c>
      <c r="E10" s="70" t="s">
        <v>126</v>
      </c>
      <c r="F10" s="88">
        <v>12.6</v>
      </c>
      <c r="G10" s="72">
        <v>3900</v>
      </c>
      <c r="H10" s="73">
        <f>G10*F10</f>
        <v>49140</v>
      </c>
      <c r="I10" s="73"/>
      <c r="J10" s="73">
        <f>H10-I10</f>
        <v>49140</v>
      </c>
      <c r="K10" s="136"/>
      <c r="L10" s="147"/>
      <c r="M10" s="74"/>
      <c r="N10" s="74"/>
      <c r="O10" s="70"/>
      <c r="P10" s="70"/>
      <c r="Q10" s="75"/>
      <c r="R10" s="75"/>
      <c r="S10" s="61"/>
      <c r="T10" s="59"/>
      <c r="U10" s="59"/>
      <c r="V10" s="153"/>
      <c r="W10" s="70" t="s">
        <v>37</v>
      </c>
      <c r="X10" s="70" t="s">
        <v>36</v>
      </c>
      <c r="Y10" s="70" t="s">
        <v>64</v>
      </c>
      <c r="Z10" s="70">
        <v>1903</v>
      </c>
      <c r="AA10" s="76">
        <v>45497</v>
      </c>
    </row>
    <row r="11" spans="1:27">
      <c r="A11">
        <f t="shared" si="0"/>
        <v>8</v>
      </c>
      <c r="B11" s="78">
        <v>45426</v>
      </c>
      <c r="C11" s="78" t="s">
        <v>153</v>
      </c>
      <c r="D11" s="79" t="s">
        <v>98</v>
      </c>
      <c r="E11" s="70"/>
      <c r="F11" s="88">
        <v>50</v>
      </c>
      <c r="G11" s="89">
        <v>616.74213199999997</v>
      </c>
      <c r="H11" s="73">
        <f>G11*F11</f>
        <v>30837.106599999999</v>
      </c>
      <c r="I11" s="73"/>
      <c r="J11" s="73">
        <f>H11-I11</f>
        <v>30837.106599999999</v>
      </c>
      <c r="K11" s="136"/>
      <c r="L11" s="147"/>
      <c r="M11" s="74"/>
      <c r="N11" s="74"/>
      <c r="O11" s="70"/>
      <c r="P11" s="70"/>
      <c r="Q11" s="75"/>
      <c r="R11" s="75"/>
      <c r="S11" s="90"/>
      <c r="T11" s="120"/>
      <c r="U11" s="120"/>
      <c r="V11" s="153">
        <v>0.08</v>
      </c>
      <c r="W11" s="70" t="s">
        <v>89</v>
      </c>
      <c r="X11" s="70" t="s">
        <v>13</v>
      </c>
      <c r="Y11" s="70" t="s">
        <v>68</v>
      </c>
      <c r="Z11" s="70"/>
      <c r="AA11" s="70"/>
    </row>
    <row r="12" spans="1:27">
      <c r="A12">
        <f t="shared" si="0"/>
        <v>9</v>
      </c>
      <c r="B12" s="78">
        <v>45415</v>
      </c>
      <c r="C12" s="78" t="s">
        <v>153</v>
      </c>
      <c r="D12" s="79" t="s">
        <v>61</v>
      </c>
      <c r="E12" s="70" t="s">
        <v>107</v>
      </c>
      <c r="F12" s="71">
        <v>114.8</v>
      </c>
      <c r="G12" s="72">
        <v>213.54599999999999</v>
      </c>
      <c r="H12" s="73">
        <f>G12*F12</f>
        <v>24515.0808</v>
      </c>
      <c r="I12" s="73">
        <v>-655</v>
      </c>
      <c r="J12" s="73">
        <f>H12-I12</f>
        <v>25170.0808</v>
      </c>
      <c r="K12" s="136"/>
      <c r="L12" s="147"/>
      <c r="M12" s="81">
        <f>J12/O12</f>
        <v>8.4734023883674059</v>
      </c>
      <c r="N12" s="81">
        <f>J12/P12</f>
        <v>8.0564496361485993</v>
      </c>
      <c r="O12" s="73">
        <v>2970.4810000000002</v>
      </c>
      <c r="P12" s="73">
        <v>3124.2150000000001</v>
      </c>
      <c r="Q12" s="82">
        <f>O12/J12</f>
        <v>0.11801634740878544</v>
      </c>
      <c r="R12" s="82">
        <f>P12/J12</f>
        <v>0.12412415457959118</v>
      </c>
      <c r="S12" s="83">
        <v>0.106</v>
      </c>
      <c r="T12" s="120">
        <v>0.3</v>
      </c>
      <c r="U12" s="120">
        <v>0.22</v>
      </c>
      <c r="V12" s="153">
        <v>8.9499999999999996E-2</v>
      </c>
      <c r="W12" s="70" t="s">
        <v>46</v>
      </c>
      <c r="X12" s="70" t="s">
        <v>36</v>
      </c>
      <c r="Y12" s="70" t="s">
        <v>62</v>
      </c>
      <c r="Z12" s="70">
        <v>1950</v>
      </c>
      <c r="AA12" s="76">
        <v>45496</v>
      </c>
    </row>
    <row r="13" spans="1:27">
      <c r="A13">
        <f t="shared" si="0"/>
        <v>10</v>
      </c>
      <c r="B13" s="78">
        <v>45415</v>
      </c>
      <c r="C13" s="78" t="s">
        <v>154</v>
      </c>
      <c r="D13" s="79" t="s">
        <v>87</v>
      </c>
      <c r="E13" s="70" t="s">
        <v>123</v>
      </c>
      <c r="F13" s="71">
        <v>150.01</v>
      </c>
      <c r="G13" s="72">
        <f>46.79164+58.917749</f>
        <v>105.709389</v>
      </c>
      <c r="H13" s="73">
        <f>G13*F13</f>
        <v>15857.46544389</v>
      </c>
      <c r="I13" s="73">
        <v>-4154</v>
      </c>
      <c r="J13" s="73">
        <f>H13-I13</f>
        <v>20011.46544389</v>
      </c>
      <c r="K13" s="136"/>
      <c r="L13" s="147"/>
      <c r="M13" s="81">
        <f>J13/O13</f>
        <v>26.540405097997347</v>
      </c>
      <c r="N13" s="81">
        <f>J13/P13</f>
        <v>24.226955743208233</v>
      </c>
      <c r="O13" s="73">
        <v>754</v>
      </c>
      <c r="P13" s="73">
        <v>826</v>
      </c>
      <c r="Q13" s="142">
        <f>O13/J13</f>
        <v>3.7678400020934748E-2</v>
      </c>
      <c r="R13" s="82">
        <f>P13/J13</f>
        <v>4.1276337423464329E-2</v>
      </c>
      <c r="S13" s="90">
        <v>0.05</v>
      </c>
      <c r="T13" s="120">
        <v>0.21</v>
      </c>
      <c r="U13" s="120">
        <v>0.05</v>
      </c>
      <c r="V13" s="153">
        <v>5.4300000000000001E-2</v>
      </c>
      <c r="W13" s="70" t="s">
        <v>89</v>
      </c>
      <c r="X13" s="70" t="s">
        <v>13</v>
      </c>
      <c r="Y13" s="70" t="s">
        <v>10</v>
      </c>
      <c r="Z13" s="70">
        <v>1957</v>
      </c>
      <c r="AA13" s="76">
        <v>45504</v>
      </c>
    </row>
    <row r="14" spans="1:27">
      <c r="A14">
        <f t="shared" si="0"/>
        <v>11</v>
      </c>
      <c r="B14" s="78">
        <v>45408</v>
      </c>
      <c r="C14" s="78" t="s">
        <v>155</v>
      </c>
      <c r="D14" s="79" t="s">
        <v>59</v>
      </c>
      <c r="E14" s="70" t="s">
        <v>113</v>
      </c>
      <c r="F14" s="71">
        <v>119.3</v>
      </c>
      <c r="G14" s="72">
        <v>112.336</v>
      </c>
      <c r="H14" s="73">
        <f>G14*F14</f>
        <v>13401.684799999999</v>
      </c>
      <c r="I14" s="73">
        <v>-1969</v>
      </c>
      <c r="J14" s="73">
        <f>H14-I14</f>
        <v>15370.684799999999</v>
      </c>
      <c r="K14" s="136">
        <v>167.16</v>
      </c>
      <c r="L14" s="148">
        <f>K14/F14-1</f>
        <v>0.40117351215423303</v>
      </c>
      <c r="M14" s="81">
        <f>J14/O14</f>
        <v>10.435703316056689</v>
      </c>
      <c r="N14" s="81">
        <f>J14/P14</f>
        <v>10.141663422622621</v>
      </c>
      <c r="O14" s="73">
        <v>1472.894</v>
      </c>
      <c r="P14" s="73">
        <v>1515.598</v>
      </c>
      <c r="Q14" s="82">
        <f>O14/J14</f>
        <v>9.5824878277381634E-2</v>
      </c>
      <c r="R14" s="82">
        <f>P14/J14</f>
        <v>9.8603153972684418E-2</v>
      </c>
      <c r="S14" s="87">
        <v>0.11899999999999999</v>
      </c>
      <c r="T14" s="120">
        <v>0.26</v>
      </c>
      <c r="U14" s="120">
        <v>0.17</v>
      </c>
      <c r="V14" s="153">
        <v>8.5699999999999998E-2</v>
      </c>
      <c r="W14" s="70" t="s">
        <v>46</v>
      </c>
      <c r="X14" s="70" t="s">
        <v>36</v>
      </c>
      <c r="Y14" s="70" t="s">
        <v>60</v>
      </c>
      <c r="Z14" s="70">
        <v>1967</v>
      </c>
      <c r="AA14" s="76">
        <v>45524</v>
      </c>
    </row>
    <row r="15" spans="1:27">
      <c r="A15">
        <f t="shared" si="0"/>
        <v>12</v>
      </c>
      <c r="B15" s="78">
        <v>45403</v>
      </c>
      <c r="C15" s="78" t="s">
        <v>154</v>
      </c>
      <c r="D15" s="79" t="s">
        <v>81</v>
      </c>
      <c r="E15" s="80" t="s">
        <v>105</v>
      </c>
      <c r="F15" s="71">
        <v>5.22</v>
      </c>
      <c r="G15" s="72">
        <v>2080.5639999999999</v>
      </c>
      <c r="H15" s="73">
        <f>G15*F15</f>
        <v>10860.544079999998</v>
      </c>
      <c r="I15" s="73">
        <v>4502</v>
      </c>
      <c r="J15" s="73">
        <f>H15+I15</f>
        <v>15362.544079999998</v>
      </c>
      <c r="K15" s="136"/>
      <c r="L15" s="147"/>
      <c r="M15" s="74"/>
      <c r="N15" s="74"/>
      <c r="O15" s="70"/>
      <c r="P15" s="70"/>
      <c r="Q15" s="75"/>
      <c r="R15" s="75"/>
      <c r="S15" s="61"/>
      <c r="T15" s="120"/>
      <c r="U15" s="120"/>
      <c r="V15" s="153"/>
      <c r="W15" s="70" t="s">
        <v>72</v>
      </c>
      <c r="X15" s="70" t="s">
        <v>36</v>
      </c>
      <c r="Y15" s="70" t="s">
        <v>82</v>
      </c>
      <c r="Z15" s="70">
        <v>2014</v>
      </c>
      <c r="AA15" s="76">
        <v>45470</v>
      </c>
    </row>
    <row r="16" spans="1:27">
      <c r="A16">
        <f t="shared" si="0"/>
        <v>13</v>
      </c>
      <c r="B16" s="78">
        <v>45400</v>
      </c>
      <c r="C16" s="78" t="s">
        <v>153</v>
      </c>
      <c r="D16" s="79" t="s">
        <v>75</v>
      </c>
      <c r="E16" s="80" t="s">
        <v>110</v>
      </c>
      <c r="F16" s="71">
        <v>10.62</v>
      </c>
      <c r="G16" s="72">
        <f>987.495232+7.825</f>
        <v>995.32023200000003</v>
      </c>
      <c r="H16" s="73">
        <f>G16*F16</f>
        <v>10570.300863839999</v>
      </c>
      <c r="I16" s="73">
        <v>2716</v>
      </c>
      <c r="J16" s="73">
        <f>H16+I16</f>
        <v>13286.300863839999</v>
      </c>
      <c r="K16" s="136"/>
      <c r="L16" s="147"/>
      <c r="M16" s="74"/>
      <c r="N16" s="74"/>
      <c r="O16" s="70"/>
      <c r="P16" s="70"/>
      <c r="Q16" s="75"/>
      <c r="R16" s="75"/>
      <c r="S16" s="87">
        <v>0.17599999999999999</v>
      </c>
      <c r="T16" s="122">
        <v>-1.46</v>
      </c>
      <c r="U16" s="122">
        <v>-1.29</v>
      </c>
      <c r="V16" s="153"/>
      <c r="W16" s="70" t="s">
        <v>72</v>
      </c>
      <c r="X16" s="70" t="s">
        <v>36</v>
      </c>
      <c r="Y16" s="70" t="s">
        <v>79</v>
      </c>
      <c r="Z16" s="70">
        <v>2009</v>
      </c>
      <c r="AA16" s="76">
        <v>45511</v>
      </c>
    </row>
    <row r="17" spans="1:27">
      <c r="A17">
        <f t="shared" si="0"/>
        <v>14</v>
      </c>
      <c r="B17" s="58"/>
      <c r="C17" s="58"/>
      <c r="D17" s="69" t="s">
        <v>53</v>
      </c>
      <c r="E17" s="70" t="s">
        <v>150</v>
      </c>
      <c r="F17" s="88">
        <v>190.31</v>
      </c>
      <c r="G17" s="72">
        <v>39.32</v>
      </c>
      <c r="H17" s="73">
        <f>G17*F17</f>
        <v>7482.9892</v>
      </c>
      <c r="I17" s="73"/>
      <c r="J17" s="73">
        <f>H17-I17</f>
        <v>7482.9892</v>
      </c>
      <c r="K17" s="136"/>
      <c r="L17" s="147"/>
      <c r="M17" s="74"/>
      <c r="N17" s="74"/>
      <c r="O17" s="70"/>
      <c r="P17" s="70"/>
      <c r="Q17" s="75"/>
      <c r="R17" s="75"/>
      <c r="S17" s="61"/>
      <c r="T17" s="59"/>
      <c r="U17" s="59"/>
      <c r="V17" s="153"/>
      <c r="W17" s="70" t="s">
        <v>54</v>
      </c>
      <c r="X17" s="70" t="s">
        <v>36</v>
      </c>
      <c r="Y17" s="70" t="s">
        <v>55</v>
      </c>
      <c r="Z17" s="70">
        <v>1914</v>
      </c>
      <c r="AA17" s="76">
        <v>45497</v>
      </c>
    </row>
    <row r="18" spans="1:27">
      <c r="A18">
        <f t="shared" si="0"/>
        <v>15</v>
      </c>
      <c r="B18" s="78">
        <v>45410</v>
      </c>
      <c r="C18" s="78" t="s">
        <v>153</v>
      </c>
      <c r="D18" s="79" t="s">
        <v>56</v>
      </c>
      <c r="E18" s="70" t="s">
        <v>106</v>
      </c>
      <c r="F18" s="71">
        <v>58.58</v>
      </c>
      <c r="G18" s="72">
        <v>126.16</v>
      </c>
      <c r="H18" s="73">
        <f>G18*F18</f>
        <v>7390.4528</v>
      </c>
      <c r="I18" s="73">
        <v>1487</v>
      </c>
      <c r="J18" s="73">
        <f>H18+I18</f>
        <v>8877.4527999999991</v>
      </c>
      <c r="K18" s="136"/>
      <c r="L18" s="147"/>
      <c r="M18" s="74"/>
      <c r="N18" s="74"/>
      <c r="O18" s="70"/>
      <c r="P18" s="70"/>
      <c r="Q18" s="91"/>
      <c r="R18" s="75"/>
      <c r="S18" s="61"/>
      <c r="T18" s="59"/>
      <c r="U18" s="59"/>
      <c r="V18" s="153"/>
      <c r="W18" s="70" t="s">
        <v>57</v>
      </c>
      <c r="X18" s="70" t="s">
        <v>36</v>
      </c>
      <c r="Y18" s="70" t="s">
        <v>58</v>
      </c>
      <c r="Z18" s="70">
        <v>2002</v>
      </c>
      <c r="AA18" s="76">
        <v>45496</v>
      </c>
    </row>
    <row r="19" spans="1:27">
      <c r="A19">
        <f t="shared" si="0"/>
        <v>16</v>
      </c>
      <c r="B19" s="78">
        <v>45401</v>
      </c>
      <c r="C19" s="78" t="s">
        <v>153</v>
      </c>
      <c r="D19" s="79" t="s">
        <v>74</v>
      </c>
      <c r="E19" s="80" t="s">
        <v>112</v>
      </c>
      <c r="F19" s="71">
        <v>8.65</v>
      </c>
      <c r="G19" s="72">
        <v>769.02</v>
      </c>
      <c r="H19" s="73">
        <f>G19*F19</f>
        <v>6652.0230000000001</v>
      </c>
      <c r="I19" s="73">
        <v>2098</v>
      </c>
      <c r="J19" s="73">
        <f>H19+I19</f>
        <v>8750.023000000001</v>
      </c>
      <c r="K19" s="136"/>
      <c r="L19" s="147"/>
      <c r="M19" s="74"/>
      <c r="N19" s="74"/>
      <c r="O19" s="70"/>
      <c r="P19" s="70"/>
      <c r="Q19" s="75"/>
      <c r="R19" s="75"/>
      <c r="S19" s="61"/>
      <c r="T19" s="120">
        <v>-0.02</v>
      </c>
      <c r="U19" s="120">
        <v>-0.36</v>
      </c>
      <c r="V19" s="153"/>
      <c r="W19" s="70" t="s">
        <v>72</v>
      </c>
      <c r="X19" s="70" t="s">
        <v>36</v>
      </c>
      <c r="Y19" s="70" t="s">
        <v>78</v>
      </c>
      <c r="Z19" s="70">
        <v>2015</v>
      </c>
      <c r="AA19" s="76">
        <v>45525</v>
      </c>
    </row>
    <row r="20" spans="1:27">
      <c r="A20">
        <f t="shared" si="0"/>
        <v>17</v>
      </c>
      <c r="B20" s="78">
        <v>45401</v>
      </c>
      <c r="C20" s="78" t="s">
        <v>153</v>
      </c>
      <c r="D20" s="79" t="s">
        <v>73</v>
      </c>
      <c r="E20" s="80" t="s">
        <v>108</v>
      </c>
      <c r="F20" s="71">
        <v>2.85</v>
      </c>
      <c r="G20" s="72">
        <v>2300</v>
      </c>
      <c r="H20" s="73">
        <f>G20*F20</f>
        <v>6555</v>
      </c>
      <c r="I20" s="73">
        <v>1746</v>
      </c>
      <c r="J20" s="73">
        <f>H20+I20</f>
        <v>8301</v>
      </c>
      <c r="K20" s="136"/>
      <c r="L20" s="147"/>
      <c r="M20" s="81">
        <f>J20/O20</f>
        <v>13.944932551615233</v>
      </c>
      <c r="N20" s="81">
        <f>J20/P20</f>
        <v>9.9342979212293105</v>
      </c>
      <c r="O20" s="73">
        <v>595.27</v>
      </c>
      <c r="P20" s="73">
        <v>835.59</v>
      </c>
      <c r="Q20" s="82">
        <f>O20/J20</f>
        <v>7.1710637272617755E-2</v>
      </c>
      <c r="R20" s="82">
        <f>P20/J20</f>
        <v>0.10066136610046983</v>
      </c>
      <c r="S20" s="83">
        <v>0.25900000000000001</v>
      </c>
      <c r="T20" s="120">
        <v>-1.61</v>
      </c>
      <c r="U20" s="120">
        <v>-4.6900000000000004</v>
      </c>
      <c r="V20" s="153"/>
      <c r="W20" s="70" t="s">
        <v>72</v>
      </c>
      <c r="X20" s="70" t="s">
        <v>36</v>
      </c>
      <c r="Y20" s="70" t="s">
        <v>77</v>
      </c>
      <c r="Z20" s="70">
        <v>2007</v>
      </c>
      <c r="AA20" s="76">
        <v>45504</v>
      </c>
    </row>
    <row r="21" spans="1:27">
      <c r="A21">
        <f t="shared" si="0"/>
        <v>18</v>
      </c>
      <c r="B21" s="78">
        <v>45410</v>
      </c>
      <c r="C21" s="78" t="s">
        <v>153</v>
      </c>
      <c r="D21" s="79" t="s">
        <v>50</v>
      </c>
      <c r="E21" s="70" t="s">
        <v>103</v>
      </c>
      <c r="F21" s="88">
        <v>64.19</v>
      </c>
      <c r="G21" s="72">
        <v>75.915210000000002</v>
      </c>
      <c r="H21" s="73">
        <f>G21*F21</f>
        <v>4872.9973299000003</v>
      </c>
      <c r="I21" s="73">
        <v>-1025</v>
      </c>
      <c r="J21" s="73">
        <f>H21-I21</f>
        <v>5897.9973299000003</v>
      </c>
      <c r="K21" s="136">
        <v>131.71</v>
      </c>
      <c r="L21" s="148">
        <f>K21/F21-1</f>
        <v>1.0518772394453966</v>
      </c>
      <c r="M21" s="81">
        <f>J21/O21</f>
        <v>8.4498529081661893</v>
      </c>
      <c r="N21" s="81">
        <f>J21/P21</f>
        <v>7.3476981810140787</v>
      </c>
      <c r="O21" s="70">
        <v>698</v>
      </c>
      <c r="P21" s="94">
        <f>O21*1.15</f>
        <v>802.69999999999993</v>
      </c>
      <c r="Q21" s="82">
        <f>O21/J21</f>
        <v>0.11834525533971961</v>
      </c>
      <c r="R21" s="82">
        <f>P21/J21</f>
        <v>0.13609704364067754</v>
      </c>
      <c r="S21" s="93">
        <v>0.06</v>
      </c>
      <c r="T21" s="122">
        <v>0.19</v>
      </c>
      <c r="U21" s="122">
        <v>0.11</v>
      </c>
      <c r="V21" s="153"/>
      <c r="W21" s="70" t="s">
        <v>46</v>
      </c>
      <c r="X21" s="70" t="s">
        <v>36</v>
      </c>
      <c r="Y21" s="70" t="s">
        <v>9</v>
      </c>
      <c r="Z21" s="70">
        <v>1957</v>
      </c>
      <c r="AA21" s="76">
        <v>45462</v>
      </c>
    </row>
    <row r="22" spans="1:27">
      <c r="A22">
        <f t="shared" si="0"/>
        <v>19</v>
      </c>
      <c r="B22" s="78">
        <v>45438</v>
      </c>
      <c r="C22" s="78" t="s">
        <v>153</v>
      </c>
      <c r="D22" s="95" t="s">
        <v>51</v>
      </c>
      <c r="E22" s="70" t="s">
        <v>114</v>
      </c>
      <c r="F22" s="71">
        <v>86.52</v>
      </c>
      <c r="G22" s="72">
        <v>54.635669999999998</v>
      </c>
      <c r="H22" s="73">
        <f>G22*F22</f>
        <v>4727.0781683999994</v>
      </c>
      <c r="I22" s="73">
        <v>-7202</v>
      </c>
      <c r="J22" s="73">
        <f>H22-I22</f>
        <v>11929.078168399999</v>
      </c>
      <c r="K22" s="136">
        <v>67.900000000000006</v>
      </c>
      <c r="L22" s="148">
        <f>K22/F22-1</f>
        <v>-0.21521035598705496</v>
      </c>
      <c r="M22" s="81">
        <f>J22/O22</f>
        <v>41.856414625964909</v>
      </c>
      <c r="N22" s="81">
        <f>J22/P22</f>
        <v>16.408635719944979</v>
      </c>
      <c r="O22" s="70">
        <v>285</v>
      </c>
      <c r="P22" s="70">
        <v>727</v>
      </c>
      <c r="Q22" s="82">
        <f>O22/J22</f>
        <v>2.3891200642390118E-2</v>
      </c>
      <c r="R22" s="82">
        <f>P22/J22</f>
        <v>6.0943518831640758E-2</v>
      </c>
      <c r="S22" s="93">
        <v>-0.13500000000000001</v>
      </c>
      <c r="T22" s="122">
        <v>0.16</v>
      </c>
      <c r="U22" s="122">
        <v>0.04</v>
      </c>
      <c r="V22" s="153">
        <v>6.5000000000000002E-2</v>
      </c>
      <c r="W22" s="70" t="s">
        <v>8</v>
      </c>
      <c r="X22" s="70" t="s">
        <v>36</v>
      </c>
      <c r="Y22" s="70" t="s">
        <v>52</v>
      </c>
      <c r="Z22" s="70">
        <v>1911</v>
      </c>
      <c r="AA22" s="76">
        <v>45495</v>
      </c>
    </row>
    <row r="23" spans="1:27">
      <c r="A23">
        <f t="shared" si="0"/>
        <v>20</v>
      </c>
      <c r="B23" s="58"/>
      <c r="C23" s="58"/>
      <c r="D23" s="69" t="s">
        <v>33</v>
      </c>
      <c r="E23" s="70" t="s">
        <v>151</v>
      </c>
      <c r="F23" s="88">
        <v>97.42</v>
      </c>
      <c r="G23" s="72">
        <v>39.479999999999997</v>
      </c>
      <c r="H23" s="73">
        <f>G23*F23</f>
        <v>3846.1415999999999</v>
      </c>
      <c r="I23" s="73"/>
      <c r="J23" s="73">
        <f>H23-I23</f>
        <v>3846.1415999999999</v>
      </c>
      <c r="K23" s="136"/>
      <c r="L23" s="147"/>
      <c r="M23" s="74"/>
      <c r="N23" s="74"/>
      <c r="O23" s="70"/>
      <c r="P23" s="70"/>
      <c r="Q23" s="75"/>
      <c r="R23" s="75"/>
      <c r="S23" s="61"/>
      <c r="T23" s="59"/>
      <c r="U23" s="59"/>
      <c r="V23" s="153"/>
      <c r="W23" s="70" t="s">
        <v>19</v>
      </c>
      <c r="X23" s="70" t="s">
        <v>13</v>
      </c>
      <c r="Y23" s="70" t="s">
        <v>12</v>
      </c>
      <c r="Z23" s="70">
        <v>2014</v>
      </c>
      <c r="AA23" s="76">
        <v>45505</v>
      </c>
    </row>
    <row r="24" spans="1:27">
      <c r="A24">
        <f t="shared" si="0"/>
        <v>21</v>
      </c>
      <c r="B24" s="78">
        <v>45414</v>
      </c>
      <c r="C24" s="78" t="s">
        <v>153</v>
      </c>
      <c r="D24" s="79" t="s">
        <v>48</v>
      </c>
      <c r="E24" s="92" t="s">
        <v>109</v>
      </c>
      <c r="F24" s="88">
        <v>38.58</v>
      </c>
      <c r="G24" s="72">
        <v>93.728229999999996</v>
      </c>
      <c r="H24" s="73">
        <f>G24*F24</f>
        <v>3616.0351133999998</v>
      </c>
      <c r="I24" s="73">
        <v>-786</v>
      </c>
      <c r="J24" s="73">
        <f>H24-I24</f>
        <v>4402.0351133999993</v>
      </c>
      <c r="K24" s="136">
        <v>37.700000000000003</v>
      </c>
      <c r="L24" s="148">
        <f>K24/F24-1</f>
        <v>-2.2809745982374174E-2</v>
      </c>
      <c r="M24" s="81">
        <f>J24/O24</f>
        <v>14.38573566470588</v>
      </c>
      <c r="N24" s="81">
        <f>J24/P24</f>
        <v>12.093503058791207</v>
      </c>
      <c r="O24" s="70">
        <v>306</v>
      </c>
      <c r="P24" s="70">
        <v>364</v>
      </c>
      <c r="Q24" s="82">
        <f>O24/J24</f>
        <v>6.9513302851338415E-2</v>
      </c>
      <c r="R24" s="82">
        <f>P24/J24</f>
        <v>8.2689026921199948E-2</v>
      </c>
      <c r="S24" s="93">
        <v>9.9000000000000005E-2</v>
      </c>
      <c r="T24" s="122">
        <v>0.19</v>
      </c>
      <c r="U24" s="122">
        <v>0.11</v>
      </c>
      <c r="V24" s="153">
        <v>8.5300000000000001E-2</v>
      </c>
      <c r="W24" s="70" t="s">
        <v>46</v>
      </c>
      <c r="X24" s="70" t="s">
        <v>36</v>
      </c>
      <c r="Y24" s="70" t="s">
        <v>49</v>
      </c>
      <c r="Z24" s="70">
        <v>2008</v>
      </c>
      <c r="AA24" s="76">
        <v>45505</v>
      </c>
    </row>
    <row r="25" spans="1:27">
      <c r="A25">
        <f t="shared" si="0"/>
        <v>22</v>
      </c>
      <c r="B25" s="58"/>
      <c r="C25" s="58"/>
      <c r="D25" s="69" t="s">
        <v>86</v>
      </c>
      <c r="E25" s="70" t="s">
        <v>129</v>
      </c>
      <c r="F25" s="71">
        <v>93.24</v>
      </c>
      <c r="G25" s="72">
        <v>35.177669999999999</v>
      </c>
      <c r="H25" s="73">
        <f>G25*F25</f>
        <v>3279.9659507999995</v>
      </c>
      <c r="I25" s="73"/>
      <c r="J25" s="73">
        <f>H25-I25</f>
        <v>3279.9659507999995</v>
      </c>
      <c r="K25" s="136"/>
      <c r="L25" s="147"/>
      <c r="M25" s="74"/>
      <c r="N25" s="74"/>
      <c r="O25" s="70"/>
      <c r="P25" s="70"/>
      <c r="Q25" s="96"/>
      <c r="R25" s="96"/>
      <c r="S25" s="90"/>
      <c r="T25" s="120"/>
      <c r="U25" s="59"/>
      <c r="V25" s="153"/>
      <c r="W25" s="70" t="s">
        <v>89</v>
      </c>
      <c r="X25" s="70" t="s">
        <v>13</v>
      </c>
      <c r="Y25" s="70" t="s">
        <v>91</v>
      </c>
      <c r="Z25" s="70">
        <v>1984</v>
      </c>
      <c r="AA25" s="76">
        <v>45497</v>
      </c>
    </row>
    <row r="26" spans="1:27">
      <c r="A26">
        <f t="shared" si="0"/>
        <v>23</v>
      </c>
      <c r="B26" s="58"/>
      <c r="C26" s="58"/>
      <c r="D26" s="69" t="s">
        <v>23</v>
      </c>
      <c r="E26" s="70" t="s">
        <v>128</v>
      </c>
      <c r="F26" s="71">
        <v>70.91</v>
      </c>
      <c r="G26" s="72">
        <v>43.37</v>
      </c>
      <c r="H26" s="73">
        <f>G26*F26</f>
        <v>3075.3666999999996</v>
      </c>
      <c r="I26" s="73"/>
      <c r="J26" s="73">
        <f>H26-I26</f>
        <v>3075.3666999999996</v>
      </c>
      <c r="K26" s="136"/>
      <c r="L26" s="147"/>
      <c r="M26" s="74"/>
      <c r="N26" s="74"/>
      <c r="O26" s="70"/>
      <c r="P26" s="70"/>
      <c r="Q26" s="75"/>
      <c r="R26" s="75"/>
      <c r="S26" s="61"/>
      <c r="T26" s="59"/>
      <c r="U26" s="59"/>
      <c r="V26" s="153"/>
      <c r="W26" s="70" t="s">
        <v>24</v>
      </c>
      <c r="X26" s="70" t="s">
        <v>13</v>
      </c>
      <c r="Y26" s="70" t="s">
        <v>25</v>
      </c>
      <c r="Z26" s="70">
        <v>2000</v>
      </c>
      <c r="AA26" s="76">
        <v>45510</v>
      </c>
    </row>
    <row r="27" spans="1:27">
      <c r="A27">
        <f t="shared" si="0"/>
        <v>24</v>
      </c>
      <c r="B27" s="58"/>
      <c r="C27" s="58"/>
      <c r="D27" s="69" t="s">
        <v>26</v>
      </c>
      <c r="E27" s="70" t="s">
        <v>144</v>
      </c>
      <c r="F27" s="88">
        <v>6.07</v>
      </c>
      <c r="G27" s="72">
        <v>472.62</v>
      </c>
      <c r="H27" s="73">
        <f>G27*F27</f>
        <v>2868.8034000000002</v>
      </c>
      <c r="I27" s="73"/>
      <c r="J27" s="73">
        <f>H27-I27</f>
        <v>2868.8034000000002</v>
      </c>
      <c r="K27" s="136"/>
      <c r="L27" s="147"/>
      <c r="M27" s="74"/>
      <c r="N27" s="74"/>
      <c r="O27" s="70"/>
      <c r="P27" s="70"/>
      <c r="Q27" s="75"/>
      <c r="R27" s="75"/>
      <c r="S27" s="61"/>
      <c r="T27" s="59"/>
      <c r="U27" s="59"/>
      <c r="V27" s="153"/>
      <c r="W27" s="70" t="s">
        <v>27</v>
      </c>
      <c r="X27" s="70" t="s">
        <v>13</v>
      </c>
      <c r="Y27" s="70" t="s">
        <v>12</v>
      </c>
      <c r="Z27" s="70">
        <v>2014</v>
      </c>
      <c r="AA27" s="76">
        <v>45512</v>
      </c>
    </row>
    <row r="28" spans="1:27">
      <c r="A28">
        <f t="shared" si="0"/>
        <v>25</v>
      </c>
      <c r="B28" s="78">
        <v>45411</v>
      </c>
      <c r="C28" s="78" t="s">
        <v>153</v>
      </c>
      <c r="D28" s="79" t="s">
        <v>45</v>
      </c>
      <c r="E28" s="70" t="s">
        <v>104</v>
      </c>
      <c r="F28" s="71">
        <v>54.67</v>
      </c>
      <c r="G28" s="72">
        <v>44.97</v>
      </c>
      <c r="H28" s="73">
        <f>G28*F28</f>
        <v>2458.5099</v>
      </c>
      <c r="I28" s="73">
        <v>-161</v>
      </c>
      <c r="J28" s="73">
        <f>H28-I28</f>
        <v>2619.5099</v>
      </c>
      <c r="K28" s="136">
        <v>107.25</v>
      </c>
      <c r="L28" s="148">
        <f>K28/F28-1</f>
        <v>0.96177062374245459</v>
      </c>
      <c r="M28" s="81">
        <f>J28/O28</f>
        <v>8.3227740357120155</v>
      </c>
      <c r="N28" s="81">
        <f>J28/P28</f>
        <v>7.9139271903323261</v>
      </c>
      <c r="O28" s="73">
        <v>314.74</v>
      </c>
      <c r="P28" s="70">
        <v>331</v>
      </c>
      <c r="Q28" s="82">
        <f>O28/J28</f>
        <v>0.12015224680005981</v>
      </c>
      <c r="R28" s="82">
        <f>P28/J28</f>
        <v>0.12635951480847621</v>
      </c>
      <c r="S28" s="83">
        <v>8.5999999999999993E-2</v>
      </c>
      <c r="T28" s="122">
        <v>0.31</v>
      </c>
      <c r="U28" s="122">
        <v>0.22</v>
      </c>
      <c r="V28" s="153"/>
      <c r="W28" s="70" t="s">
        <v>46</v>
      </c>
      <c r="X28" s="70" t="s">
        <v>36</v>
      </c>
      <c r="Y28" s="70" t="s">
        <v>47</v>
      </c>
      <c r="Z28" s="70">
        <v>2006</v>
      </c>
      <c r="AA28" s="76">
        <v>45462</v>
      </c>
    </row>
    <row r="29" spans="1:27">
      <c r="A29">
        <f t="shared" si="0"/>
        <v>26</v>
      </c>
      <c r="B29" s="58"/>
      <c r="C29" s="58"/>
      <c r="D29" s="69" t="s">
        <v>30</v>
      </c>
      <c r="E29" s="70" t="s">
        <v>145</v>
      </c>
      <c r="F29" s="71">
        <v>38.07</v>
      </c>
      <c r="G29" s="72">
        <v>63.59</v>
      </c>
      <c r="H29" s="73">
        <f>G29*F29</f>
        <v>2420.8713000000002</v>
      </c>
      <c r="I29" s="73"/>
      <c r="J29" s="73">
        <f>H29-I29</f>
        <v>2420.8713000000002</v>
      </c>
      <c r="K29" s="136"/>
      <c r="L29" s="147"/>
      <c r="M29" s="74"/>
      <c r="N29" s="74"/>
      <c r="O29" s="70"/>
      <c r="P29" s="70"/>
      <c r="Q29" s="75"/>
      <c r="R29" s="75"/>
      <c r="S29" s="61"/>
      <c r="T29" s="59"/>
      <c r="U29" s="59"/>
      <c r="V29" s="153"/>
      <c r="W29" s="70" t="s">
        <v>31</v>
      </c>
      <c r="X29" s="70" t="s">
        <v>13</v>
      </c>
      <c r="Y29" s="70" t="s">
        <v>32</v>
      </c>
      <c r="Z29" s="70"/>
      <c r="AA29" s="76"/>
    </row>
    <row r="30" spans="1:27">
      <c r="A30">
        <f t="shared" si="0"/>
        <v>27</v>
      </c>
      <c r="B30" s="58"/>
      <c r="C30" s="58"/>
      <c r="D30" s="69" t="s">
        <v>28</v>
      </c>
      <c r="E30" s="70" t="s">
        <v>127</v>
      </c>
      <c r="F30" s="88">
        <v>17.89</v>
      </c>
      <c r="G30" s="72">
        <v>125.1</v>
      </c>
      <c r="H30" s="73">
        <f>G30*F30</f>
        <v>2238.0389999999998</v>
      </c>
      <c r="I30" s="73"/>
      <c r="J30" s="73">
        <f>H30-I30</f>
        <v>2238.0389999999998</v>
      </c>
      <c r="K30" s="136"/>
      <c r="L30" s="147"/>
      <c r="M30" s="74"/>
      <c r="N30" s="74"/>
      <c r="O30" s="70"/>
      <c r="P30" s="70"/>
      <c r="Q30" s="75"/>
      <c r="R30" s="75"/>
      <c r="S30" s="61"/>
      <c r="T30" s="59"/>
      <c r="U30" s="59"/>
      <c r="V30" s="153"/>
      <c r="W30" s="70" t="s">
        <v>27</v>
      </c>
      <c r="X30" s="70" t="s">
        <v>13</v>
      </c>
      <c r="Y30" s="70" t="s">
        <v>29</v>
      </c>
      <c r="Z30" s="70">
        <v>2000</v>
      </c>
      <c r="AA30" s="76">
        <v>45505</v>
      </c>
    </row>
    <row r="31" spans="1:27">
      <c r="A31">
        <f t="shared" si="0"/>
        <v>28</v>
      </c>
      <c r="B31" s="58"/>
      <c r="C31" s="58"/>
      <c r="D31" s="69" t="s">
        <v>43</v>
      </c>
      <c r="E31" s="70" t="s">
        <v>146</v>
      </c>
      <c r="F31" s="88">
        <v>17.48</v>
      </c>
      <c r="G31" s="72">
        <v>123.84</v>
      </c>
      <c r="H31" s="73">
        <f>G31*F31</f>
        <v>2164.7231999999999</v>
      </c>
      <c r="I31" s="73"/>
      <c r="J31" s="73">
        <f>H31-I31</f>
        <v>2164.7231999999999</v>
      </c>
      <c r="K31" s="136"/>
      <c r="L31" s="147"/>
      <c r="M31" s="74"/>
      <c r="N31" s="74"/>
      <c r="O31" s="70"/>
      <c r="P31" s="70"/>
      <c r="Q31" s="75"/>
      <c r="R31" s="75"/>
      <c r="S31" s="61"/>
      <c r="T31" s="59"/>
      <c r="U31" s="59"/>
      <c r="V31" s="153"/>
      <c r="W31" s="70" t="s">
        <v>8</v>
      </c>
      <c r="X31" s="70" t="s">
        <v>36</v>
      </c>
      <c r="Y31" s="70" t="s">
        <v>44</v>
      </c>
      <c r="Z31" s="70">
        <v>2002</v>
      </c>
      <c r="AA31" s="76">
        <v>45511</v>
      </c>
    </row>
    <row r="32" spans="1:27">
      <c r="A32">
        <f t="shared" si="0"/>
        <v>29</v>
      </c>
      <c r="B32" s="58"/>
      <c r="C32" s="58"/>
      <c r="D32" s="69" t="s">
        <v>41</v>
      </c>
      <c r="E32" s="70" t="s">
        <v>147</v>
      </c>
      <c r="F32" s="88">
        <v>6.99</v>
      </c>
      <c r="G32" s="72">
        <v>253.47</v>
      </c>
      <c r="H32" s="73">
        <f>G32*F32</f>
        <v>1771.7553</v>
      </c>
      <c r="I32" s="73"/>
      <c r="J32" s="73">
        <f>H32-I32</f>
        <v>1771.7553</v>
      </c>
      <c r="K32" s="136"/>
      <c r="L32" s="147"/>
      <c r="M32" s="74"/>
      <c r="N32" s="74"/>
      <c r="O32" s="70"/>
      <c r="P32" s="70"/>
      <c r="Q32" s="75"/>
      <c r="R32" s="75"/>
      <c r="S32" s="61"/>
      <c r="T32" s="59"/>
      <c r="U32" s="59"/>
      <c r="V32" s="153"/>
      <c r="W32" s="70" t="s">
        <v>37</v>
      </c>
      <c r="X32" s="70" t="s">
        <v>36</v>
      </c>
      <c r="Y32" s="70" t="s">
        <v>42</v>
      </c>
      <c r="Z32" s="70">
        <v>2016</v>
      </c>
      <c r="AA32" s="61" t="s">
        <v>117</v>
      </c>
    </row>
    <row r="33" spans="1:27">
      <c r="A33">
        <f t="shared" si="0"/>
        <v>30</v>
      </c>
      <c r="B33" s="78">
        <v>45394</v>
      </c>
      <c r="C33" s="78" t="s">
        <v>156</v>
      </c>
      <c r="D33" s="79" t="s">
        <v>6</v>
      </c>
      <c r="E33" s="80" t="s">
        <v>102</v>
      </c>
      <c r="F33" s="71">
        <v>0.81</v>
      </c>
      <c r="G33" s="72">
        <v>2110.1790729999998</v>
      </c>
      <c r="H33" s="73">
        <f>G33*F33</f>
        <v>1709.2450491299999</v>
      </c>
      <c r="I33" s="73">
        <v>-1559</v>
      </c>
      <c r="J33" s="73">
        <f>H33-I33</f>
        <v>3268.2450491299996</v>
      </c>
      <c r="K33" s="136"/>
      <c r="L33" s="147"/>
      <c r="M33" s="74"/>
      <c r="N33" s="84"/>
      <c r="O33" s="73"/>
      <c r="P33" s="73"/>
      <c r="Q33" s="85"/>
      <c r="R33" s="85"/>
      <c r="S33" s="86"/>
      <c r="T33" s="121"/>
      <c r="U33" s="121"/>
      <c r="V33" s="153"/>
      <c r="W33" s="70" t="s">
        <v>72</v>
      </c>
      <c r="X33" s="70" t="s">
        <v>36</v>
      </c>
      <c r="Y33" s="70" t="s">
        <v>67</v>
      </c>
      <c r="Z33" s="70">
        <v>2017</v>
      </c>
      <c r="AA33" s="76">
        <v>45444</v>
      </c>
    </row>
    <row r="34" spans="1:27">
      <c r="A34">
        <f t="shared" si="0"/>
        <v>31</v>
      </c>
      <c r="B34" s="78">
        <v>45437</v>
      </c>
      <c r="C34" s="78" t="s">
        <v>153</v>
      </c>
      <c r="D34" s="95" t="s">
        <v>21</v>
      </c>
      <c r="E34" s="70" t="s">
        <v>119</v>
      </c>
      <c r="F34" s="88">
        <v>47.62</v>
      </c>
      <c r="G34" s="72">
        <v>32.972324999999998</v>
      </c>
      <c r="H34" s="73">
        <f>G34*F34</f>
        <v>1570.1421164999997</v>
      </c>
      <c r="I34" s="73">
        <v>-936</v>
      </c>
      <c r="J34" s="73">
        <f>H34-I34</f>
        <v>2506.1421164999997</v>
      </c>
      <c r="K34" s="136"/>
      <c r="L34" s="147"/>
      <c r="M34" s="74"/>
      <c r="N34" s="74"/>
      <c r="O34" s="70"/>
      <c r="P34" s="70"/>
      <c r="Q34" s="75"/>
      <c r="R34" s="75"/>
      <c r="S34" s="61"/>
      <c r="T34" s="59"/>
      <c r="U34" s="59"/>
      <c r="V34" s="153"/>
      <c r="W34" s="70" t="s">
        <v>19</v>
      </c>
      <c r="X34" s="70" t="s">
        <v>13</v>
      </c>
      <c r="Y34" s="70" t="s">
        <v>22</v>
      </c>
      <c r="Z34" s="70">
        <v>1984</v>
      </c>
      <c r="AA34" s="76">
        <v>45505</v>
      </c>
    </row>
    <row r="35" spans="1:27">
      <c r="A35">
        <f t="shared" si="0"/>
        <v>32</v>
      </c>
      <c r="B35" s="78"/>
      <c r="C35" s="78"/>
      <c r="D35" s="69" t="s">
        <v>39</v>
      </c>
      <c r="E35" s="70" t="s">
        <v>148</v>
      </c>
      <c r="F35" s="88">
        <v>7.34</v>
      </c>
      <c r="G35" s="72">
        <v>203.16</v>
      </c>
      <c r="H35" s="73">
        <f>G35*F35</f>
        <v>1491.1943999999999</v>
      </c>
      <c r="I35" s="73"/>
      <c r="J35" s="73">
        <f>H35-I35</f>
        <v>1491.1943999999999</v>
      </c>
      <c r="K35" s="136"/>
      <c r="L35" s="147"/>
      <c r="M35" s="74"/>
      <c r="N35" s="74"/>
      <c r="O35" s="70"/>
      <c r="P35" s="70"/>
      <c r="Q35" s="75"/>
      <c r="R35" s="75"/>
      <c r="S35" s="61"/>
      <c r="T35" s="59"/>
      <c r="U35" s="59"/>
      <c r="V35" s="153"/>
      <c r="W35" s="70" t="s">
        <v>65</v>
      </c>
      <c r="X35" s="70" t="s">
        <v>36</v>
      </c>
      <c r="Y35" s="70" t="s">
        <v>40</v>
      </c>
      <c r="Z35" s="70">
        <v>2021</v>
      </c>
      <c r="AA35" s="76">
        <v>45498</v>
      </c>
    </row>
    <row r="36" spans="1:27">
      <c r="A36">
        <f t="shared" si="0"/>
        <v>33</v>
      </c>
      <c r="B36" s="58"/>
      <c r="C36" s="58"/>
      <c r="D36" s="69" t="s">
        <v>18</v>
      </c>
      <c r="E36" s="70" t="s">
        <v>149</v>
      </c>
      <c r="F36" s="88">
        <v>22.95</v>
      </c>
      <c r="G36" s="72">
        <v>59.91</v>
      </c>
      <c r="H36" s="73">
        <f>G36*F36</f>
        <v>1374.9344999999998</v>
      </c>
      <c r="I36" s="73"/>
      <c r="J36" s="73">
        <f>H36-I36</f>
        <v>1374.9344999999998</v>
      </c>
      <c r="K36" s="136"/>
      <c r="L36" s="147"/>
      <c r="M36" s="74"/>
      <c r="N36" s="74"/>
      <c r="O36" s="70"/>
      <c r="P36" s="70"/>
      <c r="Q36" s="75"/>
      <c r="R36" s="75"/>
      <c r="S36" s="61"/>
      <c r="T36" s="59"/>
      <c r="U36" s="59"/>
      <c r="V36" s="153"/>
      <c r="W36" s="70" t="s">
        <v>19</v>
      </c>
      <c r="X36" s="70" t="s">
        <v>13</v>
      </c>
      <c r="Y36" s="70" t="s">
        <v>20</v>
      </c>
      <c r="Z36" s="70">
        <v>1983</v>
      </c>
      <c r="AA36" s="76">
        <v>45510</v>
      </c>
    </row>
    <row r="37" spans="1:27">
      <c r="A37">
        <f t="shared" si="0"/>
        <v>34</v>
      </c>
      <c r="B37" s="78">
        <v>45416</v>
      </c>
      <c r="C37" s="78" t="s">
        <v>153</v>
      </c>
      <c r="D37" s="79" t="s">
        <v>15</v>
      </c>
      <c r="E37" s="70" t="s">
        <v>118</v>
      </c>
      <c r="F37" s="88">
        <v>12.86</v>
      </c>
      <c r="G37" s="72">
        <v>100.38</v>
      </c>
      <c r="H37" s="73">
        <f>G37*F37</f>
        <v>1290.8868</v>
      </c>
      <c r="I37" s="73">
        <v>-89</v>
      </c>
      <c r="J37" s="73">
        <f>H37-I37</f>
        <v>1379.8868</v>
      </c>
      <c r="K37" s="136">
        <v>11.06</v>
      </c>
      <c r="L37" s="148">
        <f>K37/F37-1</f>
        <v>-0.13996889580093308</v>
      </c>
      <c r="M37" s="81">
        <f>J37/O37</f>
        <v>25.55345925925926</v>
      </c>
      <c r="N37" s="81">
        <f>J37/P37</f>
        <v>24.208540350877193</v>
      </c>
      <c r="O37" s="73">
        <v>54</v>
      </c>
      <c r="P37" s="73">
        <v>57</v>
      </c>
      <c r="Q37" s="82">
        <f>O37/J37</f>
        <v>3.9133644875797055E-2</v>
      </c>
      <c r="R37" s="82">
        <f>P37/J37</f>
        <v>4.1307736257785783E-2</v>
      </c>
      <c r="S37" s="90">
        <v>8.4000000000000005E-2</v>
      </c>
      <c r="T37" s="120">
        <v>0.16</v>
      </c>
      <c r="U37" s="120">
        <v>0.09</v>
      </c>
      <c r="V37" s="153">
        <v>0.08</v>
      </c>
      <c r="W37" s="70" t="s">
        <v>16</v>
      </c>
      <c r="X37" s="70" t="s">
        <v>13</v>
      </c>
      <c r="Y37" s="70" t="s">
        <v>17</v>
      </c>
      <c r="Z37" s="70">
        <v>1901</v>
      </c>
      <c r="AA37" s="76">
        <v>45511</v>
      </c>
    </row>
    <row r="38" spans="1:27">
      <c r="A38">
        <f t="shared" si="0"/>
        <v>35</v>
      </c>
      <c r="B38" s="58"/>
      <c r="C38" s="58"/>
      <c r="D38" s="69" t="s">
        <v>34</v>
      </c>
      <c r="E38" s="70" t="s">
        <v>35</v>
      </c>
      <c r="F38" s="88">
        <v>36.03</v>
      </c>
      <c r="G38" s="72">
        <v>32.200000000000003</v>
      </c>
      <c r="H38" s="73">
        <f>G38*F38</f>
        <v>1160.1660000000002</v>
      </c>
      <c r="I38" s="73"/>
      <c r="J38" s="73">
        <f>H38-I38</f>
        <v>1160.1660000000002</v>
      </c>
      <c r="K38" s="136"/>
      <c r="L38" s="147"/>
      <c r="M38" s="74"/>
      <c r="N38" s="74"/>
      <c r="O38" s="70"/>
      <c r="P38" s="70"/>
      <c r="Q38" s="75"/>
      <c r="R38" s="75"/>
      <c r="S38" s="61"/>
      <c r="T38" s="59"/>
      <c r="U38" s="59"/>
      <c r="V38" s="153"/>
      <c r="W38" s="70" t="s">
        <v>37</v>
      </c>
      <c r="X38" s="70" t="s">
        <v>36</v>
      </c>
      <c r="Y38" s="70" t="s">
        <v>38</v>
      </c>
      <c r="Z38" s="70">
        <v>1927</v>
      </c>
      <c r="AA38" s="76">
        <v>45511</v>
      </c>
    </row>
    <row r="39" spans="1:27">
      <c r="A39">
        <f t="shared" si="0"/>
        <v>36</v>
      </c>
      <c r="B39" s="58"/>
      <c r="C39" s="58"/>
      <c r="D39" s="69" t="s">
        <v>99</v>
      </c>
      <c r="E39" s="70" t="s">
        <v>124</v>
      </c>
      <c r="F39" s="71">
        <v>55.36</v>
      </c>
      <c r="G39" s="89">
        <v>19.39</v>
      </c>
      <c r="H39" s="73">
        <f>G39*F39</f>
        <v>1073.4304</v>
      </c>
      <c r="I39" s="73"/>
      <c r="J39" s="73">
        <f>H39-I39</f>
        <v>1073.4304</v>
      </c>
      <c r="K39" s="136"/>
      <c r="L39" s="147"/>
      <c r="M39" s="74"/>
      <c r="N39" s="74"/>
      <c r="O39" s="70"/>
      <c r="P39" s="70"/>
      <c r="Q39" s="75"/>
      <c r="R39" s="75"/>
      <c r="S39" s="61"/>
      <c r="T39" s="59"/>
      <c r="U39" s="59"/>
      <c r="V39" s="153"/>
      <c r="W39" s="70" t="s">
        <v>19</v>
      </c>
      <c r="X39" s="70" t="s">
        <v>13</v>
      </c>
      <c r="Y39" s="70" t="s">
        <v>93</v>
      </c>
      <c r="Z39" s="70">
        <v>1951</v>
      </c>
      <c r="AA39" s="76">
        <v>45511</v>
      </c>
    </row>
    <row r="40" spans="1:27">
      <c r="A40">
        <f t="shared" si="0"/>
        <v>37</v>
      </c>
      <c r="B40" s="58"/>
      <c r="C40" s="58"/>
      <c r="D40" s="69" t="s">
        <v>11</v>
      </c>
      <c r="E40" s="70" t="s">
        <v>120</v>
      </c>
      <c r="F40" s="88">
        <v>35.76</v>
      </c>
      <c r="G40" s="72">
        <v>27.78</v>
      </c>
      <c r="H40" s="73">
        <f>G40*F40</f>
        <v>993.41279999999995</v>
      </c>
      <c r="I40" s="73"/>
      <c r="J40" s="73">
        <f>H40-I40</f>
        <v>993.41279999999995</v>
      </c>
      <c r="K40" s="136"/>
      <c r="L40" s="147"/>
      <c r="M40" s="74"/>
      <c r="N40" s="74"/>
      <c r="O40" s="70"/>
      <c r="P40" s="70"/>
      <c r="Q40" s="75"/>
      <c r="R40" s="75"/>
      <c r="S40" s="61"/>
      <c r="T40" s="59"/>
      <c r="U40" s="59"/>
      <c r="V40" s="153"/>
      <c r="W40" s="70" t="s">
        <v>14</v>
      </c>
      <c r="X40" s="70" t="s">
        <v>13</v>
      </c>
      <c r="Y40" s="70" t="s">
        <v>12</v>
      </c>
      <c r="Z40" s="70">
        <v>1920</v>
      </c>
      <c r="AA40" s="76">
        <v>45491</v>
      </c>
    </row>
    <row r="41" spans="1:27">
      <c r="A41">
        <f t="shared" si="0"/>
        <v>38</v>
      </c>
      <c r="B41" s="78">
        <v>45401</v>
      </c>
      <c r="C41" s="78" t="s">
        <v>154</v>
      </c>
      <c r="D41" s="79" t="s">
        <v>83</v>
      </c>
      <c r="E41" s="80" t="s">
        <v>111</v>
      </c>
      <c r="F41" s="71">
        <v>5.9299999999999999E-2</v>
      </c>
      <c r="G41" s="72">
        <v>645.53</v>
      </c>
      <c r="H41" s="73">
        <f>G41*F41</f>
        <v>38.279928999999996</v>
      </c>
      <c r="I41" s="73">
        <v>-837</v>
      </c>
      <c r="J41" s="73">
        <f>H41-I41</f>
        <v>875.27992900000004</v>
      </c>
      <c r="K41" s="136"/>
      <c r="L41" s="147"/>
      <c r="M41" s="74"/>
      <c r="N41" s="74"/>
      <c r="O41" s="70"/>
      <c r="P41" s="70"/>
      <c r="Q41" s="75"/>
      <c r="R41" s="75"/>
      <c r="S41" s="61"/>
      <c r="T41" s="120">
        <v>-0.35</v>
      </c>
      <c r="U41" s="120">
        <v>-0.52</v>
      </c>
      <c r="V41" s="153"/>
      <c r="W41" s="70" t="s">
        <v>72</v>
      </c>
      <c r="X41" s="70" t="s">
        <v>36</v>
      </c>
      <c r="Y41" s="70" t="s">
        <v>84</v>
      </c>
      <c r="Z41" s="70">
        <v>2016</v>
      </c>
      <c r="AA41" s="76">
        <v>45444</v>
      </c>
    </row>
    <row r="42" spans="1:27">
      <c r="B42" s="78"/>
      <c r="C42" s="78"/>
      <c r="D42" s="97"/>
      <c r="E42" s="98"/>
      <c r="F42" s="99"/>
      <c r="G42" s="72"/>
      <c r="H42" s="73"/>
      <c r="I42" s="73"/>
      <c r="J42" s="73">
        <f>H42-I42</f>
        <v>0</v>
      </c>
      <c r="K42" s="136"/>
      <c r="L42" s="147"/>
      <c r="M42" s="84"/>
      <c r="N42" s="84"/>
      <c r="O42" s="73"/>
      <c r="P42" s="73"/>
      <c r="Q42" s="85"/>
      <c r="R42" s="85"/>
      <c r="S42" s="87"/>
      <c r="T42" s="122"/>
      <c r="U42" s="122"/>
      <c r="V42" s="153"/>
      <c r="W42" s="73"/>
      <c r="X42" s="73"/>
      <c r="Y42" s="73"/>
      <c r="Z42" s="73"/>
      <c r="AA42" s="76"/>
    </row>
    <row r="43" spans="1:27">
      <c r="B43" s="78"/>
      <c r="C43" s="78"/>
      <c r="D43" s="79"/>
      <c r="E43" s="80"/>
      <c r="F43" s="71"/>
      <c r="G43" s="72"/>
      <c r="H43" s="73"/>
      <c r="I43" s="73"/>
      <c r="J43" s="73">
        <f>H43-I43</f>
        <v>0</v>
      </c>
      <c r="K43" s="136"/>
      <c r="L43" s="147"/>
      <c r="M43" s="74"/>
      <c r="N43" s="74"/>
      <c r="O43" s="100"/>
      <c r="P43" s="70"/>
      <c r="Q43" s="75"/>
      <c r="R43" s="75"/>
      <c r="S43" s="61"/>
      <c r="T43" s="120"/>
      <c r="U43" s="120"/>
      <c r="V43" s="153"/>
      <c r="W43" s="70"/>
      <c r="X43" s="70"/>
      <c r="Y43" s="70"/>
      <c r="Z43" s="70"/>
      <c r="AA43" s="76"/>
    </row>
    <row r="44" spans="1:27">
      <c r="B44" s="78"/>
      <c r="C44" s="78"/>
      <c r="D44" s="79"/>
      <c r="E44" s="80"/>
      <c r="F44" s="71"/>
      <c r="G44" s="72"/>
      <c r="H44" s="73"/>
      <c r="I44" s="73"/>
      <c r="J44" s="73">
        <f>H44-I44</f>
        <v>0</v>
      </c>
      <c r="K44" s="136"/>
      <c r="L44" s="147"/>
      <c r="M44" s="74"/>
      <c r="N44" s="74"/>
      <c r="O44" s="100"/>
      <c r="P44" s="70"/>
      <c r="Q44" s="75"/>
      <c r="R44" s="75"/>
      <c r="S44" s="61"/>
      <c r="T44" s="120"/>
      <c r="U44" s="120"/>
      <c r="V44" s="153"/>
      <c r="W44" s="70"/>
      <c r="X44" s="70"/>
      <c r="Y44" s="70"/>
      <c r="Z44" s="70"/>
      <c r="AA44" s="76"/>
    </row>
    <row r="45" spans="1:27">
      <c r="B45" s="101"/>
      <c r="C45" s="101"/>
      <c r="D45" s="102"/>
      <c r="E45" s="103"/>
      <c r="F45" s="104"/>
      <c r="G45" s="105"/>
      <c r="H45" s="106"/>
      <c r="I45" s="106"/>
      <c r="J45" s="73">
        <f>H45-I45</f>
        <v>0</v>
      </c>
      <c r="K45" s="138"/>
      <c r="L45" s="149"/>
      <c r="M45" s="107"/>
      <c r="N45" s="107"/>
      <c r="O45" s="103"/>
      <c r="P45" s="103"/>
      <c r="Q45" s="108"/>
      <c r="R45" s="108"/>
      <c r="S45" s="109"/>
      <c r="T45" s="123"/>
      <c r="U45" s="123"/>
      <c r="V45" s="154"/>
      <c r="W45" s="103"/>
      <c r="X45" s="103"/>
      <c r="Y45" s="103"/>
      <c r="Z45" s="103"/>
      <c r="AA45" s="110"/>
    </row>
    <row r="46" spans="1:27">
      <c r="B46" s="13"/>
      <c r="C46" s="13"/>
      <c r="D46" s="14"/>
      <c r="E46" s="15"/>
      <c r="F46" s="24"/>
      <c r="G46" s="17"/>
      <c r="H46" s="17"/>
      <c r="I46" s="17"/>
      <c r="J46" s="17"/>
      <c r="K46" s="19"/>
      <c r="L46" s="17"/>
      <c r="M46" s="18"/>
      <c r="N46" s="19"/>
      <c r="O46" s="17"/>
      <c r="P46" s="17"/>
      <c r="Q46" s="22"/>
      <c r="R46" s="22"/>
      <c r="S46" s="23"/>
      <c r="T46" s="124"/>
      <c r="U46" s="124"/>
      <c r="V46" s="155"/>
      <c r="W46" s="20"/>
      <c r="X46" s="20"/>
      <c r="Y46" s="20"/>
      <c r="Z46" s="20"/>
      <c r="AA46" s="21"/>
    </row>
    <row r="47" spans="1:27">
      <c r="B47" s="13"/>
      <c r="C47" s="13"/>
      <c r="D47" s="31"/>
      <c r="E47" s="20"/>
      <c r="F47" s="16"/>
      <c r="G47" s="17"/>
      <c r="H47" s="17"/>
      <c r="I47" s="17"/>
      <c r="J47" s="20"/>
      <c r="K47" s="30"/>
      <c r="L47" s="20"/>
      <c r="M47" s="18"/>
      <c r="N47" s="30"/>
      <c r="O47" s="20"/>
      <c r="P47" s="20"/>
      <c r="Q47" s="11"/>
      <c r="R47" s="11"/>
      <c r="S47" s="12"/>
      <c r="T47" s="125"/>
      <c r="U47" s="125"/>
      <c r="V47" s="155"/>
      <c r="W47" s="20"/>
      <c r="X47" s="20"/>
      <c r="Y47" s="20"/>
      <c r="Z47" s="20"/>
      <c r="AA47" s="21"/>
    </row>
    <row r="48" spans="1:27">
      <c r="B48" s="13"/>
      <c r="C48" s="13"/>
      <c r="D48" s="31"/>
      <c r="E48" s="20"/>
      <c r="F48" s="16"/>
      <c r="G48" s="17"/>
      <c r="H48" s="17"/>
      <c r="I48" s="17"/>
      <c r="J48" s="17"/>
      <c r="K48" s="19"/>
      <c r="L48" s="17"/>
      <c r="M48" s="25"/>
      <c r="N48" s="26"/>
      <c r="O48" s="17"/>
      <c r="P48" s="17"/>
      <c r="Q48" s="27"/>
      <c r="R48" s="27"/>
      <c r="S48" s="28"/>
      <c r="T48" s="126"/>
      <c r="U48" s="126"/>
      <c r="V48" s="155"/>
      <c r="W48" s="20"/>
      <c r="X48" s="20"/>
      <c r="Y48" s="20"/>
      <c r="Z48" s="20"/>
      <c r="AA48" s="21"/>
    </row>
    <row r="49" spans="2:27">
      <c r="B49" s="13"/>
      <c r="C49" s="13"/>
      <c r="D49" s="31"/>
      <c r="E49" s="20"/>
      <c r="F49" s="32"/>
      <c r="G49" s="17"/>
      <c r="H49" s="17"/>
      <c r="I49" s="17"/>
      <c r="J49" s="17"/>
      <c r="K49" s="19"/>
      <c r="L49" s="17"/>
      <c r="M49" s="25"/>
      <c r="N49" s="26"/>
      <c r="O49" s="17"/>
      <c r="P49" s="17"/>
      <c r="Q49" s="27"/>
      <c r="R49" s="27"/>
      <c r="S49" s="28"/>
      <c r="T49" s="126"/>
      <c r="U49" s="126"/>
      <c r="V49" s="155"/>
      <c r="W49" s="20"/>
      <c r="X49" s="20"/>
      <c r="Y49" s="20"/>
      <c r="Z49" s="20"/>
      <c r="AA49" s="21"/>
    </row>
    <row r="50" spans="2:27">
      <c r="B50" s="13"/>
      <c r="C50" s="13"/>
      <c r="D50" s="31"/>
      <c r="E50" s="20"/>
      <c r="F50" s="32"/>
      <c r="G50" s="17"/>
      <c r="H50" s="17"/>
      <c r="I50" s="17"/>
      <c r="J50" s="17"/>
      <c r="K50" s="19"/>
      <c r="L50" s="17"/>
      <c r="M50" s="25"/>
      <c r="N50" s="26"/>
      <c r="O50" s="20"/>
      <c r="P50" s="20"/>
      <c r="Q50" s="27"/>
      <c r="R50" s="27"/>
      <c r="S50" s="28"/>
      <c r="T50" s="126"/>
      <c r="U50" s="126"/>
      <c r="V50" s="155"/>
      <c r="W50" s="20"/>
      <c r="X50" s="20"/>
      <c r="Y50" s="20"/>
      <c r="Z50" s="20"/>
      <c r="AA50" s="21"/>
    </row>
    <row r="51" spans="2:27">
      <c r="B51" s="9"/>
      <c r="C51" s="9"/>
      <c r="D51" s="10"/>
      <c r="E51" s="20"/>
      <c r="F51" s="32"/>
      <c r="G51" s="17"/>
      <c r="H51" s="17"/>
      <c r="I51" s="17"/>
      <c r="J51" s="20"/>
      <c r="K51" s="30"/>
      <c r="L51" s="20"/>
      <c r="M51" s="18"/>
      <c r="N51" s="30"/>
      <c r="O51" s="20"/>
      <c r="P51" s="20"/>
      <c r="Q51" s="11"/>
      <c r="R51" s="11"/>
      <c r="S51" s="12"/>
      <c r="T51" s="125"/>
      <c r="U51" s="125"/>
      <c r="V51" s="155"/>
      <c r="W51" s="20"/>
      <c r="X51" s="20"/>
      <c r="Y51" s="20"/>
      <c r="Z51" s="20"/>
      <c r="AA51" s="20"/>
    </row>
    <row r="52" spans="2:27">
      <c r="B52" s="9"/>
      <c r="C52" s="9"/>
      <c r="D52" s="10"/>
      <c r="E52" s="15"/>
      <c r="F52" s="16"/>
      <c r="G52" s="17"/>
      <c r="H52" s="17"/>
      <c r="I52" s="17"/>
      <c r="J52" s="17"/>
      <c r="K52" s="19"/>
      <c r="L52" s="17"/>
      <c r="M52" s="42"/>
      <c r="N52" s="19"/>
      <c r="O52" s="17"/>
      <c r="P52" s="17"/>
      <c r="Q52" s="22"/>
      <c r="R52" s="22"/>
      <c r="S52" s="23"/>
      <c r="T52" s="124"/>
      <c r="U52" s="124"/>
      <c r="V52" s="155"/>
      <c r="W52" s="20"/>
      <c r="X52" s="20"/>
      <c r="Y52" s="20"/>
      <c r="Z52" s="20"/>
      <c r="AA52" s="20"/>
    </row>
    <row r="53" spans="2:27">
      <c r="B53" s="9"/>
      <c r="C53" s="9"/>
      <c r="D53" s="43"/>
      <c r="E53" s="17"/>
      <c r="F53" s="24"/>
      <c r="G53" s="17"/>
      <c r="H53" s="17"/>
      <c r="I53" s="17"/>
      <c r="J53" s="17"/>
      <c r="K53" s="19"/>
      <c r="L53" s="17"/>
      <c r="M53" s="42"/>
      <c r="N53" s="19"/>
      <c r="O53" s="17"/>
      <c r="P53" s="17"/>
      <c r="Q53" s="22"/>
      <c r="R53" s="22"/>
      <c r="S53" s="23"/>
      <c r="T53" s="124"/>
      <c r="U53" s="124"/>
      <c r="V53" s="155"/>
      <c r="W53" s="20"/>
      <c r="X53" s="20"/>
      <c r="Y53" s="17"/>
      <c r="Z53" s="38"/>
      <c r="AA53" s="20"/>
    </row>
    <row r="54" spans="2:27">
      <c r="B54" s="9"/>
      <c r="C54" s="9"/>
      <c r="D54" s="10"/>
      <c r="E54" s="20"/>
      <c r="F54" s="32"/>
      <c r="G54" s="17"/>
      <c r="H54" s="17"/>
      <c r="I54" s="17"/>
      <c r="J54" s="20"/>
      <c r="K54" s="30"/>
      <c r="L54" s="20"/>
      <c r="M54" s="18"/>
      <c r="N54" s="30"/>
      <c r="O54" s="20"/>
      <c r="P54" s="20"/>
      <c r="Q54" s="11"/>
      <c r="R54" s="11"/>
      <c r="S54" s="12"/>
      <c r="T54" s="125"/>
      <c r="U54" s="125"/>
      <c r="V54" s="155"/>
      <c r="W54" s="20"/>
      <c r="X54" s="20"/>
      <c r="Y54" s="20"/>
      <c r="Z54" s="20"/>
      <c r="AA54" s="20"/>
    </row>
    <row r="55" spans="2:27">
      <c r="B55" s="9"/>
      <c r="C55" s="9"/>
      <c r="D55" s="10"/>
      <c r="E55" s="20"/>
      <c r="F55" s="32"/>
      <c r="G55" s="17"/>
      <c r="H55" s="17"/>
      <c r="I55" s="17"/>
      <c r="J55" s="17"/>
      <c r="K55" s="19"/>
      <c r="L55" s="17"/>
      <c r="M55" s="42"/>
      <c r="N55" s="19"/>
      <c r="O55" s="17"/>
      <c r="P55" s="17"/>
      <c r="Q55" s="22"/>
      <c r="R55" s="22"/>
      <c r="S55" s="23"/>
      <c r="T55" s="124"/>
      <c r="U55" s="124"/>
      <c r="V55" s="155"/>
      <c r="W55" s="20"/>
      <c r="X55" s="20"/>
      <c r="Y55" s="20"/>
      <c r="Z55" s="20"/>
      <c r="AA55" s="20"/>
    </row>
    <row r="56" spans="2:27">
      <c r="B56" s="9"/>
      <c r="C56" s="9"/>
      <c r="D56" s="10"/>
      <c r="E56" s="20"/>
      <c r="F56" s="32"/>
      <c r="G56" s="17"/>
      <c r="H56" s="17"/>
      <c r="I56" s="17"/>
      <c r="J56" s="20"/>
      <c r="K56" s="30"/>
      <c r="L56" s="20"/>
      <c r="M56" s="18"/>
      <c r="N56" s="30"/>
      <c r="O56" s="20"/>
      <c r="P56" s="20"/>
      <c r="Q56" s="11"/>
      <c r="R56" s="11"/>
      <c r="S56" s="12"/>
      <c r="T56" s="125"/>
      <c r="U56" s="125"/>
      <c r="V56" s="155"/>
      <c r="W56" s="20"/>
      <c r="X56" s="20"/>
      <c r="Y56" s="20"/>
      <c r="Z56" s="20"/>
      <c r="AA56" s="20"/>
    </row>
    <row r="57" spans="2:27">
      <c r="B57" s="9"/>
      <c r="C57" s="9"/>
      <c r="D57" s="10"/>
      <c r="E57" s="20"/>
      <c r="F57" s="32"/>
      <c r="G57" s="17"/>
      <c r="H57" s="17"/>
      <c r="I57" s="17"/>
      <c r="J57" s="17"/>
      <c r="K57" s="19"/>
      <c r="L57" s="17"/>
      <c r="M57" s="42"/>
      <c r="N57" s="19"/>
      <c r="O57" s="17"/>
      <c r="P57" s="17"/>
      <c r="Q57" s="22"/>
      <c r="R57" s="22"/>
      <c r="S57" s="23"/>
      <c r="T57" s="124"/>
      <c r="U57" s="124"/>
      <c r="V57" s="155"/>
      <c r="W57" s="20"/>
      <c r="X57" s="20"/>
      <c r="Y57" s="20"/>
      <c r="Z57" s="20"/>
      <c r="AA57" s="20"/>
    </row>
    <row r="58" spans="2:27">
      <c r="B58" s="13"/>
      <c r="C58" s="13"/>
      <c r="D58" s="10"/>
      <c r="E58" s="20"/>
      <c r="F58" s="32"/>
      <c r="G58" s="17"/>
      <c r="H58" s="17"/>
      <c r="I58" s="17"/>
      <c r="J58" s="20"/>
      <c r="K58" s="30"/>
      <c r="L58" s="20"/>
      <c r="M58" s="18"/>
      <c r="N58" s="30"/>
      <c r="O58" s="20"/>
      <c r="P58" s="20"/>
      <c r="Q58" s="11"/>
      <c r="R58" s="11"/>
      <c r="S58" s="12"/>
      <c r="T58" s="125"/>
      <c r="U58" s="125"/>
      <c r="V58" s="155"/>
      <c r="W58" s="20"/>
      <c r="X58" s="20"/>
      <c r="Y58" s="20"/>
      <c r="Z58" s="20"/>
      <c r="AA58" s="20"/>
    </row>
    <row r="59" spans="2:27">
      <c r="B59" s="9"/>
      <c r="C59" s="9"/>
      <c r="D59" s="10"/>
      <c r="E59" s="20"/>
      <c r="F59" s="32"/>
      <c r="G59" s="17"/>
      <c r="H59" s="17"/>
      <c r="I59" s="17"/>
      <c r="J59" s="17"/>
      <c r="K59" s="19"/>
      <c r="L59" s="17"/>
      <c r="M59" s="42"/>
      <c r="N59" s="19"/>
      <c r="O59" s="17"/>
      <c r="P59" s="17"/>
      <c r="Q59" s="22"/>
      <c r="R59" s="22"/>
      <c r="S59" s="23"/>
      <c r="T59" s="124"/>
      <c r="U59" s="124"/>
      <c r="V59" s="155"/>
      <c r="W59" s="20"/>
      <c r="X59" s="20"/>
      <c r="Y59" s="20"/>
      <c r="Z59" s="20"/>
      <c r="AA59" s="20"/>
    </row>
    <row r="60" spans="2:27">
      <c r="B60" s="9"/>
      <c r="C60" s="9"/>
      <c r="D60" s="10"/>
      <c r="E60" s="20"/>
      <c r="F60" s="32"/>
      <c r="G60" s="17"/>
      <c r="H60" s="17"/>
      <c r="I60" s="17"/>
      <c r="J60" s="20"/>
      <c r="K60" s="30"/>
      <c r="L60" s="20"/>
      <c r="M60" s="18"/>
      <c r="N60" s="30"/>
      <c r="O60" s="20"/>
      <c r="P60" s="20"/>
      <c r="Q60" s="41"/>
      <c r="R60" s="41"/>
      <c r="S60" s="12"/>
      <c r="T60" s="126"/>
      <c r="U60" s="125"/>
      <c r="V60" s="155"/>
      <c r="W60" s="20"/>
      <c r="X60" s="20"/>
      <c r="Y60" s="20"/>
      <c r="Z60" s="20"/>
      <c r="AA60" s="20"/>
    </row>
    <row r="61" spans="2:27">
      <c r="B61" s="13"/>
      <c r="C61" s="13"/>
      <c r="D61" s="10"/>
      <c r="E61" s="20"/>
      <c r="F61" s="32"/>
      <c r="G61" s="17"/>
      <c r="H61" s="17"/>
      <c r="I61" s="17"/>
      <c r="J61" s="20"/>
      <c r="K61" s="30"/>
      <c r="L61" s="20"/>
      <c r="M61" s="18"/>
      <c r="N61" s="30"/>
      <c r="O61" s="20"/>
      <c r="P61" s="20"/>
      <c r="Q61" s="11"/>
      <c r="R61" s="11"/>
      <c r="S61" s="12"/>
      <c r="T61" s="125"/>
      <c r="U61" s="125"/>
      <c r="V61" s="155"/>
      <c r="W61" s="20"/>
      <c r="X61" s="20"/>
      <c r="Y61" s="20"/>
      <c r="Z61" s="20"/>
      <c r="AA61" s="20"/>
    </row>
    <row r="62" spans="2:27">
      <c r="B62" s="9"/>
      <c r="C62" s="9"/>
      <c r="D62" s="10"/>
      <c r="E62" s="20"/>
      <c r="F62" s="32"/>
      <c r="G62" s="17"/>
      <c r="H62" s="17"/>
      <c r="I62" s="17"/>
      <c r="J62" s="20"/>
      <c r="K62" s="30"/>
      <c r="L62" s="20"/>
      <c r="M62" s="18"/>
      <c r="N62" s="30"/>
      <c r="O62" s="20"/>
      <c r="P62" s="20"/>
      <c r="Q62" s="11"/>
      <c r="R62" s="11"/>
      <c r="S62" s="12"/>
      <c r="T62" s="125"/>
      <c r="U62" s="125"/>
      <c r="V62" s="155"/>
      <c r="W62" s="20"/>
      <c r="X62" s="20"/>
      <c r="Y62" s="20"/>
      <c r="Z62" s="20"/>
      <c r="AA62" s="20"/>
    </row>
    <row r="63" spans="2:27">
      <c r="B63" s="13"/>
      <c r="C63" s="13"/>
      <c r="D63" s="10"/>
      <c r="E63" s="20"/>
      <c r="F63" s="32"/>
      <c r="G63" s="17"/>
      <c r="H63" s="17"/>
      <c r="I63" s="17"/>
      <c r="J63" s="20"/>
      <c r="K63" s="30"/>
      <c r="L63" s="20"/>
      <c r="M63" s="18"/>
      <c r="N63" s="30"/>
      <c r="O63" s="20"/>
      <c r="P63" s="20"/>
      <c r="Q63" s="11"/>
      <c r="R63" s="11"/>
      <c r="S63" s="12"/>
      <c r="T63" s="125"/>
      <c r="U63" s="125"/>
      <c r="V63" s="155"/>
      <c r="W63" s="20"/>
      <c r="X63" s="20"/>
      <c r="Y63" s="20"/>
      <c r="Z63" s="20"/>
      <c r="AA63" s="20"/>
    </row>
    <row r="64" spans="2:27">
      <c r="B64" s="9"/>
      <c r="C64" s="9"/>
      <c r="D64" s="10"/>
      <c r="E64" s="20"/>
      <c r="F64" s="16"/>
      <c r="G64" s="17"/>
      <c r="H64" s="17"/>
      <c r="I64" s="17"/>
      <c r="J64" s="20"/>
      <c r="K64" s="30"/>
      <c r="L64" s="20"/>
      <c r="M64" s="18"/>
      <c r="N64" s="30"/>
      <c r="O64" s="20"/>
      <c r="P64" s="20"/>
      <c r="Q64" s="11"/>
      <c r="R64" s="11"/>
      <c r="S64" s="12"/>
      <c r="T64" s="125"/>
      <c r="U64" s="125"/>
      <c r="V64" s="155"/>
      <c r="W64" s="20"/>
      <c r="X64" s="20"/>
      <c r="Y64" s="20"/>
      <c r="Z64" s="20"/>
      <c r="AA64" s="20"/>
    </row>
    <row r="65" spans="2:27">
      <c r="B65" s="13"/>
      <c r="C65" s="13"/>
      <c r="D65" s="31"/>
      <c r="E65" s="20"/>
      <c r="F65" s="16"/>
      <c r="G65" s="38"/>
      <c r="H65" s="17"/>
      <c r="I65" s="17"/>
      <c r="J65" s="17"/>
      <c r="K65" s="19"/>
      <c r="L65" s="17"/>
      <c r="M65" s="25"/>
      <c r="N65" s="26"/>
      <c r="O65" s="20"/>
      <c r="P65" s="20"/>
      <c r="Q65" s="27"/>
      <c r="R65" s="27"/>
      <c r="S65" s="28"/>
      <c r="T65" s="126"/>
      <c r="U65" s="126"/>
      <c r="V65" s="155"/>
      <c r="W65" s="20"/>
      <c r="X65" s="20"/>
      <c r="Y65" s="20"/>
      <c r="Z65" s="20"/>
      <c r="AA65" s="21"/>
    </row>
    <row r="66" spans="2:27">
      <c r="B66" s="9"/>
      <c r="C66" s="9"/>
      <c r="D66" s="10"/>
      <c r="E66" s="20"/>
      <c r="F66" s="16"/>
      <c r="G66" s="17"/>
      <c r="H66" s="17"/>
      <c r="I66" s="17"/>
      <c r="J66" s="20"/>
      <c r="K66" s="30"/>
      <c r="L66" s="20"/>
      <c r="M66" s="18"/>
      <c r="N66" s="30"/>
      <c r="O66" s="20"/>
      <c r="P66" s="20"/>
      <c r="Q66" s="11"/>
      <c r="R66" s="11"/>
      <c r="S66" s="12"/>
      <c r="T66" s="125"/>
      <c r="U66" s="125"/>
      <c r="V66" s="155"/>
      <c r="W66" s="20"/>
      <c r="X66" s="20"/>
      <c r="Y66" s="20"/>
      <c r="Z66" s="20"/>
      <c r="AA66" s="20"/>
    </row>
    <row r="67" spans="2:27">
      <c r="B67" s="13"/>
      <c r="C67" s="13"/>
      <c r="D67" s="14"/>
      <c r="E67" s="15"/>
      <c r="F67" s="16"/>
      <c r="G67" s="17"/>
      <c r="H67" s="17"/>
      <c r="I67" s="17"/>
      <c r="J67" s="17"/>
      <c r="K67" s="19"/>
      <c r="L67" s="17"/>
      <c r="M67" s="25"/>
      <c r="N67" s="26"/>
      <c r="O67" s="17"/>
      <c r="P67" s="17"/>
      <c r="Q67" s="27"/>
      <c r="R67" s="27"/>
      <c r="S67" s="28"/>
      <c r="T67" s="126"/>
      <c r="U67" s="126"/>
      <c r="V67" s="155"/>
      <c r="W67" s="20"/>
      <c r="X67" s="20"/>
      <c r="Y67" s="20"/>
      <c r="Z67" s="20"/>
      <c r="AA67" s="21"/>
    </row>
    <row r="68" spans="2:27">
      <c r="B68" s="13"/>
      <c r="C68" s="13"/>
      <c r="D68" s="31"/>
      <c r="E68" s="20"/>
      <c r="F68" s="32"/>
      <c r="G68" s="17"/>
      <c r="H68" s="17"/>
      <c r="I68" s="17"/>
      <c r="J68" s="20"/>
      <c r="K68" s="30"/>
      <c r="L68" s="20"/>
      <c r="M68" s="18"/>
      <c r="N68" s="30"/>
      <c r="O68" s="20"/>
      <c r="P68" s="20"/>
      <c r="Q68" s="11"/>
      <c r="R68" s="11"/>
      <c r="S68" s="34"/>
      <c r="T68" s="126"/>
      <c r="U68" s="126"/>
      <c r="V68" s="155"/>
      <c r="W68" s="20"/>
      <c r="X68" s="20"/>
      <c r="Y68" s="20"/>
      <c r="Z68" s="20"/>
      <c r="AA68" s="21"/>
    </row>
    <row r="69" spans="2:27">
      <c r="B69" s="13"/>
      <c r="C69" s="13"/>
      <c r="D69" s="31"/>
      <c r="E69" s="15"/>
      <c r="F69" s="16"/>
      <c r="G69" s="17"/>
      <c r="H69" s="17"/>
      <c r="I69" s="17"/>
      <c r="J69" s="20"/>
      <c r="K69" s="30"/>
      <c r="L69" s="20"/>
      <c r="M69" s="18"/>
      <c r="N69" s="30"/>
      <c r="O69" s="17"/>
      <c r="P69" s="17"/>
      <c r="Q69" s="11"/>
      <c r="R69" s="11"/>
      <c r="S69" s="29"/>
      <c r="T69" s="126"/>
      <c r="U69" s="126"/>
      <c r="V69" s="155"/>
      <c r="W69" s="20"/>
      <c r="X69" s="20"/>
      <c r="Y69" s="20"/>
      <c r="Z69" s="20"/>
      <c r="AA69" s="21"/>
    </row>
    <row r="70" spans="2:27">
      <c r="B70" s="13"/>
      <c r="C70" s="13"/>
      <c r="D70" s="31"/>
      <c r="E70" s="20"/>
      <c r="F70" s="16"/>
      <c r="G70" s="17"/>
      <c r="H70" s="17"/>
      <c r="I70" s="17"/>
      <c r="J70" s="20"/>
      <c r="K70" s="30"/>
      <c r="L70" s="20"/>
      <c r="M70" s="18"/>
      <c r="N70" s="30"/>
      <c r="O70" s="20"/>
      <c r="P70" s="20"/>
      <c r="Q70" s="11"/>
      <c r="R70" s="11"/>
      <c r="S70" s="12"/>
      <c r="T70" s="125"/>
      <c r="U70" s="125"/>
      <c r="V70" s="155"/>
      <c r="W70" s="20"/>
      <c r="X70" s="20"/>
      <c r="Y70" s="20"/>
      <c r="Z70" s="20"/>
      <c r="AA70" s="21"/>
    </row>
    <row r="71" spans="2:27">
      <c r="B71" s="13"/>
      <c r="C71" s="13"/>
      <c r="D71" s="31"/>
      <c r="E71" s="15"/>
      <c r="F71" s="16"/>
      <c r="G71" s="17"/>
      <c r="H71" s="17"/>
      <c r="I71" s="17"/>
      <c r="J71" s="17"/>
      <c r="K71" s="19"/>
      <c r="L71" s="17"/>
      <c r="M71" s="18"/>
      <c r="N71" s="30"/>
      <c r="O71" s="17"/>
      <c r="P71" s="20"/>
      <c r="Q71" s="11"/>
      <c r="R71" s="11"/>
      <c r="S71" s="12"/>
      <c r="T71" s="126"/>
      <c r="U71" s="126"/>
      <c r="V71" s="155"/>
      <c r="W71" s="20"/>
      <c r="X71" s="20"/>
      <c r="Y71" s="20"/>
      <c r="Z71" s="20"/>
      <c r="AA71" s="21"/>
    </row>
    <row r="72" spans="2:27">
      <c r="B72" s="13"/>
      <c r="C72" s="13"/>
      <c r="D72" s="31"/>
      <c r="E72" s="20"/>
      <c r="F72" s="16"/>
      <c r="G72" s="17"/>
      <c r="H72" s="17"/>
      <c r="I72" s="17"/>
      <c r="J72" s="17"/>
      <c r="K72" s="19"/>
      <c r="L72" s="17"/>
      <c r="M72" s="25"/>
      <c r="N72" s="26"/>
      <c r="O72" s="17"/>
      <c r="P72" s="17"/>
      <c r="Q72" s="27"/>
      <c r="R72" s="27"/>
      <c r="S72" s="39"/>
      <c r="T72" s="127"/>
      <c r="U72" s="127"/>
      <c r="V72" s="155"/>
      <c r="W72" s="20"/>
      <c r="X72" s="20"/>
      <c r="Y72" s="20"/>
      <c r="Z72" s="20"/>
      <c r="AA72" s="21"/>
    </row>
    <row r="73" spans="2:27">
      <c r="B73" s="13"/>
      <c r="C73" s="13"/>
      <c r="D73" s="14"/>
      <c r="E73" s="15"/>
      <c r="F73" s="16"/>
      <c r="G73" s="17"/>
      <c r="H73" s="17"/>
      <c r="I73" s="17"/>
      <c r="J73" s="17"/>
      <c r="K73" s="19"/>
      <c r="L73" s="17"/>
      <c r="M73" s="25"/>
      <c r="N73" s="26"/>
      <c r="O73" s="17"/>
      <c r="P73" s="17"/>
      <c r="Q73" s="27"/>
      <c r="R73" s="27"/>
      <c r="S73" s="34"/>
      <c r="T73" s="126"/>
      <c r="U73" s="126"/>
      <c r="V73" s="155"/>
      <c r="W73" s="20"/>
      <c r="X73" s="20"/>
      <c r="Y73" s="20"/>
      <c r="Z73" s="20"/>
      <c r="AA73" s="21"/>
    </row>
    <row r="74" spans="2:27">
      <c r="B74" s="13"/>
      <c r="C74" s="13"/>
      <c r="D74" s="31"/>
      <c r="E74" s="20"/>
      <c r="F74" s="32"/>
      <c r="G74" s="17"/>
      <c r="H74" s="17"/>
      <c r="I74" s="17"/>
      <c r="J74" s="20"/>
      <c r="K74" s="30"/>
      <c r="L74" s="20"/>
      <c r="M74" s="18"/>
      <c r="N74" s="30"/>
      <c r="O74" s="20"/>
      <c r="P74" s="20"/>
      <c r="Q74" s="11"/>
      <c r="R74" s="11"/>
      <c r="S74" s="12"/>
      <c r="T74" s="125"/>
      <c r="U74" s="125"/>
      <c r="V74" s="155"/>
      <c r="W74" s="20"/>
      <c r="X74" s="20"/>
      <c r="Y74" s="20"/>
      <c r="Z74" s="20"/>
      <c r="AA74" s="21"/>
    </row>
    <row r="75" spans="2:27">
      <c r="B75" s="13"/>
      <c r="C75" s="13"/>
      <c r="D75" s="10"/>
      <c r="E75" s="20"/>
      <c r="F75" s="32"/>
      <c r="G75" s="17"/>
      <c r="H75" s="17"/>
      <c r="I75" s="17"/>
      <c r="J75" s="20"/>
      <c r="K75" s="30"/>
      <c r="L75" s="20"/>
      <c r="M75" s="18"/>
      <c r="N75" s="30"/>
      <c r="O75" s="20"/>
      <c r="P75" s="20"/>
      <c r="Q75" s="11"/>
      <c r="R75" s="11"/>
      <c r="S75" s="12"/>
      <c r="T75" s="125"/>
      <c r="U75" s="125"/>
      <c r="V75" s="155"/>
      <c r="W75" s="20"/>
      <c r="X75" s="20"/>
      <c r="Y75" s="20"/>
      <c r="Z75" s="20"/>
      <c r="AA75" s="20"/>
    </row>
    <row r="76" spans="2:27">
      <c r="B76" s="9"/>
      <c r="C76" s="9"/>
      <c r="D76" s="10"/>
      <c r="E76" s="15"/>
      <c r="F76" s="16"/>
      <c r="G76" s="17"/>
      <c r="H76" s="17"/>
      <c r="I76" s="17"/>
      <c r="J76" s="20"/>
      <c r="K76" s="30"/>
      <c r="L76" s="20"/>
      <c r="M76" s="18"/>
      <c r="N76" s="30"/>
      <c r="O76" s="20"/>
      <c r="P76" s="20"/>
      <c r="Q76" s="11"/>
      <c r="R76" s="11"/>
      <c r="S76" s="12"/>
      <c r="T76" s="125"/>
      <c r="U76" s="125"/>
      <c r="V76" s="155"/>
      <c r="W76" s="20"/>
      <c r="X76" s="20"/>
      <c r="Y76" s="20"/>
      <c r="Z76" s="20"/>
      <c r="AA76" s="20"/>
    </row>
    <row r="77" spans="2:27">
      <c r="B77" s="9"/>
      <c r="C77" s="9"/>
      <c r="D77" s="10"/>
      <c r="E77" s="20"/>
      <c r="F77" s="32"/>
      <c r="G77" s="17"/>
      <c r="H77" s="17"/>
      <c r="I77" s="17"/>
      <c r="J77" s="20"/>
      <c r="K77" s="30"/>
      <c r="L77" s="20"/>
      <c r="M77" s="18"/>
      <c r="N77" s="30"/>
      <c r="O77" s="20"/>
      <c r="P77" s="20"/>
      <c r="Q77" s="11"/>
      <c r="R77" s="11"/>
      <c r="S77" s="12"/>
      <c r="T77" s="125"/>
      <c r="U77" s="125"/>
      <c r="V77" s="155"/>
      <c r="W77" s="20"/>
      <c r="X77" s="20"/>
      <c r="Y77" s="20"/>
      <c r="Z77" s="20"/>
      <c r="AA77" s="20"/>
    </row>
    <row r="78" spans="2:27">
      <c r="B78" s="9"/>
      <c r="C78" s="9"/>
      <c r="D78" s="10"/>
      <c r="E78" s="20"/>
      <c r="F78" s="32"/>
      <c r="G78" s="17"/>
      <c r="H78" s="17"/>
      <c r="I78" s="17"/>
      <c r="J78" s="20"/>
      <c r="K78" s="30"/>
      <c r="L78" s="20"/>
      <c r="M78" s="18"/>
      <c r="N78" s="30"/>
      <c r="O78" s="20"/>
      <c r="P78" s="20"/>
      <c r="Q78" s="11"/>
      <c r="R78" s="11"/>
      <c r="S78" s="12"/>
      <c r="T78" s="125"/>
      <c r="U78" s="125"/>
      <c r="V78" s="155"/>
      <c r="W78" s="20"/>
      <c r="X78" s="20"/>
      <c r="Y78" s="20"/>
      <c r="Z78" s="20"/>
      <c r="AA78" s="20"/>
    </row>
    <row r="79" spans="2:27">
      <c r="B79" s="13"/>
      <c r="C79" s="13"/>
      <c r="D79" s="10"/>
      <c r="E79" s="15"/>
      <c r="F79" s="16"/>
      <c r="G79" s="17"/>
      <c r="H79" s="17"/>
      <c r="I79" s="17"/>
      <c r="J79" s="20"/>
      <c r="K79" s="30"/>
      <c r="L79" s="20"/>
      <c r="M79" s="18"/>
      <c r="N79" s="30"/>
      <c r="O79" s="17"/>
      <c r="P79" s="17"/>
      <c r="Q79" s="11"/>
      <c r="R79" s="11"/>
      <c r="S79" s="12"/>
      <c r="T79" s="125"/>
      <c r="U79" s="125"/>
      <c r="V79" s="155"/>
      <c r="W79" s="20"/>
      <c r="X79" s="20"/>
      <c r="Y79" s="20"/>
      <c r="Z79" s="20"/>
      <c r="AA79" s="20"/>
    </row>
    <row r="80" spans="2:27">
      <c r="B80" s="13"/>
      <c r="C80" s="13"/>
      <c r="D80" s="10"/>
      <c r="E80" s="15"/>
      <c r="F80" s="16"/>
      <c r="G80" s="17"/>
      <c r="H80" s="17"/>
      <c r="I80" s="17"/>
      <c r="J80" s="20"/>
      <c r="K80" s="30"/>
      <c r="L80" s="20"/>
      <c r="M80" s="18"/>
      <c r="N80" s="30"/>
      <c r="O80" s="17"/>
      <c r="P80" s="17"/>
      <c r="Q80" s="11"/>
      <c r="R80" s="11"/>
      <c r="S80" s="12"/>
      <c r="T80" s="125"/>
      <c r="U80" s="125"/>
      <c r="V80" s="155"/>
      <c r="W80" s="20"/>
      <c r="X80" s="20"/>
      <c r="Y80" s="20"/>
      <c r="Z80" s="20"/>
      <c r="AA80" s="20"/>
    </row>
    <row r="81" spans="2:27">
      <c r="B81" s="9"/>
      <c r="C81" s="9"/>
      <c r="D81" s="10"/>
      <c r="E81" s="15"/>
      <c r="F81" s="16"/>
      <c r="G81" s="17"/>
      <c r="H81" s="17"/>
      <c r="I81" s="17"/>
      <c r="J81" s="20"/>
      <c r="K81" s="30"/>
      <c r="L81" s="20"/>
      <c r="M81" s="18"/>
      <c r="N81" s="30"/>
      <c r="O81" s="17"/>
      <c r="P81" s="17"/>
      <c r="Q81" s="11"/>
      <c r="R81" s="11"/>
      <c r="S81" s="12"/>
      <c r="T81" s="125"/>
      <c r="U81" s="125"/>
      <c r="V81" s="155"/>
      <c r="W81" s="20"/>
      <c r="X81" s="20"/>
      <c r="Y81" s="20"/>
      <c r="Z81" s="20"/>
      <c r="AA81" s="20"/>
    </row>
    <row r="82" spans="2:27" s="2" customFormat="1">
      <c r="B82" s="9"/>
      <c r="C82" s="9"/>
      <c r="D82" s="10"/>
      <c r="E82" s="20"/>
      <c r="F82" s="16"/>
      <c r="G82" s="17"/>
      <c r="H82" s="17"/>
      <c r="I82" s="17"/>
      <c r="J82" s="20"/>
      <c r="K82" s="30"/>
      <c r="L82" s="20"/>
      <c r="M82" s="18"/>
      <c r="N82" s="30"/>
      <c r="O82" s="20"/>
      <c r="P82" s="20"/>
      <c r="Q82" s="11"/>
      <c r="R82" s="11"/>
      <c r="S82" s="12"/>
      <c r="T82" s="125"/>
      <c r="U82" s="125"/>
      <c r="V82" s="155"/>
      <c r="W82" s="20"/>
      <c r="X82" s="20"/>
      <c r="Y82" s="20"/>
      <c r="Z82" s="20"/>
      <c r="AA82" s="20"/>
    </row>
    <row r="83" spans="2:27">
      <c r="B83" s="13"/>
      <c r="C83" s="13"/>
      <c r="D83" s="10"/>
      <c r="E83" s="20"/>
      <c r="F83" s="32"/>
      <c r="G83" s="17"/>
      <c r="H83" s="17"/>
      <c r="I83" s="17"/>
      <c r="J83" s="20"/>
      <c r="K83" s="30"/>
      <c r="L83" s="20"/>
      <c r="M83" s="18"/>
      <c r="N83" s="30"/>
      <c r="O83" s="20"/>
      <c r="P83" s="20"/>
      <c r="Q83" s="11"/>
      <c r="R83" s="11"/>
      <c r="S83" s="12"/>
      <c r="T83" s="125"/>
      <c r="U83" s="125"/>
      <c r="V83" s="155"/>
      <c r="W83" s="20"/>
      <c r="X83" s="20"/>
      <c r="Y83" s="20"/>
      <c r="Z83" s="20"/>
      <c r="AA83" s="20"/>
    </row>
    <row r="84" spans="2:27">
      <c r="B84" s="9"/>
      <c r="C84" s="9"/>
      <c r="D84" s="10"/>
      <c r="E84" s="20"/>
      <c r="F84" s="32"/>
      <c r="G84" s="17"/>
      <c r="H84" s="17"/>
      <c r="I84" s="17"/>
      <c r="J84" s="20"/>
      <c r="K84" s="30"/>
      <c r="L84" s="20"/>
      <c r="M84" s="18"/>
      <c r="N84" s="30"/>
      <c r="O84" s="20"/>
      <c r="P84" s="20"/>
      <c r="Q84" s="11"/>
      <c r="R84" s="11"/>
      <c r="S84" s="12"/>
      <c r="T84" s="125"/>
      <c r="U84" s="125"/>
      <c r="V84" s="155"/>
      <c r="W84" s="20"/>
      <c r="X84" s="20"/>
      <c r="Y84" s="20"/>
      <c r="Z84" s="20"/>
      <c r="AA84" s="20"/>
    </row>
    <row r="85" spans="2:27">
      <c r="B85" s="9"/>
      <c r="C85" s="9"/>
      <c r="D85" s="10"/>
      <c r="E85" s="20"/>
      <c r="F85" s="32"/>
      <c r="G85" s="17"/>
      <c r="H85" s="17"/>
      <c r="I85" s="17"/>
      <c r="J85" s="20"/>
      <c r="K85" s="30"/>
      <c r="L85" s="20"/>
      <c r="M85" s="18"/>
      <c r="N85" s="30"/>
      <c r="O85" s="20"/>
      <c r="P85" s="20"/>
      <c r="Q85" s="11"/>
      <c r="R85" s="11"/>
      <c r="S85" s="12"/>
      <c r="T85" s="125"/>
      <c r="U85" s="125"/>
      <c r="V85" s="155"/>
      <c r="W85" s="20"/>
      <c r="X85" s="20"/>
      <c r="Y85" s="20"/>
      <c r="Z85" s="20"/>
      <c r="AA85" s="20"/>
    </row>
    <row r="86" spans="2:27">
      <c r="B86" s="9"/>
      <c r="C86" s="9"/>
      <c r="D86" s="10"/>
      <c r="E86" s="20"/>
      <c r="F86" s="16"/>
      <c r="G86" s="17"/>
      <c r="H86" s="17"/>
      <c r="I86" s="17"/>
      <c r="J86" s="20"/>
      <c r="K86" s="30"/>
      <c r="L86" s="20"/>
      <c r="M86" s="18"/>
      <c r="N86" s="30"/>
      <c r="O86" s="20"/>
      <c r="P86" s="20"/>
      <c r="Q86" s="11"/>
      <c r="R86" s="11"/>
      <c r="S86" s="12"/>
      <c r="T86" s="125"/>
      <c r="U86" s="125"/>
      <c r="V86" s="155"/>
      <c r="W86" s="20"/>
      <c r="X86" s="20"/>
      <c r="Y86" s="20"/>
      <c r="Z86" s="20"/>
      <c r="AA86" s="20"/>
    </row>
    <row r="87" spans="2:27">
      <c r="B87" s="9"/>
      <c r="C87" s="9"/>
      <c r="D87" s="10"/>
      <c r="E87" s="15"/>
      <c r="F87" s="16"/>
      <c r="G87" s="17"/>
      <c r="H87" s="17"/>
      <c r="I87" s="17"/>
      <c r="J87" s="20"/>
      <c r="K87" s="30"/>
      <c r="L87" s="20"/>
      <c r="M87" s="18"/>
      <c r="N87" s="30"/>
      <c r="O87" s="17"/>
      <c r="P87" s="17"/>
      <c r="Q87" s="11"/>
      <c r="R87" s="11"/>
      <c r="S87" s="12"/>
      <c r="T87" s="125"/>
      <c r="U87" s="125"/>
      <c r="V87" s="155"/>
      <c r="W87" s="20"/>
      <c r="X87" s="20"/>
      <c r="Y87" s="20"/>
      <c r="Z87" s="20"/>
      <c r="AA87" s="20"/>
    </row>
    <row r="88" spans="2:27">
      <c r="B88" s="9"/>
      <c r="C88" s="9"/>
      <c r="D88" s="10"/>
      <c r="E88" s="20"/>
      <c r="F88" s="32"/>
      <c r="G88" s="17"/>
      <c r="H88" s="17"/>
      <c r="I88" s="17"/>
      <c r="J88" s="20"/>
      <c r="K88" s="30"/>
      <c r="L88" s="20"/>
      <c r="M88" s="18"/>
      <c r="N88" s="30"/>
      <c r="O88" s="20"/>
      <c r="P88" s="20"/>
      <c r="Q88" s="11"/>
      <c r="R88" s="11"/>
      <c r="S88" s="12"/>
      <c r="T88" s="125"/>
      <c r="U88" s="125"/>
      <c r="V88" s="155"/>
      <c r="W88" s="20"/>
      <c r="X88" s="20"/>
      <c r="Y88" s="20"/>
      <c r="Z88" s="20"/>
      <c r="AA88" s="20"/>
    </row>
    <row r="89" spans="2:27">
      <c r="B89" s="13"/>
      <c r="C89" s="13"/>
      <c r="D89" s="14"/>
      <c r="E89" s="15"/>
      <c r="F89" s="16"/>
      <c r="G89" s="17"/>
      <c r="H89" s="17"/>
      <c r="I89" s="17"/>
      <c r="J89" s="20"/>
      <c r="K89" s="30"/>
      <c r="L89" s="20"/>
      <c r="M89" s="18"/>
      <c r="N89" s="30"/>
      <c r="O89" s="20"/>
      <c r="P89" s="20"/>
      <c r="Q89" s="11"/>
      <c r="R89" s="11"/>
      <c r="S89" s="12"/>
      <c r="T89" s="126"/>
      <c r="U89" s="126"/>
      <c r="V89" s="155"/>
      <c r="W89" s="20"/>
      <c r="X89" s="20"/>
      <c r="Y89" s="20"/>
      <c r="Z89" s="20"/>
      <c r="AA89" s="21"/>
    </row>
    <row r="90" spans="2:27">
      <c r="B90" s="13"/>
      <c r="C90" s="13"/>
      <c r="D90" s="31"/>
      <c r="E90" s="20"/>
      <c r="F90" s="32"/>
      <c r="G90" s="17"/>
      <c r="H90" s="17"/>
      <c r="I90" s="17"/>
      <c r="J90" s="20"/>
      <c r="K90" s="30"/>
      <c r="L90" s="20"/>
      <c r="M90" s="18"/>
      <c r="N90" s="30"/>
      <c r="O90" s="20"/>
      <c r="P90" s="20"/>
      <c r="Q90" s="11"/>
      <c r="R90" s="11"/>
      <c r="S90" s="33"/>
      <c r="T90" s="127"/>
      <c r="U90" s="127"/>
      <c r="V90" s="155"/>
      <c r="W90" s="20"/>
      <c r="X90" s="20"/>
      <c r="Y90" s="20"/>
      <c r="Z90" s="20"/>
      <c r="AA90" s="21"/>
    </row>
    <row r="91" spans="2:27">
      <c r="B91" s="13"/>
      <c r="C91" s="13"/>
      <c r="D91" s="31"/>
      <c r="E91" s="20"/>
      <c r="F91" s="16"/>
      <c r="G91" s="17"/>
      <c r="H91" s="17"/>
      <c r="I91" s="17"/>
      <c r="J91" s="20"/>
      <c r="K91" s="30"/>
      <c r="L91" s="20"/>
      <c r="M91" s="18"/>
      <c r="N91" s="30"/>
      <c r="O91" s="20"/>
      <c r="P91" s="20"/>
      <c r="Q91" s="11"/>
      <c r="R91" s="11"/>
      <c r="S91" s="12"/>
      <c r="T91" s="125"/>
      <c r="U91" s="125"/>
      <c r="V91" s="155"/>
      <c r="W91" s="20"/>
      <c r="X91" s="20"/>
      <c r="Y91" s="20"/>
      <c r="Z91" s="20"/>
      <c r="AA91" s="21"/>
    </row>
    <row r="92" spans="2:27">
      <c r="B92" s="9"/>
      <c r="C92" s="9"/>
      <c r="D92" s="10"/>
      <c r="E92" s="20"/>
      <c r="F92" s="16"/>
      <c r="G92" s="17"/>
      <c r="H92" s="17"/>
      <c r="I92" s="17"/>
      <c r="J92" s="20"/>
      <c r="K92" s="30"/>
      <c r="L92" s="20"/>
      <c r="M92" s="18"/>
      <c r="N92" s="30"/>
      <c r="O92" s="20"/>
      <c r="P92" s="20"/>
      <c r="Q92" s="11"/>
      <c r="R92" s="11"/>
      <c r="S92" s="12"/>
      <c r="T92" s="125"/>
      <c r="U92" s="125"/>
      <c r="V92" s="155"/>
      <c r="W92" s="20"/>
      <c r="X92" s="20"/>
      <c r="Y92" s="20"/>
      <c r="Z92" s="20"/>
      <c r="AA92" s="21"/>
    </row>
    <row r="93" spans="2:27">
      <c r="B93" s="13"/>
      <c r="C93" s="13"/>
      <c r="D93" s="14"/>
      <c r="E93" s="15"/>
      <c r="F93" s="16"/>
      <c r="G93" s="17"/>
      <c r="H93" s="17"/>
      <c r="I93" s="17"/>
      <c r="J93" s="20"/>
      <c r="K93" s="30"/>
      <c r="L93" s="20"/>
      <c r="M93" s="18"/>
      <c r="N93" s="30"/>
      <c r="O93" s="17"/>
      <c r="P93" s="20"/>
      <c r="Q93" s="11"/>
      <c r="R93" s="11"/>
      <c r="S93" s="12"/>
      <c r="T93" s="125"/>
      <c r="U93" s="125"/>
      <c r="V93" s="155"/>
      <c r="W93" s="20"/>
      <c r="X93" s="20"/>
      <c r="Y93" s="20"/>
      <c r="Z93" s="20"/>
      <c r="AA93" s="21"/>
    </row>
    <row r="94" spans="2:27">
      <c r="B94" s="9"/>
      <c r="C94" s="9"/>
      <c r="D94" s="10"/>
      <c r="E94" s="20"/>
      <c r="F94" s="16"/>
      <c r="G94" s="17"/>
      <c r="H94" s="17"/>
      <c r="I94" s="17"/>
      <c r="J94" s="20"/>
      <c r="K94" s="30"/>
      <c r="L94" s="20"/>
      <c r="M94" s="18"/>
      <c r="N94" s="30"/>
      <c r="O94" s="20"/>
      <c r="P94" s="20"/>
      <c r="Q94" s="11"/>
      <c r="R94" s="11"/>
      <c r="S94" s="12"/>
      <c r="T94" s="125"/>
      <c r="U94" s="125"/>
      <c r="V94" s="155"/>
      <c r="W94" s="20"/>
      <c r="X94" s="20"/>
      <c r="Y94" s="20"/>
      <c r="Z94" s="20"/>
      <c r="AA94" s="20"/>
    </row>
    <row r="95" spans="2:27">
      <c r="B95" s="9"/>
      <c r="C95" s="9"/>
      <c r="D95" s="10"/>
      <c r="E95" s="20"/>
      <c r="F95" s="16"/>
      <c r="G95" s="17"/>
      <c r="H95" s="17"/>
      <c r="I95" s="17"/>
      <c r="J95" s="20"/>
      <c r="K95" s="30"/>
      <c r="L95" s="20"/>
      <c r="M95" s="18"/>
      <c r="N95" s="30"/>
      <c r="O95" s="20"/>
      <c r="P95" s="20"/>
      <c r="Q95" s="11"/>
      <c r="R95" s="11"/>
      <c r="S95" s="12"/>
      <c r="T95" s="125"/>
      <c r="U95" s="125"/>
      <c r="V95" s="155"/>
      <c r="W95" s="20"/>
      <c r="X95" s="20"/>
      <c r="Y95" s="20"/>
      <c r="Z95" s="20"/>
      <c r="AA95" s="20"/>
    </row>
    <row r="96" spans="2:27">
      <c r="B96" s="9"/>
      <c r="C96" s="9"/>
      <c r="D96" s="10"/>
      <c r="E96" s="20"/>
      <c r="F96" s="16"/>
      <c r="G96" s="17"/>
      <c r="H96" s="17"/>
      <c r="I96" s="17"/>
      <c r="J96" s="20"/>
      <c r="K96" s="30"/>
      <c r="L96" s="20"/>
      <c r="M96" s="18"/>
      <c r="N96" s="30"/>
      <c r="O96" s="20"/>
      <c r="P96" s="20"/>
      <c r="Q96" s="11"/>
      <c r="R96" s="11"/>
      <c r="S96" s="12"/>
      <c r="T96" s="125"/>
      <c r="U96" s="125"/>
      <c r="V96" s="155"/>
      <c r="W96" s="20"/>
      <c r="X96" s="20"/>
      <c r="Y96" s="20"/>
      <c r="Z96" s="20"/>
      <c r="AA96" s="20"/>
    </row>
    <row r="97" spans="2:27">
      <c r="B97" s="9"/>
      <c r="C97" s="9"/>
      <c r="D97" s="10"/>
      <c r="E97" s="20"/>
      <c r="F97" s="16"/>
      <c r="G97" s="17"/>
      <c r="H97" s="17"/>
      <c r="I97" s="17"/>
      <c r="J97" s="20"/>
      <c r="K97" s="30"/>
      <c r="L97" s="20"/>
      <c r="M97" s="18"/>
      <c r="N97" s="30"/>
      <c r="O97" s="20"/>
      <c r="P97" s="20"/>
      <c r="Q97" s="11"/>
      <c r="R97" s="11"/>
      <c r="S97" s="12"/>
      <c r="T97" s="125"/>
      <c r="U97" s="125"/>
      <c r="V97" s="155"/>
      <c r="W97" s="20"/>
      <c r="X97" s="20"/>
      <c r="Y97" s="20"/>
      <c r="Z97" s="20"/>
      <c r="AA97" s="20"/>
    </row>
    <row r="98" spans="2:27">
      <c r="B98" s="9"/>
      <c r="C98" s="9"/>
      <c r="D98" s="10"/>
      <c r="E98" s="20"/>
      <c r="F98" s="16"/>
      <c r="G98" s="17"/>
      <c r="H98" s="17"/>
      <c r="I98" s="17"/>
      <c r="J98" s="20"/>
      <c r="K98" s="30"/>
      <c r="L98" s="20"/>
      <c r="M98" s="18"/>
      <c r="N98" s="30"/>
      <c r="O98" s="20"/>
      <c r="P98" s="20"/>
      <c r="Q98" s="11"/>
      <c r="R98" s="11"/>
      <c r="S98" s="12"/>
      <c r="T98" s="125"/>
      <c r="U98" s="125"/>
      <c r="V98" s="155"/>
      <c r="W98" s="20"/>
      <c r="X98" s="20"/>
      <c r="Y98" s="20"/>
      <c r="Z98" s="20"/>
      <c r="AA98" s="20"/>
    </row>
    <row r="99" spans="2:27">
      <c r="B99" s="9"/>
      <c r="C99" s="9"/>
      <c r="D99" s="10"/>
      <c r="E99" s="20"/>
      <c r="F99" s="16"/>
      <c r="G99" s="17"/>
      <c r="H99" s="17"/>
      <c r="I99" s="17"/>
      <c r="J99" s="20"/>
      <c r="K99" s="30"/>
      <c r="L99" s="20"/>
      <c r="M99" s="18"/>
      <c r="N99" s="30"/>
      <c r="O99" s="20"/>
      <c r="P99" s="20"/>
      <c r="Q99" s="11"/>
      <c r="R99" s="11"/>
      <c r="S99" s="12"/>
      <c r="T99" s="125"/>
      <c r="U99" s="125"/>
      <c r="V99" s="155"/>
      <c r="W99" s="20"/>
      <c r="X99" s="20"/>
      <c r="Y99" s="20"/>
      <c r="Z99" s="20"/>
      <c r="AA99" s="20"/>
    </row>
    <row r="100" spans="2:27">
      <c r="B100" s="9"/>
      <c r="C100" s="9"/>
      <c r="D100" s="10"/>
      <c r="E100" s="20"/>
      <c r="F100" s="16"/>
      <c r="G100" s="17"/>
      <c r="H100" s="17"/>
      <c r="I100" s="17"/>
      <c r="J100" s="20"/>
      <c r="K100" s="30"/>
      <c r="L100" s="20"/>
      <c r="M100" s="18"/>
      <c r="N100" s="30"/>
      <c r="O100" s="20"/>
      <c r="P100" s="20"/>
      <c r="Q100" s="11"/>
      <c r="R100" s="11"/>
      <c r="S100" s="12"/>
      <c r="T100" s="125"/>
      <c r="U100" s="125"/>
      <c r="V100" s="155"/>
      <c r="W100" s="20"/>
      <c r="X100" s="20"/>
      <c r="Y100" s="20"/>
      <c r="Z100" s="20"/>
      <c r="AA100" s="20"/>
    </row>
    <row r="101" spans="2:27">
      <c r="B101" s="9"/>
      <c r="C101" s="9"/>
      <c r="D101" s="10"/>
      <c r="E101" s="20"/>
      <c r="F101" s="16"/>
      <c r="G101" s="17"/>
      <c r="H101" s="17"/>
      <c r="I101" s="17"/>
      <c r="J101" s="20"/>
      <c r="K101" s="30"/>
      <c r="L101" s="20"/>
      <c r="M101" s="18"/>
      <c r="N101" s="30"/>
      <c r="O101" s="20"/>
      <c r="P101" s="20"/>
      <c r="Q101" s="11"/>
      <c r="R101" s="11"/>
      <c r="S101" s="12"/>
      <c r="T101" s="125"/>
      <c r="U101" s="125"/>
      <c r="V101" s="155"/>
      <c r="W101" s="20"/>
      <c r="X101" s="20"/>
      <c r="Y101" s="20"/>
      <c r="Z101" s="20"/>
      <c r="AA101" s="20"/>
    </row>
    <row r="102" spans="2:27">
      <c r="B102" s="9"/>
      <c r="C102" s="9"/>
      <c r="D102" s="10"/>
      <c r="E102" s="20"/>
      <c r="F102" s="16"/>
      <c r="G102" s="17"/>
      <c r="H102" s="17"/>
      <c r="I102" s="17"/>
      <c r="J102" s="20"/>
      <c r="K102" s="30"/>
      <c r="L102" s="20"/>
      <c r="M102" s="18"/>
      <c r="N102" s="30"/>
      <c r="O102" s="20"/>
      <c r="P102" s="20"/>
      <c r="Q102" s="11"/>
      <c r="R102" s="11"/>
      <c r="S102" s="12"/>
      <c r="T102" s="125"/>
      <c r="U102" s="125"/>
      <c r="V102" s="155"/>
      <c r="W102" s="20"/>
      <c r="X102" s="20"/>
      <c r="Y102" s="20"/>
      <c r="Z102" s="20"/>
      <c r="AA102" s="20"/>
    </row>
    <row r="103" spans="2:27">
      <c r="B103" s="45"/>
      <c r="C103" s="45"/>
      <c r="D103" s="10"/>
      <c r="E103" s="20"/>
      <c r="F103" s="16"/>
      <c r="G103" s="17"/>
      <c r="H103" s="17"/>
      <c r="I103" s="17"/>
      <c r="J103" s="20"/>
      <c r="K103" s="30"/>
      <c r="L103" s="20"/>
      <c r="M103" s="18"/>
      <c r="N103" s="30"/>
      <c r="O103" s="20"/>
      <c r="P103" s="20"/>
      <c r="Q103" s="11"/>
      <c r="R103" s="11"/>
      <c r="S103" s="12"/>
      <c r="T103" s="125"/>
      <c r="U103" s="125"/>
      <c r="V103" s="155"/>
      <c r="W103" s="20"/>
      <c r="X103" s="20"/>
      <c r="Y103" s="20"/>
      <c r="Z103" s="20"/>
      <c r="AA103" s="20"/>
    </row>
    <row r="104" spans="2:27">
      <c r="B104" s="9"/>
      <c r="C104" s="9"/>
      <c r="D104" s="10"/>
      <c r="E104" s="20"/>
      <c r="F104" s="16"/>
      <c r="G104" s="17"/>
      <c r="H104" s="17"/>
      <c r="I104" s="17"/>
      <c r="J104" s="20"/>
      <c r="K104" s="30"/>
      <c r="L104" s="20"/>
      <c r="M104" s="18"/>
      <c r="N104" s="30"/>
      <c r="O104" s="20"/>
      <c r="P104" s="20"/>
      <c r="Q104" s="11"/>
      <c r="R104" s="11"/>
      <c r="S104" s="12"/>
      <c r="T104" s="125"/>
      <c r="U104" s="125"/>
      <c r="V104" s="155"/>
      <c r="W104" s="20"/>
      <c r="X104" s="20"/>
      <c r="Y104" s="20"/>
      <c r="Z104" s="20"/>
      <c r="AA104" s="17"/>
    </row>
    <row r="105" spans="2:27">
      <c r="B105" s="9"/>
      <c r="C105" s="9"/>
      <c r="D105" s="10"/>
      <c r="E105" s="20"/>
      <c r="F105" s="16"/>
      <c r="G105" s="17"/>
      <c r="H105" s="17"/>
      <c r="I105" s="17"/>
      <c r="J105" s="20"/>
      <c r="K105" s="30"/>
      <c r="L105" s="20"/>
      <c r="M105" s="18"/>
      <c r="N105" s="30"/>
      <c r="O105" s="20"/>
      <c r="P105" s="20"/>
      <c r="Q105" s="11"/>
      <c r="R105" s="11"/>
      <c r="S105" s="12"/>
      <c r="T105" s="125"/>
      <c r="U105" s="125"/>
      <c r="V105" s="155"/>
      <c r="W105" s="20"/>
      <c r="X105" s="20"/>
      <c r="Y105" s="20"/>
      <c r="Z105" s="20"/>
      <c r="AA105" s="20"/>
    </row>
    <row r="106" spans="2:27">
      <c r="B106" s="9"/>
      <c r="C106" s="9"/>
      <c r="D106" s="10"/>
      <c r="E106" s="20"/>
      <c r="F106" s="32"/>
      <c r="G106" s="17"/>
      <c r="H106" s="17"/>
      <c r="I106" s="17"/>
      <c r="J106" s="20"/>
      <c r="K106" s="30"/>
      <c r="L106" s="20"/>
      <c r="M106" s="18"/>
      <c r="N106" s="30"/>
      <c r="O106" s="20"/>
      <c r="P106" s="20"/>
      <c r="Q106" s="11"/>
      <c r="R106" s="11"/>
      <c r="S106" s="12"/>
      <c r="T106" s="125"/>
      <c r="U106" s="125"/>
      <c r="V106" s="155"/>
      <c r="W106" s="20"/>
      <c r="X106" s="20"/>
      <c r="Y106" s="20"/>
      <c r="Z106" s="20"/>
      <c r="AA106" s="21"/>
    </row>
    <row r="107" spans="2:27">
      <c r="B107" s="13"/>
      <c r="C107" s="13"/>
      <c r="D107" s="31"/>
      <c r="E107" s="15"/>
      <c r="F107" s="16"/>
      <c r="G107" s="17"/>
      <c r="H107" s="17"/>
      <c r="I107" s="17"/>
      <c r="J107" s="17"/>
      <c r="K107" s="19"/>
      <c r="L107" s="17"/>
      <c r="M107" s="25"/>
      <c r="N107" s="26"/>
      <c r="O107" s="17"/>
      <c r="P107" s="17"/>
      <c r="Q107" s="27"/>
      <c r="R107" s="27"/>
      <c r="S107" s="28"/>
      <c r="T107" s="126"/>
      <c r="U107" s="126"/>
      <c r="V107" s="155"/>
      <c r="W107" s="20"/>
      <c r="X107" s="20"/>
      <c r="Y107" s="20"/>
      <c r="Z107" s="20"/>
      <c r="AA107" s="21"/>
    </row>
    <row r="108" spans="2:27">
      <c r="B108" s="13"/>
      <c r="C108" s="13"/>
      <c r="D108" s="40"/>
      <c r="E108" s="15"/>
      <c r="F108" s="16"/>
      <c r="G108" s="38"/>
      <c r="H108" s="17"/>
      <c r="I108" s="17"/>
      <c r="J108" s="20"/>
      <c r="K108" s="30"/>
      <c r="L108" s="20"/>
      <c r="M108" s="18"/>
      <c r="N108" s="30"/>
      <c r="O108" s="17"/>
      <c r="P108" s="17"/>
      <c r="Q108" s="11"/>
      <c r="R108" s="11"/>
      <c r="S108" s="12"/>
      <c r="T108" s="125"/>
      <c r="U108" s="125"/>
      <c r="V108" s="155"/>
      <c r="W108" s="20"/>
      <c r="X108" s="20"/>
      <c r="Y108" s="20"/>
      <c r="Z108" s="20"/>
      <c r="AA108" s="21"/>
    </row>
    <row r="109" spans="2:27">
      <c r="B109" s="13"/>
      <c r="C109" s="13"/>
      <c r="D109" s="31"/>
      <c r="E109" s="20"/>
      <c r="F109" s="24"/>
      <c r="G109" s="17"/>
      <c r="H109" s="17"/>
      <c r="I109" s="17"/>
      <c r="J109" s="17"/>
      <c r="K109" s="19"/>
      <c r="L109" s="17"/>
      <c r="M109" s="25"/>
      <c r="N109" s="26"/>
      <c r="O109" s="17"/>
      <c r="P109" s="17"/>
      <c r="Q109" s="27"/>
      <c r="R109" s="27"/>
      <c r="S109" s="28"/>
      <c r="T109" s="126"/>
      <c r="U109" s="126"/>
      <c r="V109" s="155"/>
      <c r="W109" s="20"/>
      <c r="X109" s="20"/>
      <c r="Y109" s="20"/>
      <c r="Z109" s="20"/>
      <c r="AA109" s="21"/>
    </row>
    <row r="110" spans="2:27">
      <c r="B110" s="13"/>
      <c r="C110" s="13"/>
      <c r="D110" s="31"/>
      <c r="E110" s="20"/>
      <c r="F110" s="16"/>
      <c r="G110" s="17"/>
      <c r="H110" s="17"/>
      <c r="I110" s="17"/>
      <c r="J110" s="17"/>
      <c r="K110" s="19"/>
      <c r="L110" s="17"/>
      <c r="M110" s="25"/>
      <c r="N110" s="26"/>
      <c r="O110" s="20"/>
      <c r="P110" s="20"/>
      <c r="Q110" s="27"/>
      <c r="R110" s="27"/>
      <c r="S110" s="28"/>
      <c r="T110" s="126"/>
      <c r="U110" s="126"/>
      <c r="V110" s="155"/>
      <c r="W110" s="20"/>
      <c r="X110" s="20"/>
      <c r="Y110" s="20"/>
      <c r="Z110" s="20"/>
      <c r="AA110" s="21"/>
    </row>
    <row r="111" spans="2:27" s="2" customFormat="1">
      <c r="B111" s="9"/>
      <c r="C111" s="9"/>
      <c r="D111" s="10"/>
      <c r="E111" s="15"/>
      <c r="F111" s="16"/>
      <c r="G111" s="17"/>
      <c r="H111" s="17"/>
      <c r="I111" s="17"/>
      <c r="J111" s="20"/>
      <c r="K111" s="30"/>
      <c r="L111" s="20"/>
      <c r="M111" s="18"/>
      <c r="N111" s="30"/>
      <c r="O111" s="17"/>
      <c r="P111" s="17"/>
      <c r="Q111" s="11"/>
      <c r="R111" s="11"/>
      <c r="S111" s="12"/>
      <c r="T111" s="125"/>
      <c r="U111" s="125"/>
      <c r="V111" s="155"/>
      <c r="W111" s="20"/>
      <c r="X111" s="20"/>
      <c r="Y111" s="20"/>
      <c r="Z111" s="20"/>
      <c r="AA111" s="17"/>
    </row>
    <row r="112" spans="2:27">
      <c r="B112" s="9"/>
      <c r="C112" s="9"/>
      <c r="D112" s="10"/>
      <c r="E112" s="15"/>
      <c r="F112" s="16"/>
      <c r="G112" s="17"/>
      <c r="H112" s="17"/>
      <c r="I112" s="17"/>
      <c r="J112" s="20"/>
      <c r="K112" s="30"/>
      <c r="L112" s="20"/>
      <c r="M112" s="18"/>
      <c r="N112" s="30"/>
      <c r="O112" s="20"/>
      <c r="P112" s="20"/>
      <c r="Q112" s="11"/>
      <c r="R112" s="11"/>
      <c r="S112" s="12"/>
      <c r="T112" s="125"/>
      <c r="U112" s="125"/>
      <c r="V112" s="155"/>
      <c r="W112" s="20"/>
      <c r="X112" s="20"/>
      <c r="Y112" s="20"/>
      <c r="Z112" s="20"/>
      <c r="AA112" s="20"/>
    </row>
    <row r="113" spans="2:27">
      <c r="B113" s="9"/>
      <c r="C113" s="9"/>
      <c r="D113" s="10"/>
      <c r="E113" s="15"/>
      <c r="F113" s="16"/>
      <c r="G113" s="17"/>
      <c r="H113" s="17"/>
      <c r="I113" s="17"/>
      <c r="J113" s="20"/>
      <c r="K113" s="30"/>
      <c r="L113" s="20"/>
      <c r="M113" s="18"/>
      <c r="N113" s="46"/>
      <c r="O113" s="20"/>
      <c r="P113" s="20"/>
      <c r="Q113" s="11"/>
      <c r="R113" s="11"/>
      <c r="S113" s="12"/>
      <c r="T113" s="125"/>
      <c r="U113" s="125"/>
      <c r="V113" s="155"/>
      <c r="W113" s="20"/>
      <c r="X113" s="20"/>
      <c r="Y113" s="20"/>
      <c r="Z113" s="20"/>
      <c r="AA113" s="20"/>
    </row>
    <row r="114" spans="2:27">
      <c r="B114" s="9"/>
      <c r="C114" s="9"/>
      <c r="D114" s="10"/>
      <c r="E114" s="15"/>
      <c r="F114" s="16"/>
      <c r="G114" s="17"/>
      <c r="H114" s="17"/>
      <c r="I114" s="17"/>
      <c r="J114" s="20"/>
      <c r="K114" s="30"/>
      <c r="L114" s="20"/>
      <c r="M114" s="18"/>
      <c r="N114" s="30"/>
      <c r="O114" s="20"/>
      <c r="P114" s="20"/>
      <c r="Q114" s="11"/>
      <c r="R114" s="11"/>
      <c r="S114" s="12"/>
      <c r="T114" s="125"/>
      <c r="U114" s="125"/>
      <c r="V114" s="155"/>
      <c r="W114" s="20"/>
      <c r="X114" s="20"/>
      <c r="Y114" s="20"/>
      <c r="Z114" s="20"/>
      <c r="AA114" s="20"/>
    </row>
    <row r="115" spans="2:27">
      <c r="B115" s="13"/>
      <c r="C115" s="13"/>
      <c r="D115" s="10"/>
      <c r="E115" s="20"/>
      <c r="F115" s="16"/>
      <c r="G115" s="17"/>
      <c r="H115" s="17"/>
      <c r="I115" s="17"/>
      <c r="J115" s="20"/>
      <c r="K115" s="30"/>
      <c r="L115" s="20"/>
      <c r="M115" s="18"/>
      <c r="N115" s="30"/>
      <c r="O115" s="20"/>
      <c r="P115" s="20"/>
      <c r="Q115" s="11"/>
      <c r="R115" s="11"/>
      <c r="S115" s="12"/>
      <c r="T115" s="125"/>
      <c r="U115" s="125"/>
      <c r="V115" s="155"/>
      <c r="W115" s="20"/>
      <c r="X115" s="20"/>
      <c r="Y115" s="20"/>
      <c r="Z115" s="20"/>
      <c r="AA115" s="20"/>
    </row>
    <row r="116" spans="2:27">
      <c r="B116" s="13"/>
      <c r="C116" s="13"/>
      <c r="D116" s="14"/>
      <c r="E116" s="15"/>
      <c r="F116" s="16"/>
      <c r="G116" s="17"/>
      <c r="H116" s="17"/>
      <c r="I116" s="17"/>
      <c r="J116" s="17"/>
      <c r="K116" s="19"/>
      <c r="L116" s="17"/>
      <c r="M116" s="25"/>
      <c r="N116" s="26"/>
      <c r="O116" s="17"/>
      <c r="P116" s="17"/>
      <c r="Q116" s="27"/>
      <c r="R116" s="27"/>
      <c r="S116" s="29"/>
      <c r="T116" s="126"/>
      <c r="U116" s="126"/>
      <c r="V116" s="155"/>
      <c r="W116" s="20"/>
      <c r="X116" s="20"/>
      <c r="Y116" s="20"/>
      <c r="Z116" s="20"/>
      <c r="AA116" s="21"/>
    </row>
    <row r="117" spans="2:27">
      <c r="B117" s="13"/>
      <c r="C117" s="13"/>
      <c r="D117" s="14"/>
      <c r="E117" s="15"/>
      <c r="F117" s="16"/>
      <c r="G117" s="17"/>
      <c r="H117" s="17"/>
      <c r="I117" s="17"/>
      <c r="J117" s="17"/>
      <c r="K117" s="19"/>
      <c r="L117" s="17"/>
      <c r="M117" s="25"/>
      <c r="N117" s="26"/>
      <c r="O117" s="17"/>
      <c r="P117" s="17"/>
      <c r="Q117" s="27"/>
      <c r="R117" s="27"/>
      <c r="S117" s="28"/>
      <c r="T117" s="126"/>
      <c r="U117" s="126"/>
      <c r="V117" s="155"/>
      <c r="W117" s="20"/>
      <c r="X117" s="20"/>
      <c r="Y117" s="20"/>
      <c r="Z117" s="20"/>
      <c r="AA117" s="21"/>
    </row>
    <row r="118" spans="2:27">
      <c r="B118" s="13"/>
      <c r="C118" s="13"/>
      <c r="D118" s="31"/>
      <c r="E118" s="15"/>
      <c r="F118" s="24"/>
      <c r="G118" s="17"/>
      <c r="H118" s="17"/>
      <c r="I118" s="17"/>
      <c r="J118" s="17"/>
      <c r="K118" s="19"/>
      <c r="L118" s="17"/>
      <c r="M118" s="18"/>
      <c r="N118" s="30"/>
      <c r="O118" s="20"/>
      <c r="P118" s="20"/>
      <c r="Q118" s="11"/>
      <c r="R118" s="11"/>
      <c r="S118" s="33"/>
      <c r="T118" s="127"/>
      <c r="U118" s="127"/>
      <c r="V118" s="155"/>
      <c r="W118" s="20"/>
      <c r="X118" s="20"/>
      <c r="Y118" s="20"/>
      <c r="Z118" s="20"/>
      <c r="AA118" s="21"/>
    </row>
    <row r="119" spans="2:27">
      <c r="B119" s="13"/>
      <c r="C119" s="13"/>
      <c r="D119" s="31"/>
      <c r="E119" s="20"/>
      <c r="F119" s="24"/>
      <c r="G119" s="17"/>
      <c r="H119" s="17"/>
      <c r="I119" s="17"/>
      <c r="J119" s="20"/>
      <c r="K119" s="30"/>
      <c r="L119" s="20"/>
      <c r="M119" s="18"/>
      <c r="N119" s="30"/>
      <c r="O119" s="20"/>
      <c r="P119" s="20"/>
      <c r="Q119" s="11"/>
      <c r="R119" s="11"/>
      <c r="S119" s="33"/>
      <c r="T119" s="127"/>
      <c r="U119" s="127"/>
      <c r="V119" s="155"/>
      <c r="W119" s="20"/>
      <c r="X119" s="20"/>
      <c r="Y119" s="20"/>
      <c r="Z119" s="20"/>
      <c r="AA119" s="21"/>
    </row>
    <row r="120" spans="2:27">
      <c r="B120" s="13"/>
      <c r="C120" s="13"/>
      <c r="D120" s="31"/>
      <c r="E120" s="20"/>
      <c r="F120" s="16"/>
      <c r="G120" s="38"/>
      <c r="H120" s="17"/>
      <c r="I120" s="17"/>
      <c r="J120" s="17"/>
      <c r="K120" s="19"/>
      <c r="L120" s="17"/>
      <c r="M120" s="25"/>
      <c r="N120" s="26"/>
      <c r="O120" s="20"/>
      <c r="P120" s="20"/>
      <c r="Q120" s="27"/>
      <c r="R120" s="27"/>
      <c r="S120" s="12"/>
      <c r="T120" s="125"/>
      <c r="U120" s="125"/>
      <c r="V120" s="155"/>
      <c r="W120" s="20"/>
      <c r="X120" s="20"/>
      <c r="Y120" s="20"/>
      <c r="Z120" s="20"/>
      <c r="AA120" s="21"/>
    </row>
    <row r="121" spans="2:27">
      <c r="B121" s="9"/>
      <c r="C121" s="9"/>
      <c r="D121" s="10"/>
      <c r="E121" s="20"/>
      <c r="F121" s="32"/>
      <c r="G121" s="17"/>
      <c r="H121" s="17"/>
      <c r="I121" s="17"/>
      <c r="J121" s="20"/>
      <c r="K121" s="30"/>
      <c r="L121" s="20"/>
      <c r="M121" s="18"/>
      <c r="N121" s="30"/>
      <c r="O121" s="20"/>
      <c r="P121" s="20"/>
      <c r="Q121" s="11"/>
      <c r="R121" s="11"/>
      <c r="S121" s="12"/>
      <c r="T121" s="125"/>
      <c r="U121" s="125"/>
      <c r="V121" s="155"/>
      <c r="W121" s="20"/>
      <c r="X121" s="20"/>
      <c r="Y121" s="20"/>
      <c r="Z121" s="20"/>
      <c r="AA121" s="20"/>
    </row>
    <row r="122" spans="2:27">
      <c r="B122" s="9"/>
      <c r="C122" s="9"/>
      <c r="D122" s="10"/>
      <c r="E122" s="20"/>
      <c r="F122" s="32"/>
      <c r="G122" s="17"/>
      <c r="H122" s="17"/>
      <c r="I122" s="17"/>
      <c r="J122" s="20"/>
      <c r="K122" s="30"/>
      <c r="L122" s="20"/>
      <c r="M122" s="18"/>
      <c r="N122" s="30"/>
      <c r="O122" s="20"/>
      <c r="P122" s="20"/>
      <c r="Q122" s="11"/>
      <c r="R122" s="11"/>
      <c r="S122" s="12"/>
      <c r="T122" s="125"/>
      <c r="U122" s="125"/>
      <c r="V122" s="155"/>
      <c r="W122" s="20"/>
      <c r="X122" s="20"/>
      <c r="Y122" s="20"/>
      <c r="Z122" s="20"/>
      <c r="AA122" s="20"/>
    </row>
    <row r="123" spans="2:27">
      <c r="B123" s="9"/>
      <c r="C123" s="9"/>
      <c r="D123" s="10"/>
      <c r="E123" s="20"/>
      <c r="F123" s="32"/>
      <c r="G123" s="17"/>
      <c r="H123" s="17"/>
      <c r="I123" s="17"/>
      <c r="J123" s="20"/>
      <c r="K123" s="30"/>
      <c r="L123" s="20"/>
      <c r="M123" s="18"/>
      <c r="N123" s="30"/>
      <c r="O123" s="20"/>
      <c r="P123" s="20"/>
      <c r="Q123" s="11"/>
      <c r="R123" s="11"/>
      <c r="S123" s="12"/>
      <c r="T123" s="125"/>
      <c r="U123" s="125"/>
      <c r="V123" s="155"/>
      <c r="W123" s="20"/>
      <c r="X123" s="20"/>
      <c r="Y123" s="20"/>
      <c r="Z123" s="20"/>
      <c r="AA123" s="20"/>
    </row>
    <row r="124" spans="2:27">
      <c r="B124" s="9"/>
      <c r="C124" s="9"/>
      <c r="D124" s="10"/>
      <c r="E124" s="15"/>
      <c r="F124" s="16"/>
      <c r="G124" s="17"/>
      <c r="H124" s="17"/>
      <c r="I124" s="17"/>
      <c r="J124" s="20"/>
      <c r="K124" s="30"/>
      <c r="L124" s="20"/>
      <c r="M124" s="18"/>
      <c r="N124" s="30"/>
      <c r="O124" s="20"/>
      <c r="P124" s="20"/>
      <c r="Q124" s="11"/>
      <c r="R124" s="11"/>
      <c r="S124" s="12"/>
      <c r="T124" s="125"/>
      <c r="U124" s="125"/>
      <c r="V124" s="155"/>
      <c r="W124" s="20"/>
      <c r="X124" s="20"/>
      <c r="Y124" s="20"/>
      <c r="Z124" s="20"/>
      <c r="AA124" s="20"/>
    </row>
    <row r="125" spans="2:27">
      <c r="B125" s="9"/>
      <c r="C125" s="9"/>
      <c r="D125" s="10"/>
      <c r="E125" s="20"/>
      <c r="F125" s="32"/>
      <c r="G125" s="38"/>
      <c r="H125" s="17"/>
      <c r="I125" s="17"/>
      <c r="J125" s="20"/>
      <c r="K125" s="30"/>
      <c r="L125" s="20"/>
      <c r="M125" s="18"/>
      <c r="N125" s="30"/>
      <c r="O125" s="20"/>
      <c r="P125" s="20"/>
      <c r="Q125" s="11"/>
      <c r="R125" s="11"/>
      <c r="S125" s="12"/>
      <c r="T125" s="125"/>
      <c r="U125" s="125"/>
      <c r="V125" s="155"/>
      <c r="W125" s="20"/>
      <c r="X125" s="20"/>
      <c r="Y125" s="20"/>
      <c r="Z125" s="20"/>
      <c r="AA125" s="21"/>
    </row>
    <row r="126" spans="2:27">
      <c r="B126" s="13"/>
      <c r="C126" s="13"/>
      <c r="D126" s="31"/>
      <c r="E126" s="15"/>
      <c r="F126" s="16"/>
      <c r="G126" s="17"/>
      <c r="H126" s="17"/>
      <c r="I126" s="17"/>
      <c r="J126" s="20"/>
      <c r="K126" s="30"/>
      <c r="L126" s="20"/>
      <c r="M126" s="18"/>
      <c r="N126" s="30"/>
      <c r="O126" s="17"/>
      <c r="P126" s="20"/>
      <c r="Q126" s="41"/>
      <c r="R126" s="41"/>
      <c r="S126" s="12"/>
      <c r="T126" s="126"/>
      <c r="U126" s="125"/>
      <c r="V126" s="155"/>
      <c r="W126" s="20"/>
      <c r="X126" s="20"/>
      <c r="Y126" s="20"/>
      <c r="Z126" s="20"/>
      <c r="AA126" s="21"/>
    </row>
    <row r="127" spans="2:27">
      <c r="B127" s="13"/>
      <c r="C127" s="13"/>
      <c r="D127" s="1"/>
      <c r="E127" s="20"/>
      <c r="F127" s="16"/>
      <c r="G127" s="38"/>
      <c r="H127" s="17"/>
      <c r="I127" s="17"/>
      <c r="J127" s="17"/>
      <c r="K127" s="19"/>
      <c r="L127" s="17"/>
      <c r="M127" s="25"/>
      <c r="N127" s="26"/>
      <c r="O127" s="38"/>
      <c r="P127" s="38"/>
      <c r="Q127" s="27"/>
      <c r="R127" s="27"/>
      <c r="S127" s="28"/>
      <c r="T127" s="126"/>
      <c r="U127" s="126"/>
      <c r="V127" s="155"/>
      <c r="W127" s="20"/>
      <c r="X127" s="20"/>
      <c r="Y127" s="20"/>
      <c r="Z127" s="20"/>
      <c r="AA127" s="21"/>
    </row>
    <row r="128" spans="2:27">
      <c r="B128" s="9"/>
      <c r="C128" s="9"/>
      <c r="D128" s="10"/>
      <c r="E128" s="20"/>
      <c r="F128" s="16"/>
      <c r="G128" s="38"/>
      <c r="H128" s="17"/>
      <c r="I128" s="17"/>
      <c r="J128" s="20"/>
      <c r="K128" s="30"/>
      <c r="L128" s="20"/>
      <c r="M128" s="18"/>
      <c r="N128" s="30"/>
      <c r="O128" s="20"/>
      <c r="P128" s="20"/>
      <c r="Q128" s="11"/>
      <c r="R128" s="11"/>
      <c r="S128" s="12"/>
      <c r="T128" s="125"/>
      <c r="U128" s="125"/>
      <c r="V128" s="155"/>
      <c r="W128" s="20"/>
      <c r="X128" s="20"/>
      <c r="Y128" s="20"/>
      <c r="Z128" s="20"/>
      <c r="AA128" s="21"/>
    </row>
    <row r="129" spans="2:27">
      <c r="B129" s="13"/>
      <c r="C129" s="13"/>
      <c r="D129" s="1"/>
      <c r="E129" s="20"/>
      <c r="F129" s="16"/>
      <c r="G129" s="38"/>
      <c r="H129" s="17"/>
      <c r="I129" s="17"/>
      <c r="J129" s="17"/>
      <c r="K129" s="19"/>
      <c r="L129" s="17"/>
      <c r="M129" s="25"/>
      <c r="N129" s="26"/>
      <c r="O129" s="17"/>
      <c r="P129" s="17"/>
      <c r="Q129" s="27"/>
      <c r="R129" s="27"/>
      <c r="S129" s="28"/>
      <c r="T129" s="126"/>
      <c r="U129" s="126"/>
      <c r="V129" s="155"/>
      <c r="W129" s="20"/>
      <c r="X129" s="20"/>
      <c r="Y129" s="20"/>
      <c r="Z129" s="20"/>
      <c r="AA129" s="21"/>
    </row>
    <row r="130" spans="2:27">
      <c r="B130" s="13"/>
      <c r="C130" s="13"/>
      <c r="D130" s="31"/>
      <c r="E130" s="15"/>
      <c r="F130" s="16"/>
      <c r="G130" s="17"/>
      <c r="H130" s="17"/>
      <c r="I130" s="17"/>
      <c r="J130" s="17"/>
      <c r="K130" s="19"/>
      <c r="L130" s="17"/>
      <c r="M130" s="25"/>
      <c r="N130" s="26"/>
      <c r="O130" s="17"/>
      <c r="P130" s="17"/>
      <c r="Q130" s="27"/>
      <c r="R130" s="27"/>
      <c r="S130" s="28"/>
      <c r="T130" s="126"/>
      <c r="U130" s="126"/>
      <c r="V130" s="155"/>
      <c r="W130" s="20"/>
      <c r="X130" s="20"/>
      <c r="Y130" s="20"/>
      <c r="Z130" s="20"/>
      <c r="AA130" s="21"/>
    </row>
    <row r="131" spans="2:27">
      <c r="B131" s="13"/>
      <c r="C131" s="13"/>
      <c r="D131" s="1"/>
      <c r="E131" s="20"/>
      <c r="F131" s="16"/>
      <c r="G131" s="17"/>
      <c r="H131" s="17"/>
      <c r="I131" s="17"/>
      <c r="J131" s="20"/>
      <c r="K131" s="30"/>
      <c r="L131" s="20"/>
      <c r="M131" s="18"/>
      <c r="N131" s="30"/>
      <c r="O131" s="20"/>
      <c r="P131" s="20"/>
      <c r="Q131" s="11"/>
      <c r="R131" s="11"/>
      <c r="S131" s="12"/>
      <c r="T131" s="125"/>
      <c r="U131" s="125"/>
      <c r="V131" s="155"/>
      <c r="W131" s="20"/>
      <c r="X131" s="20"/>
      <c r="Y131" s="20"/>
      <c r="Z131" s="20"/>
      <c r="AA131" s="21"/>
    </row>
    <row r="132" spans="2:27">
      <c r="B132" s="13"/>
      <c r="C132" s="13"/>
      <c r="D132" s="31"/>
      <c r="E132" s="20"/>
      <c r="F132" s="16"/>
      <c r="G132" s="17"/>
      <c r="H132" s="17"/>
      <c r="I132" s="17"/>
      <c r="J132" s="17"/>
      <c r="K132" s="19"/>
      <c r="L132" s="17"/>
      <c r="M132" s="18"/>
      <c r="N132" s="30"/>
      <c r="O132" s="20"/>
      <c r="P132" s="20"/>
      <c r="Q132" s="11"/>
      <c r="R132" s="11"/>
      <c r="S132" s="12"/>
      <c r="T132" s="125"/>
      <c r="U132" s="125"/>
      <c r="V132" s="155"/>
      <c r="W132" s="20"/>
      <c r="X132" s="20"/>
      <c r="Y132" s="20"/>
      <c r="Z132" s="20"/>
      <c r="AA132" s="21"/>
    </row>
    <row r="133" spans="2:27">
      <c r="B133" s="9"/>
      <c r="C133" s="9"/>
      <c r="D133" s="10"/>
      <c r="E133" s="15"/>
      <c r="F133" s="16"/>
      <c r="G133" s="17"/>
      <c r="H133" s="17"/>
      <c r="I133" s="17"/>
      <c r="J133" s="20"/>
      <c r="K133" s="30"/>
      <c r="L133" s="20"/>
      <c r="M133" s="18"/>
      <c r="N133" s="30"/>
      <c r="O133" s="35"/>
      <c r="P133" s="20"/>
      <c r="Q133" s="11"/>
      <c r="R133" s="11"/>
      <c r="S133" s="12"/>
      <c r="T133" s="125"/>
      <c r="U133" s="125"/>
      <c r="V133" s="155"/>
      <c r="W133" s="20"/>
      <c r="X133" s="20"/>
      <c r="Y133" s="20"/>
      <c r="Z133" s="20"/>
      <c r="AA133" s="20"/>
    </row>
    <row r="134" spans="2:27">
      <c r="B134" s="13"/>
      <c r="C134" s="13"/>
      <c r="D134" s="31"/>
      <c r="E134" s="20"/>
      <c r="F134" s="16"/>
      <c r="G134" s="17"/>
      <c r="H134" s="17"/>
      <c r="I134" s="17"/>
      <c r="J134" s="17"/>
      <c r="K134" s="19"/>
      <c r="L134" s="17"/>
      <c r="M134" s="25"/>
      <c r="N134" s="26"/>
      <c r="O134" s="17"/>
      <c r="P134" s="17"/>
      <c r="Q134" s="27"/>
      <c r="R134" s="27"/>
      <c r="S134" s="29"/>
      <c r="T134" s="126"/>
      <c r="U134" s="126"/>
      <c r="V134" s="155"/>
      <c r="W134" s="20"/>
      <c r="X134" s="20"/>
      <c r="Y134" s="20"/>
      <c r="Z134" s="20"/>
      <c r="AA134" s="21"/>
    </row>
    <row r="135" spans="2:27">
      <c r="B135" s="13"/>
      <c r="C135" s="13"/>
      <c r="D135" s="31"/>
      <c r="E135" s="20"/>
      <c r="F135" s="24"/>
      <c r="G135" s="17"/>
      <c r="H135" s="17"/>
      <c r="I135" s="17"/>
      <c r="J135" s="17"/>
      <c r="K135" s="19"/>
      <c r="L135" s="17"/>
      <c r="M135" s="25"/>
      <c r="N135" s="26"/>
      <c r="O135" s="17"/>
      <c r="P135" s="17"/>
      <c r="Q135" s="27"/>
      <c r="R135" s="27"/>
      <c r="S135" s="12"/>
      <c r="T135" s="125"/>
      <c r="U135" s="125"/>
      <c r="V135" s="155"/>
      <c r="W135" s="20"/>
      <c r="X135" s="20"/>
      <c r="Y135" s="20"/>
      <c r="Z135" s="20"/>
      <c r="AA135" s="21"/>
    </row>
    <row r="136" spans="2:27">
      <c r="B136" s="13"/>
      <c r="C136" s="13"/>
      <c r="D136" s="14"/>
      <c r="E136" s="15"/>
      <c r="F136" s="16"/>
      <c r="G136" s="17"/>
      <c r="H136" s="17"/>
      <c r="I136" s="17"/>
      <c r="J136" s="17"/>
      <c r="K136" s="19"/>
      <c r="L136" s="17"/>
      <c r="M136" s="18"/>
      <c r="N136" s="19"/>
      <c r="O136" s="17"/>
      <c r="P136" s="17"/>
      <c r="Q136" s="22"/>
      <c r="R136" s="22"/>
      <c r="S136" s="23"/>
      <c r="T136" s="124"/>
      <c r="U136" s="124"/>
      <c r="V136" s="155"/>
      <c r="W136" s="20"/>
      <c r="X136" s="20"/>
      <c r="Y136" s="20"/>
      <c r="Z136" s="20"/>
      <c r="AA136" s="21"/>
    </row>
    <row r="137" spans="2:27">
      <c r="B137" s="13"/>
      <c r="C137" s="13"/>
      <c r="D137" s="31"/>
      <c r="E137" s="20"/>
      <c r="F137" s="16"/>
      <c r="G137" s="17"/>
      <c r="H137" s="17"/>
      <c r="I137" s="17"/>
      <c r="J137" s="17"/>
      <c r="K137" s="19"/>
      <c r="L137" s="17"/>
      <c r="M137" s="25"/>
      <c r="N137" s="26"/>
      <c r="O137" s="17"/>
      <c r="P137" s="17"/>
      <c r="Q137" s="27"/>
      <c r="R137" s="27"/>
      <c r="S137" s="28"/>
      <c r="T137" s="126"/>
      <c r="U137" s="126"/>
      <c r="V137" s="155"/>
      <c r="W137" s="20"/>
      <c r="X137" s="20"/>
      <c r="Y137" s="20"/>
      <c r="Z137" s="20"/>
      <c r="AA137" s="21"/>
    </row>
    <row r="138" spans="2:27">
      <c r="B138" s="13"/>
      <c r="C138" s="13"/>
      <c r="D138" s="31"/>
      <c r="E138" s="20"/>
      <c r="F138" s="16"/>
      <c r="G138" s="17"/>
      <c r="H138" s="17"/>
      <c r="I138" s="17"/>
      <c r="J138" s="20"/>
      <c r="K138" s="30"/>
      <c r="L138" s="20"/>
      <c r="M138" s="18"/>
      <c r="N138" s="30"/>
      <c r="O138" s="20"/>
      <c r="P138" s="20"/>
      <c r="Q138" s="11"/>
      <c r="R138" s="37"/>
      <c r="S138" s="34"/>
      <c r="T138" s="126"/>
      <c r="U138" s="126"/>
      <c r="V138" s="155"/>
      <c r="W138" s="20"/>
      <c r="X138" s="20"/>
      <c r="Y138" s="20"/>
      <c r="Z138" s="20"/>
      <c r="AA138" s="21"/>
    </row>
    <row r="139" spans="2:27" s="2" customFormat="1">
      <c r="B139" s="13"/>
      <c r="C139" s="13"/>
      <c r="D139" s="31"/>
      <c r="E139" s="20"/>
      <c r="F139" s="16"/>
      <c r="G139" s="17"/>
      <c r="H139" s="17"/>
      <c r="I139" s="17"/>
      <c r="J139" s="17"/>
      <c r="K139" s="19"/>
      <c r="L139" s="17"/>
      <c r="M139" s="25"/>
      <c r="N139" s="26"/>
      <c r="O139" s="17"/>
      <c r="P139" s="17"/>
      <c r="Q139" s="27"/>
      <c r="R139" s="27"/>
      <c r="S139" s="28"/>
      <c r="T139" s="125"/>
      <c r="U139" s="125"/>
      <c r="V139" s="155"/>
      <c r="W139" s="20"/>
      <c r="X139" s="20"/>
      <c r="Y139" s="20"/>
      <c r="Z139" s="20"/>
      <c r="AA139" s="21"/>
    </row>
    <row r="140" spans="2:27">
      <c r="B140" s="13"/>
      <c r="C140" s="13"/>
      <c r="D140" s="31"/>
      <c r="E140" s="20"/>
      <c r="F140" s="16"/>
      <c r="G140" s="38"/>
      <c r="H140" s="17"/>
      <c r="I140" s="17"/>
      <c r="J140" s="17"/>
      <c r="K140" s="19"/>
      <c r="L140" s="17"/>
      <c r="M140" s="25"/>
      <c r="N140" s="26"/>
      <c r="O140" s="20"/>
      <c r="P140" s="20"/>
      <c r="Q140" s="27"/>
      <c r="R140" s="27"/>
      <c r="S140" s="28"/>
      <c r="T140" s="126"/>
      <c r="U140" s="126"/>
      <c r="V140" s="155"/>
      <c r="W140" s="20"/>
      <c r="X140" s="20"/>
      <c r="Y140" s="20"/>
      <c r="Z140" s="20"/>
      <c r="AA140" s="21"/>
    </row>
    <row r="141" spans="2:27">
      <c r="B141" s="9"/>
      <c r="C141" s="9"/>
      <c r="D141" s="10"/>
      <c r="E141" s="20"/>
      <c r="F141" s="16"/>
      <c r="G141" s="17"/>
      <c r="H141" s="17"/>
      <c r="I141" s="17"/>
      <c r="J141" s="20"/>
      <c r="K141" s="30"/>
      <c r="L141" s="20"/>
      <c r="M141" s="18"/>
      <c r="N141" s="30"/>
      <c r="O141" s="20"/>
      <c r="P141" s="20"/>
      <c r="Q141" s="11"/>
      <c r="R141" s="11"/>
      <c r="S141" s="12"/>
      <c r="T141" s="125"/>
      <c r="U141" s="125"/>
      <c r="V141" s="155"/>
      <c r="W141" s="20"/>
      <c r="X141" s="20"/>
      <c r="Y141" s="20"/>
      <c r="Z141" s="20"/>
      <c r="AA141" s="20"/>
    </row>
    <row r="142" spans="2:27">
      <c r="B142" s="9"/>
      <c r="C142" s="9"/>
      <c r="D142" s="10"/>
      <c r="E142" s="20"/>
      <c r="F142" s="16"/>
      <c r="G142" s="17"/>
      <c r="H142" s="17"/>
      <c r="I142" s="17"/>
      <c r="J142" s="20"/>
      <c r="K142" s="30"/>
      <c r="L142" s="20"/>
      <c r="M142" s="18"/>
      <c r="N142" s="30"/>
      <c r="O142" s="20"/>
      <c r="P142" s="20"/>
      <c r="Q142" s="11"/>
      <c r="R142" s="11"/>
      <c r="S142" s="12"/>
      <c r="T142" s="125"/>
      <c r="U142" s="125"/>
      <c r="V142" s="155"/>
      <c r="W142" s="20"/>
      <c r="X142" s="20"/>
      <c r="Y142" s="20"/>
      <c r="Z142" s="20"/>
      <c r="AA142" s="20"/>
    </row>
    <row r="143" spans="2:27">
      <c r="B143" s="9"/>
      <c r="C143" s="9"/>
      <c r="D143" s="10"/>
      <c r="E143" s="20"/>
      <c r="F143" s="16"/>
      <c r="G143" s="17"/>
      <c r="H143" s="17"/>
      <c r="I143" s="17"/>
      <c r="J143" s="20"/>
      <c r="K143" s="30"/>
      <c r="L143" s="20"/>
      <c r="M143" s="18"/>
      <c r="N143" s="30"/>
      <c r="O143" s="20"/>
      <c r="P143" s="20"/>
      <c r="Q143" s="11"/>
      <c r="R143" s="11"/>
      <c r="S143" s="12"/>
      <c r="T143" s="125"/>
      <c r="U143" s="125"/>
      <c r="V143" s="155"/>
      <c r="W143" s="20"/>
      <c r="X143" s="20"/>
      <c r="Y143" s="20"/>
      <c r="Z143" s="20"/>
      <c r="AA143" s="20"/>
    </row>
    <row r="144" spans="2:27">
      <c r="B144" s="9"/>
      <c r="C144" s="9"/>
      <c r="D144" s="10"/>
      <c r="E144" s="20"/>
      <c r="F144" s="16"/>
      <c r="G144" s="17"/>
      <c r="H144" s="17"/>
      <c r="I144" s="17"/>
      <c r="J144" s="20"/>
      <c r="K144" s="30"/>
      <c r="L144" s="20"/>
      <c r="M144" s="18"/>
      <c r="N144" s="30"/>
      <c r="O144" s="20"/>
      <c r="P144" s="20"/>
      <c r="Q144" s="11"/>
      <c r="R144" s="11"/>
      <c r="S144" s="12"/>
      <c r="T144" s="125"/>
      <c r="U144" s="125"/>
      <c r="V144" s="155"/>
      <c r="W144" s="20"/>
      <c r="X144" s="20"/>
      <c r="Y144" s="20"/>
      <c r="Z144" s="20"/>
      <c r="AA144" s="20"/>
    </row>
    <row r="145" spans="2:27">
      <c r="B145" s="13"/>
      <c r="C145" s="13"/>
      <c r="D145" s="31"/>
      <c r="E145" s="20"/>
      <c r="F145" s="32"/>
      <c r="G145" s="17"/>
      <c r="H145" s="17"/>
      <c r="I145" s="17"/>
      <c r="J145" s="20"/>
      <c r="K145" s="30"/>
      <c r="L145" s="20"/>
      <c r="M145" s="18"/>
      <c r="N145" s="30"/>
      <c r="O145" s="20"/>
      <c r="P145" s="17"/>
      <c r="Q145" s="11"/>
      <c r="R145" s="11"/>
      <c r="S145" s="33"/>
      <c r="T145" s="128"/>
      <c r="U145" s="127"/>
      <c r="V145" s="155"/>
      <c r="W145" s="20"/>
      <c r="X145" s="20"/>
      <c r="Y145" s="20"/>
      <c r="Z145" s="20"/>
      <c r="AA145" s="21"/>
    </row>
    <row r="146" spans="2:27">
      <c r="B146" s="13"/>
      <c r="C146" s="13"/>
      <c r="D146" s="14"/>
      <c r="E146" s="15"/>
      <c r="F146" s="16"/>
      <c r="G146" s="17"/>
      <c r="H146" s="17"/>
      <c r="I146" s="17"/>
      <c r="J146" s="17"/>
      <c r="K146" s="19"/>
      <c r="L146" s="17"/>
      <c r="M146" s="18"/>
      <c r="N146" s="19"/>
      <c r="O146" s="20"/>
      <c r="P146" s="20"/>
      <c r="Q146" s="11"/>
      <c r="R146" s="11"/>
      <c r="S146" s="12"/>
      <c r="T146" s="125"/>
      <c r="U146" s="125"/>
      <c r="V146" s="155"/>
      <c r="W146" s="20"/>
      <c r="X146" s="20"/>
      <c r="Y146" s="20"/>
      <c r="Z146" s="20"/>
      <c r="AA146" s="21"/>
    </row>
    <row r="147" spans="2:27">
      <c r="B147" s="13"/>
      <c r="C147" s="13"/>
      <c r="D147" s="36"/>
      <c r="E147" s="17"/>
      <c r="F147" s="24"/>
      <c r="G147" s="17"/>
      <c r="H147" s="17"/>
      <c r="I147" s="17"/>
      <c r="J147" s="17"/>
      <c r="K147" s="19"/>
      <c r="L147" s="17"/>
      <c r="M147" s="25"/>
      <c r="N147" s="26"/>
      <c r="O147" s="17"/>
      <c r="P147" s="17"/>
      <c r="Q147" s="27"/>
      <c r="R147" s="27"/>
      <c r="S147" s="29"/>
      <c r="T147" s="126"/>
      <c r="U147" s="126"/>
      <c r="V147" s="155"/>
      <c r="W147" s="17"/>
      <c r="X147" s="17"/>
      <c r="Y147" s="17"/>
      <c r="Z147" s="17"/>
      <c r="AA147" s="21"/>
    </row>
    <row r="148" spans="2:27">
      <c r="B148" s="13"/>
      <c r="C148" s="13"/>
      <c r="D148" s="31"/>
      <c r="E148" s="20"/>
      <c r="F148" s="32"/>
      <c r="G148" s="17"/>
      <c r="H148" s="17"/>
      <c r="I148" s="17"/>
      <c r="J148" s="17"/>
      <c r="K148" s="19"/>
      <c r="L148" s="17"/>
      <c r="M148" s="25"/>
      <c r="N148" s="26"/>
      <c r="O148" s="17"/>
      <c r="P148" s="17"/>
      <c r="Q148" s="27"/>
      <c r="R148" s="27"/>
      <c r="S148" s="28"/>
      <c r="T148" s="126"/>
      <c r="U148" s="126"/>
      <c r="V148" s="155"/>
      <c r="W148" s="20"/>
      <c r="X148" s="20"/>
      <c r="Y148" s="20"/>
      <c r="Z148" s="20"/>
      <c r="AA148" s="21"/>
    </row>
    <row r="149" spans="2:27">
      <c r="B149" s="13"/>
      <c r="C149" s="13"/>
      <c r="D149" s="14"/>
      <c r="E149" s="15"/>
      <c r="F149" s="16"/>
      <c r="G149" s="17"/>
      <c r="H149" s="17"/>
      <c r="I149" s="17"/>
      <c r="J149" s="17"/>
      <c r="K149" s="19"/>
      <c r="L149" s="17"/>
      <c r="M149" s="25"/>
      <c r="N149" s="26"/>
      <c r="O149" s="17"/>
      <c r="P149" s="17"/>
      <c r="Q149" s="27"/>
      <c r="R149" s="27"/>
      <c r="S149" s="29"/>
      <c r="T149" s="129"/>
      <c r="U149" s="129"/>
      <c r="V149" s="155"/>
      <c r="W149" s="20"/>
      <c r="X149" s="20"/>
      <c r="Y149" s="20"/>
      <c r="Z149" s="20"/>
      <c r="AA149" s="21"/>
    </row>
    <row r="150" spans="2:27">
      <c r="B150" s="13"/>
      <c r="C150" s="13"/>
      <c r="D150" s="31"/>
      <c r="E150" s="20"/>
      <c r="F150" s="16"/>
      <c r="G150" s="17"/>
      <c r="H150" s="17"/>
      <c r="I150" s="17"/>
      <c r="J150" s="17"/>
      <c r="K150" s="19"/>
      <c r="L150" s="17"/>
      <c r="M150" s="18"/>
      <c r="N150" s="30"/>
      <c r="O150" s="20"/>
      <c r="P150" s="20"/>
      <c r="Q150" s="11"/>
      <c r="R150" s="11"/>
      <c r="S150" s="12"/>
      <c r="T150" s="125"/>
      <c r="U150" s="125"/>
      <c r="V150" s="155"/>
      <c r="W150" s="20"/>
      <c r="X150" s="20"/>
      <c r="Y150" s="20"/>
      <c r="Z150" s="20"/>
      <c r="AA150" s="21"/>
    </row>
    <row r="151" spans="2:27">
      <c r="B151" s="9"/>
      <c r="C151" s="9"/>
      <c r="D151" s="10"/>
      <c r="E151" s="20"/>
      <c r="F151" s="32"/>
      <c r="G151" s="17"/>
      <c r="H151" s="17"/>
      <c r="I151" s="17"/>
      <c r="J151" s="20"/>
      <c r="K151" s="30"/>
      <c r="L151" s="20"/>
      <c r="M151" s="18"/>
      <c r="N151" s="30"/>
      <c r="O151" s="20"/>
      <c r="P151" s="20"/>
      <c r="Q151" s="41"/>
      <c r="R151" s="41"/>
      <c r="S151" s="12"/>
      <c r="T151" s="125"/>
      <c r="U151" s="125"/>
      <c r="V151" s="155"/>
      <c r="W151" s="20"/>
      <c r="X151" s="20"/>
      <c r="Y151" s="20"/>
      <c r="Z151" s="20"/>
      <c r="AA151" s="20"/>
    </row>
    <row r="152" spans="2:27">
      <c r="B152" s="9"/>
      <c r="C152" s="9"/>
      <c r="D152" s="10"/>
      <c r="E152" s="20"/>
      <c r="F152" s="32"/>
      <c r="G152" s="17"/>
      <c r="H152" s="17"/>
      <c r="I152" s="17"/>
      <c r="J152" s="20"/>
      <c r="K152" s="30"/>
      <c r="L152" s="20"/>
      <c r="M152" s="18"/>
      <c r="N152" s="30"/>
      <c r="O152" s="20"/>
      <c r="P152" s="20"/>
      <c r="Q152" s="41"/>
      <c r="R152" s="41"/>
      <c r="S152" s="12"/>
      <c r="T152" s="125"/>
      <c r="U152" s="125"/>
      <c r="V152" s="155"/>
      <c r="W152" s="20"/>
      <c r="X152" s="20"/>
      <c r="Y152" s="20"/>
      <c r="Z152" s="20"/>
      <c r="AA152" s="20"/>
    </row>
    <row r="153" spans="2:27">
      <c r="B153" s="9"/>
      <c r="C153" s="9"/>
      <c r="D153" s="10"/>
      <c r="E153" s="20"/>
      <c r="F153" s="32"/>
      <c r="G153" s="17"/>
      <c r="H153" s="17"/>
      <c r="I153" s="17"/>
      <c r="J153" s="20"/>
      <c r="K153" s="30"/>
      <c r="L153" s="20"/>
      <c r="M153" s="18"/>
      <c r="N153" s="30"/>
      <c r="O153" s="20"/>
      <c r="P153" s="20"/>
      <c r="Q153" s="41"/>
      <c r="R153" s="41"/>
      <c r="S153" s="12"/>
      <c r="T153" s="125"/>
      <c r="U153" s="125"/>
      <c r="V153" s="155"/>
      <c r="W153" s="20"/>
      <c r="X153" s="20"/>
      <c r="Y153" s="20"/>
      <c r="Z153" s="20"/>
      <c r="AA153" s="20"/>
    </row>
    <row r="154" spans="2:27">
      <c r="B154" s="9"/>
      <c r="C154" s="9"/>
      <c r="D154" s="10"/>
      <c r="E154" s="20"/>
      <c r="F154" s="32"/>
      <c r="G154" s="17"/>
      <c r="H154" s="17"/>
      <c r="I154" s="17"/>
      <c r="J154" s="20"/>
      <c r="K154" s="30"/>
      <c r="L154" s="20"/>
      <c r="M154" s="44"/>
      <c r="N154" s="30"/>
      <c r="O154" s="20"/>
      <c r="P154" s="20"/>
      <c r="Q154" s="41"/>
      <c r="R154" s="41"/>
      <c r="S154" s="12"/>
      <c r="T154" s="125"/>
      <c r="U154" s="125"/>
      <c r="V154" s="155"/>
      <c r="W154" s="20"/>
      <c r="X154" s="20"/>
      <c r="Y154" s="20"/>
      <c r="Z154" s="20"/>
      <c r="AA154" s="20"/>
    </row>
    <row r="155" spans="2:27">
      <c r="B155" s="9"/>
      <c r="C155" s="9"/>
      <c r="D155" s="10"/>
      <c r="E155" s="20"/>
      <c r="F155" s="32"/>
      <c r="G155" s="17"/>
      <c r="H155" s="17"/>
      <c r="I155" s="17"/>
      <c r="J155" s="20"/>
      <c r="K155" s="30"/>
      <c r="L155" s="20"/>
      <c r="M155" s="18"/>
      <c r="N155" s="46"/>
      <c r="O155" s="20"/>
      <c r="P155" s="20"/>
      <c r="Q155" s="11"/>
      <c r="R155" s="11"/>
      <c r="S155" s="12"/>
      <c r="T155" s="125"/>
      <c r="U155" s="125"/>
      <c r="V155" s="155"/>
      <c r="W155" s="20"/>
      <c r="X155" s="20"/>
      <c r="Y155" s="20"/>
      <c r="Z155" s="20"/>
      <c r="AA155" s="20"/>
    </row>
    <row r="156" spans="2:27">
      <c r="B156" s="9"/>
      <c r="C156" s="9"/>
      <c r="D156" s="10"/>
      <c r="E156" s="20"/>
      <c r="F156" s="32"/>
      <c r="G156" s="17"/>
      <c r="H156" s="17"/>
      <c r="I156" s="17"/>
      <c r="J156" s="20"/>
      <c r="K156" s="30"/>
      <c r="L156" s="20"/>
      <c r="M156" s="42"/>
      <c r="N156" s="19"/>
      <c r="O156" s="17"/>
      <c r="P156" s="17"/>
      <c r="Q156" s="11"/>
      <c r="R156" s="11"/>
      <c r="S156" s="12"/>
      <c r="T156" s="125"/>
      <c r="U156" s="125"/>
      <c r="V156" s="155"/>
      <c r="W156" s="20"/>
      <c r="X156" s="20"/>
      <c r="Y156" s="20"/>
      <c r="Z156" s="20"/>
      <c r="AA156" s="20"/>
    </row>
    <row r="157" spans="2:27">
      <c r="B157" s="9"/>
      <c r="C157" s="9"/>
      <c r="D157" s="10"/>
      <c r="E157" s="20"/>
      <c r="F157" s="32"/>
      <c r="G157" s="17"/>
      <c r="H157" s="17"/>
      <c r="I157" s="17"/>
      <c r="J157" s="20"/>
      <c r="K157" s="30"/>
      <c r="L157" s="20"/>
      <c r="M157" s="18"/>
      <c r="N157" s="30"/>
      <c r="O157" s="20"/>
      <c r="P157" s="20"/>
      <c r="Q157" s="11"/>
      <c r="R157" s="11"/>
      <c r="S157" s="12"/>
      <c r="T157" s="125"/>
      <c r="U157" s="125"/>
      <c r="V157" s="155"/>
      <c r="W157" s="20"/>
      <c r="X157" s="20"/>
      <c r="Y157" s="20"/>
      <c r="Z157" s="20"/>
      <c r="AA157" s="20"/>
    </row>
    <row r="158" spans="2:27">
      <c r="B158" s="9"/>
      <c r="C158" s="9"/>
      <c r="D158" s="10"/>
      <c r="E158" s="20"/>
      <c r="F158" s="32"/>
      <c r="G158" s="17"/>
      <c r="H158" s="17"/>
      <c r="I158" s="17"/>
      <c r="J158" s="20"/>
      <c r="K158" s="30"/>
      <c r="L158" s="20"/>
      <c r="M158" s="18"/>
      <c r="N158" s="30"/>
      <c r="O158" s="20"/>
      <c r="P158" s="20"/>
      <c r="Q158" s="11"/>
      <c r="R158" s="11"/>
      <c r="S158" s="12"/>
      <c r="T158" s="125"/>
      <c r="U158" s="125"/>
      <c r="V158" s="155"/>
      <c r="W158" s="20"/>
      <c r="X158" s="20"/>
      <c r="Y158" s="20"/>
      <c r="Z158" s="20"/>
      <c r="AA158" s="20"/>
    </row>
    <row r="159" spans="2:27">
      <c r="B159" s="9"/>
      <c r="C159" s="9"/>
      <c r="D159" s="10"/>
      <c r="E159" s="20"/>
      <c r="F159" s="32"/>
      <c r="G159" s="17"/>
      <c r="H159" s="17"/>
      <c r="I159" s="17"/>
      <c r="J159" s="20"/>
      <c r="K159" s="30"/>
      <c r="L159" s="20"/>
      <c r="M159" s="18"/>
      <c r="N159" s="30"/>
      <c r="O159" s="20"/>
      <c r="P159" s="20"/>
      <c r="Q159" s="11"/>
      <c r="R159" s="11"/>
      <c r="S159" s="12"/>
      <c r="T159" s="125"/>
      <c r="U159" s="125"/>
      <c r="V159" s="155"/>
      <c r="W159" s="20"/>
      <c r="X159" s="20"/>
      <c r="Y159" s="20"/>
      <c r="Z159" s="20"/>
      <c r="AA159" s="20"/>
    </row>
    <row r="160" spans="2:27">
      <c r="B160" s="9"/>
      <c r="C160" s="9"/>
      <c r="D160" s="10"/>
      <c r="E160" s="20"/>
      <c r="F160" s="32"/>
      <c r="G160" s="17"/>
      <c r="H160" s="17"/>
      <c r="I160" s="17"/>
      <c r="J160" s="20"/>
      <c r="K160" s="30"/>
      <c r="L160" s="20"/>
      <c r="M160" s="18"/>
      <c r="N160" s="30"/>
      <c r="O160" s="20"/>
      <c r="P160" s="20"/>
      <c r="Q160" s="11"/>
      <c r="R160" s="11"/>
      <c r="S160" s="12"/>
      <c r="T160" s="125"/>
      <c r="U160" s="125"/>
      <c r="V160" s="155"/>
      <c r="W160" s="20"/>
      <c r="X160" s="20"/>
      <c r="Y160" s="20"/>
      <c r="Z160" s="20"/>
      <c r="AA160" s="20"/>
    </row>
    <row r="161" spans="2:27">
      <c r="B161" s="9"/>
      <c r="C161" s="9"/>
      <c r="D161" s="10"/>
      <c r="E161" s="20"/>
      <c r="F161" s="32"/>
      <c r="G161" s="17"/>
      <c r="H161" s="17"/>
      <c r="I161" s="17"/>
      <c r="J161" s="20"/>
      <c r="K161" s="30"/>
      <c r="L161" s="20"/>
      <c r="M161" s="18"/>
      <c r="N161" s="30"/>
      <c r="O161" s="20"/>
      <c r="P161" s="20"/>
      <c r="Q161" s="11"/>
      <c r="R161" s="11"/>
      <c r="S161" s="12"/>
      <c r="T161" s="125"/>
      <c r="U161" s="125"/>
      <c r="V161" s="155"/>
      <c r="W161" s="20"/>
      <c r="X161" s="20"/>
      <c r="Y161" s="20"/>
      <c r="Z161" s="20"/>
      <c r="AA161" s="20"/>
    </row>
    <row r="162" spans="2:27">
      <c r="B162" s="13"/>
      <c r="C162" s="13"/>
      <c r="D162" s="10"/>
      <c r="E162" s="20"/>
      <c r="F162" s="32"/>
      <c r="G162" s="17"/>
      <c r="H162" s="17"/>
      <c r="I162" s="17"/>
      <c r="J162" s="20"/>
      <c r="K162" s="30"/>
      <c r="L162" s="20"/>
      <c r="M162" s="18"/>
      <c r="N162" s="30"/>
      <c r="O162" s="20"/>
      <c r="P162" s="20"/>
      <c r="Q162" s="11"/>
      <c r="R162" s="11"/>
      <c r="S162" s="12"/>
      <c r="T162" s="125"/>
      <c r="U162" s="125"/>
      <c r="V162" s="155"/>
      <c r="W162" s="20"/>
      <c r="X162" s="20"/>
      <c r="Y162" s="20"/>
      <c r="Z162" s="20"/>
      <c r="AA162" s="20"/>
    </row>
    <row r="163" spans="2:27">
      <c r="B163" s="13"/>
      <c r="C163" s="13"/>
      <c r="D163" s="10"/>
      <c r="E163" s="20"/>
      <c r="F163" s="32"/>
      <c r="G163" s="17"/>
      <c r="H163" s="17"/>
      <c r="I163" s="17"/>
      <c r="J163" s="20"/>
      <c r="K163" s="30"/>
      <c r="L163" s="20"/>
      <c r="M163" s="44"/>
      <c r="N163" s="30"/>
      <c r="O163" s="20"/>
      <c r="P163" s="20"/>
      <c r="Q163" s="11"/>
      <c r="R163" s="11"/>
      <c r="S163" s="12"/>
      <c r="T163" s="125"/>
      <c r="U163" s="125"/>
      <c r="V163" s="155"/>
      <c r="W163" s="20"/>
      <c r="X163" s="20"/>
      <c r="Y163" s="20"/>
      <c r="Z163" s="20"/>
      <c r="AA163" s="20"/>
    </row>
    <row r="164" spans="2:27">
      <c r="B164" s="9"/>
      <c r="C164" s="9"/>
      <c r="D164" s="10"/>
      <c r="E164" s="20"/>
      <c r="F164" s="32"/>
      <c r="G164" s="17"/>
      <c r="H164" s="17"/>
      <c r="I164" s="17"/>
      <c r="J164" s="20"/>
      <c r="K164" s="30"/>
      <c r="L164" s="20"/>
      <c r="M164" s="18"/>
      <c r="N164" s="30"/>
      <c r="O164" s="20"/>
      <c r="P164" s="20"/>
      <c r="Q164" s="11"/>
      <c r="R164" s="11"/>
      <c r="S164" s="12"/>
      <c r="T164" s="125"/>
      <c r="U164" s="125"/>
      <c r="V164" s="155"/>
      <c r="W164" s="20"/>
      <c r="X164" s="20"/>
      <c r="Y164" s="20"/>
      <c r="Z164" s="20"/>
      <c r="AA164" s="20"/>
    </row>
    <row r="165" spans="2:27">
      <c r="B165" s="13"/>
      <c r="C165" s="13"/>
      <c r="D165" s="31"/>
      <c r="E165" s="20"/>
      <c r="F165" s="32"/>
      <c r="G165" s="20"/>
      <c r="H165" s="17"/>
      <c r="I165" s="17"/>
      <c r="J165" s="17"/>
      <c r="K165" s="19"/>
      <c r="L165" s="17"/>
      <c r="M165" s="18"/>
      <c r="N165" s="30"/>
      <c r="O165" s="20"/>
      <c r="P165" s="20"/>
      <c r="Q165" s="11"/>
      <c r="R165" s="11"/>
      <c r="S165" s="12"/>
      <c r="T165" s="125"/>
      <c r="U165" s="125"/>
      <c r="V165" s="155"/>
      <c r="W165" s="20"/>
      <c r="X165" s="20"/>
      <c r="Y165" s="20"/>
      <c r="Z165" s="20"/>
      <c r="AA165" s="21"/>
    </row>
    <row r="166" spans="2:27">
      <c r="B166" s="9"/>
      <c r="C166" s="9"/>
      <c r="D166" s="10"/>
      <c r="E166" s="20"/>
      <c r="F166" s="16"/>
      <c r="G166" s="17"/>
      <c r="H166" s="17"/>
      <c r="I166" s="17"/>
      <c r="J166" s="20"/>
      <c r="K166" s="30"/>
      <c r="L166" s="20"/>
      <c r="M166" s="18"/>
      <c r="N166" s="30"/>
      <c r="O166" s="20"/>
      <c r="P166" s="20"/>
      <c r="Q166" s="11"/>
      <c r="R166" s="11"/>
      <c r="S166" s="12"/>
      <c r="T166" s="125"/>
      <c r="U166" s="125"/>
      <c r="V166" s="155"/>
      <c r="W166" s="20"/>
      <c r="X166" s="20"/>
      <c r="Y166" s="20"/>
      <c r="Z166" s="20"/>
      <c r="AA166" s="20"/>
    </row>
    <row r="167" spans="2:27">
      <c r="B167" s="13"/>
      <c r="C167" s="13"/>
      <c r="D167" s="1"/>
      <c r="E167" s="47"/>
      <c r="F167" s="16"/>
      <c r="G167" s="38"/>
      <c r="H167" s="17"/>
      <c r="I167" s="17"/>
      <c r="J167" s="17"/>
      <c r="K167" s="19"/>
      <c r="L167" s="17"/>
      <c r="M167" s="18"/>
      <c r="N167" s="30"/>
      <c r="O167" s="20"/>
      <c r="P167" s="20"/>
      <c r="Q167" s="11"/>
      <c r="R167" s="11"/>
      <c r="S167" s="12"/>
      <c r="T167" s="125"/>
      <c r="U167" s="125"/>
      <c r="V167" s="155"/>
      <c r="W167" s="20"/>
      <c r="X167" s="20"/>
      <c r="Y167" s="20"/>
      <c r="Z167" s="20"/>
      <c r="AA167" s="20"/>
    </row>
    <row r="168" spans="2:27">
      <c r="B168" s="9"/>
      <c r="C168" s="9"/>
      <c r="D168" s="10"/>
      <c r="E168" s="20"/>
      <c r="F168" s="32"/>
      <c r="G168" s="20"/>
      <c r="H168" s="17"/>
      <c r="I168" s="17"/>
      <c r="J168" s="20"/>
      <c r="K168" s="30"/>
      <c r="L168" s="20"/>
      <c r="M168" s="18"/>
      <c r="N168" s="30"/>
      <c r="O168" s="20"/>
      <c r="P168" s="20"/>
      <c r="Q168" s="11"/>
      <c r="R168" s="11"/>
      <c r="S168" s="12"/>
      <c r="T168" s="125"/>
      <c r="U168" s="125"/>
      <c r="V168" s="155"/>
      <c r="W168" s="20"/>
      <c r="X168" s="20"/>
      <c r="Y168" s="20"/>
      <c r="Z168" s="20"/>
      <c r="AA168" s="20"/>
    </row>
    <row r="169" spans="2:27">
      <c r="B169" s="9"/>
      <c r="C169" s="9"/>
      <c r="D169" s="10"/>
      <c r="E169" s="20"/>
      <c r="F169" s="32"/>
      <c r="G169" s="20"/>
      <c r="H169" s="17"/>
      <c r="I169" s="17"/>
      <c r="J169" s="20"/>
      <c r="K169" s="30"/>
      <c r="L169" s="20"/>
      <c r="M169" s="18"/>
      <c r="N169" s="30"/>
      <c r="O169" s="20"/>
      <c r="P169" s="20"/>
      <c r="Q169" s="11"/>
      <c r="R169" s="11"/>
      <c r="S169" s="12"/>
      <c r="T169" s="125"/>
      <c r="U169" s="125"/>
      <c r="V169" s="155"/>
      <c r="W169" s="20"/>
      <c r="X169" s="20"/>
      <c r="Y169" s="20"/>
      <c r="Z169" s="20"/>
      <c r="AA169" s="20"/>
    </row>
    <row r="170" spans="2:27">
      <c r="B170" s="9"/>
      <c r="C170" s="9"/>
      <c r="D170" s="10"/>
      <c r="E170" s="20"/>
      <c r="F170" s="32"/>
      <c r="G170" s="20"/>
      <c r="H170" s="17"/>
      <c r="I170" s="17"/>
      <c r="J170" s="20"/>
      <c r="K170" s="30"/>
      <c r="L170" s="20"/>
      <c r="M170" s="18"/>
      <c r="N170" s="30"/>
      <c r="O170" s="20"/>
      <c r="P170" s="20"/>
      <c r="Q170" s="11"/>
      <c r="R170" s="11"/>
      <c r="S170" s="12"/>
      <c r="T170" s="125"/>
      <c r="U170" s="125"/>
      <c r="V170" s="155"/>
      <c r="W170" s="20"/>
      <c r="X170" s="20"/>
      <c r="Y170" s="20"/>
      <c r="Z170" s="20"/>
      <c r="AA170" s="20"/>
    </row>
    <row r="171" spans="2:27">
      <c r="B171" s="9"/>
      <c r="C171" s="9"/>
      <c r="D171" s="10"/>
      <c r="E171" s="20"/>
      <c r="F171" s="32"/>
      <c r="G171" s="20"/>
      <c r="H171" s="17"/>
      <c r="I171" s="17"/>
      <c r="J171" s="20"/>
      <c r="K171" s="30"/>
      <c r="L171" s="20"/>
      <c r="M171" s="18"/>
      <c r="N171" s="30"/>
      <c r="O171" s="20"/>
      <c r="P171" s="20"/>
      <c r="Q171" s="11"/>
      <c r="R171" s="11"/>
      <c r="S171" s="12"/>
      <c r="T171" s="125"/>
      <c r="U171" s="125"/>
      <c r="V171" s="155"/>
      <c r="W171" s="20"/>
      <c r="X171" s="20"/>
      <c r="Y171" s="20"/>
      <c r="Z171" s="20"/>
      <c r="AA171" s="20"/>
    </row>
    <row r="172" spans="2:27">
      <c r="B172" s="9"/>
      <c r="C172" s="9"/>
      <c r="D172" s="10"/>
      <c r="E172" s="20"/>
      <c r="F172" s="32"/>
      <c r="G172" s="38"/>
      <c r="H172" s="17"/>
      <c r="I172" s="17"/>
      <c r="J172" s="20"/>
      <c r="K172" s="30"/>
      <c r="L172" s="20"/>
      <c r="M172" s="18"/>
      <c r="N172" s="30"/>
      <c r="O172" s="20"/>
      <c r="P172" s="20"/>
      <c r="Q172" s="11"/>
      <c r="R172" s="11"/>
      <c r="S172" s="12"/>
      <c r="T172" s="125"/>
      <c r="U172" s="125"/>
      <c r="V172" s="155"/>
      <c r="W172" s="20"/>
      <c r="X172" s="20"/>
      <c r="Y172" s="20"/>
      <c r="Z172" s="20"/>
      <c r="AA172" s="20"/>
    </row>
    <row r="173" spans="2:27">
      <c r="B173" s="9"/>
      <c r="C173" s="9"/>
      <c r="D173" s="10"/>
      <c r="E173" s="20"/>
      <c r="F173" s="32"/>
      <c r="G173" s="38"/>
      <c r="H173" s="17"/>
      <c r="I173" s="17"/>
      <c r="J173" s="20"/>
      <c r="K173" s="30"/>
      <c r="L173" s="20"/>
      <c r="M173" s="18"/>
      <c r="N173" s="30"/>
      <c r="O173" s="20"/>
      <c r="P173" s="20"/>
      <c r="Q173" s="11"/>
      <c r="R173" s="11"/>
      <c r="S173" s="12"/>
      <c r="T173" s="125"/>
      <c r="U173" s="125"/>
      <c r="V173" s="155"/>
      <c r="W173" s="20"/>
      <c r="X173" s="20"/>
      <c r="Y173" s="20"/>
      <c r="Z173" s="20"/>
      <c r="AA173" s="20"/>
    </row>
    <row r="174" spans="2:27">
      <c r="B174" s="9"/>
      <c r="C174" s="9"/>
      <c r="D174" s="10"/>
      <c r="E174" s="20"/>
      <c r="F174" s="16"/>
      <c r="G174" s="38"/>
      <c r="H174" s="17"/>
      <c r="I174" s="17"/>
      <c r="J174" s="20"/>
      <c r="K174" s="30"/>
      <c r="L174" s="20"/>
      <c r="M174" s="18"/>
      <c r="N174" s="30"/>
      <c r="O174" s="20"/>
      <c r="P174" s="20"/>
      <c r="Q174" s="11"/>
      <c r="R174" s="11"/>
      <c r="S174" s="12"/>
      <c r="T174" s="125"/>
      <c r="U174" s="125"/>
      <c r="V174" s="155"/>
      <c r="W174" s="20"/>
      <c r="X174" s="20"/>
      <c r="Y174" s="20"/>
      <c r="Z174" s="20"/>
      <c r="AA174" s="20"/>
    </row>
    <row r="175" spans="2:27">
      <c r="B175" s="9"/>
      <c r="C175" s="9"/>
      <c r="D175" s="50"/>
      <c r="E175" s="49"/>
      <c r="F175" s="32"/>
      <c r="G175" s="20"/>
      <c r="H175" s="20"/>
      <c r="I175" s="17"/>
      <c r="J175" s="20"/>
      <c r="K175" s="30"/>
      <c r="L175" s="20"/>
      <c r="M175" s="18"/>
      <c r="N175" s="30"/>
      <c r="O175" s="20"/>
      <c r="P175" s="20"/>
      <c r="Q175" s="11"/>
      <c r="R175" s="11"/>
      <c r="S175" s="12"/>
      <c r="T175" s="125"/>
      <c r="U175" s="125"/>
      <c r="V175" s="155"/>
      <c r="W175" s="20"/>
      <c r="X175" s="20"/>
      <c r="Y175" s="20"/>
      <c r="Z175" s="20"/>
      <c r="AA175" s="20"/>
    </row>
    <row r="176" spans="2:27">
      <c r="B176" s="9"/>
      <c r="C176" s="9"/>
      <c r="D176" s="50"/>
      <c r="E176" s="49"/>
      <c r="F176" s="32"/>
      <c r="G176" s="20"/>
      <c r="H176" s="20"/>
      <c r="I176" s="17"/>
      <c r="J176" s="20"/>
      <c r="K176" s="30"/>
      <c r="L176" s="20"/>
      <c r="M176" s="18"/>
      <c r="N176" s="30"/>
      <c r="O176" s="20"/>
      <c r="P176" s="20"/>
      <c r="Q176" s="11"/>
      <c r="R176" s="11"/>
      <c r="S176" s="12"/>
      <c r="T176" s="125"/>
      <c r="U176" s="125"/>
      <c r="V176" s="155"/>
      <c r="W176" s="20"/>
      <c r="X176" s="20"/>
      <c r="Y176" s="20"/>
      <c r="Z176" s="20"/>
      <c r="AA176" s="20"/>
    </row>
    <row r="177" spans="2:27">
      <c r="B177" s="9"/>
      <c r="C177" s="9"/>
      <c r="D177" s="50"/>
      <c r="E177" s="49"/>
      <c r="F177" s="32"/>
      <c r="G177" s="20"/>
      <c r="H177" s="20"/>
      <c r="I177" s="17"/>
      <c r="J177" s="20"/>
      <c r="K177" s="30"/>
      <c r="L177" s="20"/>
      <c r="M177" s="18"/>
      <c r="N177" s="30"/>
      <c r="O177" s="20"/>
      <c r="P177" s="20"/>
      <c r="Q177" s="11"/>
      <c r="R177" s="11"/>
      <c r="S177" s="12"/>
      <c r="T177" s="125"/>
      <c r="U177" s="125"/>
      <c r="V177" s="155"/>
      <c r="W177" s="20"/>
      <c r="X177" s="20"/>
      <c r="Y177" s="20"/>
      <c r="Z177" s="20"/>
      <c r="AA177" s="20"/>
    </row>
    <row r="178" spans="2:27">
      <c r="B178" s="9"/>
      <c r="C178" s="9"/>
      <c r="D178" s="10"/>
      <c r="E178" s="49"/>
      <c r="F178" s="32"/>
      <c r="G178" s="20"/>
      <c r="H178" s="20"/>
      <c r="I178" s="17"/>
      <c r="J178" s="20"/>
      <c r="K178" s="30"/>
      <c r="L178" s="20"/>
      <c r="M178" s="18"/>
      <c r="N178" s="30"/>
      <c r="O178" s="20"/>
      <c r="P178" s="20"/>
      <c r="Q178" s="11"/>
      <c r="R178" s="11"/>
      <c r="S178" s="12"/>
      <c r="T178" s="125"/>
      <c r="U178" s="125"/>
      <c r="V178" s="155"/>
      <c r="W178" s="20"/>
      <c r="X178" s="20"/>
      <c r="Y178" s="20"/>
      <c r="Z178" s="20"/>
      <c r="AA178" s="20"/>
    </row>
    <row r="179" spans="2:27">
      <c r="B179" s="9"/>
      <c r="C179" s="9"/>
      <c r="D179" s="10"/>
      <c r="E179" s="49"/>
      <c r="F179" s="32"/>
      <c r="G179" s="20"/>
      <c r="H179" s="20"/>
      <c r="I179" s="17"/>
      <c r="J179" s="20"/>
      <c r="K179" s="30"/>
      <c r="L179" s="20"/>
      <c r="M179" s="18"/>
      <c r="N179" s="30"/>
      <c r="O179" s="20"/>
      <c r="P179" s="20"/>
      <c r="Q179" s="11"/>
      <c r="R179" s="11"/>
      <c r="S179" s="12"/>
      <c r="T179" s="125"/>
      <c r="U179" s="125"/>
      <c r="V179" s="155"/>
      <c r="W179" s="20"/>
      <c r="X179" s="20"/>
      <c r="Y179" s="20"/>
      <c r="Z179" s="20"/>
      <c r="AA179" s="20"/>
    </row>
    <row r="180" spans="2:27">
      <c r="B180" s="9"/>
      <c r="C180" s="9"/>
      <c r="D180" s="10"/>
      <c r="E180" s="49"/>
      <c r="F180" s="32"/>
      <c r="G180" s="20"/>
      <c r="H180" s="20"/>
      <c r="I180" s="17"/>
      <c r="J180" s="20"/>
      <c r="K180" s="30"/>
      <c r="L180" s="20"/>
      <c r="M180" s="18"/>
      <c r="N180" s="30"/>
      <c r="O180" s="20"/>
      <c r="P180" s="20"/>
      <c r="Q180" s="11"/>
      <c r="R180" s="11"/>
      <c r="S180" s="12"/>
      <c r="T180" s="125"/>
      <c r="U180" s="125"/>
      <c r="V180" s="155"/>
      <c r="W180" s="20"/>
      <c r="X180" s="20"/>
      <c r="Y180" s="20"/>
      <c r="Z180" s="20"/>
      <c r="AA180" s="20"/>
    </row>
    <row r="181" spans="2:27">
      <c r="B181" s="9"/>
      <c r="C181" s="9"/>
      <c r="D181" s="10"/>
      <c r="E181" s="49"/>
      <c r="F181" s="32"/>
      <c r="G181" s="20"/>
      <c r="H181" s="20"/>
      <c r="I181" s="17"/>
      <c r="J181" s="20"/>
      <c r="K181" s="30"/>
      <c r="L181" s="20"/>
      <c r="M181" s="18"/>
      <c r="N181" s="30"/>
      <c r="O181" s="20"/>
      <c r="P181" s="20"/>
      <c r="Q181" s="11"/>
      <c r="R181" s="11"/>
      <c r="S181" s="12"/>
      <c r="T181" s="125"/>
      <c r="U181" s="125"/>
      <c r="V181" s="155"/>
      <c r="W181" s="20"/>
      <c r="X181" s="20"/>
      <c r="Y181" s="20"/>
      <c r="Z181" s="20"/>
      <c r="AA181" s="20"/>
    </row>
    <row r="182" spans="2:27">
      <c r="B182" s="9"/>
      <c r="C182" s="9"/>
      <c r="D182" s="10"/>
      <c r="E182" s="49"/>
      <c r="F182" s="32"/>
      <c r="G182" s="20"/>
      <c r="H182" s="20"/>
      <c r="I182" s="17"/>
      <c r="J182" s="20"/>
      <c r="K182" s="30"/>
      <c r="L182" s="20"/>
      <c r="M182" s="18"/>
      <c r="N182" s="30"/>
      <c r="O182" s="20"/>
      <c r="P182" s="20"/>
      <c r="Q182" s="11"/>
      <c r="R182" s="11"/>
      <c r="S182" s="12"/>
      <c r="T182" s="125"/>
      <c r="U182" s="125"/>
      <c r="V182" s="155"/>
      <c r="W182" s="20"/>
      <c r="X182" s="20"/>
      <c r="Y182" s="20"/>
      <c r="Z182" s="20"/>
      <c r="AA182" s="20"/>
    </row>
    <row r="183" spans="2:27">
      <c r="B183" s="9"/>
      <c r="C183" s="9"/>
      <c r="D183" s="10"/>
      <c r="E183" s="49"/>
      <c r="F183" s="32"/>
      <c r="G183" s="20"/>
      <c r="H183" s="20"/>
      <c r="I183" s="17"/>
      <c r="J183" s="20"/>
      <c r="K183" s="30"/>
      <c r="L183" s="20"/>
      <c r="M183" s="18"/>
      <c r="N183" s="30"/>
      <c r="O183" s="20"/>
      <c r="P183" s="20"/>
      <c r="Q183" s="11"/>
      <c r="R183" s="11"/>
      <c r="S183" s="12"/>
      <c r="T183" s="125"/>
      <c r="U183" s="125"/>
      <c r="V183" s="155"/>
      <c r="W183" s="20"/>
      <c r="X183" s="20"/>
      <c r="Y183" s="20"/>
      <c r="Z183" s="20"/>
      <c r="AA183" s="20"/>
    </row>
    <row r="184" spans="2:27">
      <c r="B184" s="9"/>
      <c r="C184" s="9"/>
      <c r="D184" s="10"/>
      <c r="E184" s="49"/>
      <c r="F184" s="32"/>
      <c r="G184" s="20"/>
      <c r="H184" s="20"/>
      <c r="I184" s="17"/>
      <c r="J184" s="20"/>
      <c r="K184" s="30"/>
      <c r="L184" s="20"/>
      <c r="M184" s="18"/>
      <c r="N184" s="30"/>
      <c r="O184" s="20"/>
      <c r="P184" s="20"/>
      <c r="Q184" s="11"/>
      <c r="R184" s="11"/>
      <c r="S184" s="12"/>
      <c r="T184" s="125"/>
      <c r="U184" s="125"/>
      <c r="V184" s="155"/>
      <c r="W184" s="20"/>
      <c r="X184" s="20"/>
      <c r="Y184" s="20"/>
      <c r="Z184" s="20"/>
      <c r="AA184" s="20"/>
    </row>
    <row r="185" spans="2:27">
      <c r="B185" s="9"/>
      <c r="C185" s="9"/>
      <c r="D185" s="10"/>
      <c r="E185" s="49"/>
      <c r="F185" s="32"/>
      <c r="G185" s="20"/>
      <c r="H185" s="20"/>
      <c r="I185" s="17"/>
      <c r="J185" s="20"/>
      <c r="K185" s="30"/>
      <c r="L185" s="20"/>
      <c r="M185" s="18"/>
      <c r="N185" s="30"/>
      <c r="O185" s="20"/>
      <c r="P185" s="20"/>
      <c r="Q185" s="11"/>
      <c r="R185" s="11"/>
      <c r="S185" s="12"/>
      <c r="T185" s="125"/>
      <c r="U185" s="125"/>
      <c r="V185" s="155"/>
      <c r="W185" s="20"/>
      <c r="X185" s="20"/>
      <c r="Y185" s="20"/>
      <c r="Z185" s="20"/>
      <c r="AA185" s="20"/>
    </row>
    <row r="186" spans="2:27">
      <c r="B186" s="9"/>
      <c r="C186" s="9"/>
      <c r="D186" s="10"/>
      <c r="E186" s="49"/>
      <c r="F186" s="32"/>
      <c r="G186" s="20"/>
      <c r="H186" s="20"/>
      <c r="I186" s="17"/>
      <c r="J186" s="20"/>
      <c r="K186" s="30"/>
      <c r="L186" s="20"/>
      <c r="M186" s="18"/>
      <c r="N186" s="30"/>
      <c r="O186" s="20"/>
      <c r="P186" s="20"/>
      <c r="Q186" s="11"/>
      <c r="R186" s="11"/>
      <c r="S186" s="12"/>
      <c r="T186" s="125"/>
      <c r="U186" s="125"/>
      <c r="V186" s="155"/>
      <c r="W186" s="20"/>
      <c r="X186" s="20"/>
      <c r="Y186" s="20"/>
      <c r="Z186" s="20"/>
      <c r="AA186" s="20"/>
    </row>
    <row r="187" spans="2:27">
      <c r="B187" s="9"/>
      <c r="C187" s="9"/>
      <c r="D187" s="10"/>
      <c r="E187" s="49"/>
      <c r="F187" s="32"/>
      <c r="G187" s="20"/>
      <c r="H187" s="20"/>
      <c r="I187" s="17"/>
      <c r="J187" s="20"/>
      <c r="K187" s="30"/>
      <c r="L187" s="20"/>
      <c r="M187" s="18"/>
      <c r="N187" s="30"/>
      <c r="O187" s="20"/>
      <c r="P187" s="20"/>
      <c r="Q187" s="11"/>
      <c r="R187" s="11"/>
      <c r="S187" s="12"/>
      <c r="T187" s="125"/>
      <c r="U187" s="125"/>
      <c r="V187" s="155"/>
      <c r="W187" s="20"/>
      <c r="X187" s="20"/>
      <c r="Y187" s="20"/>
      <c r="Z187" s="20"/>
      <c r="AA187" s="20"/>
    </row>
    <row r="188" spans="2:27">
      <c r="B188" s="9"/>
      <c r="C188" s="9"/>
      <c r="D188" s="10"/>
      <c r="E188" s="48"/>
      <c r="F188" s="32"/>
      <c r="G188" s="20"/>
      <c r="H188" s="20"/>
      <c r="I188" s="17"/>
      <c r="J188" s="20"/>
      <c r="K188" s="30"/>
      <c r="L188" s="20"/>
      <c r="M188" s="18"/>
      <c r="N188" s="30"/>
      <c r="O188" s="20"/>
      <c r="P188" s="20"/>
      <c r="Q188" s="11"/>
      <c r="R188" s="11"/>
      <c r="S188" s="12"/>
      <c r="T188" s="125"/>
      <c r="U188" s="125"/>
      <c r="V188" s="155"/>
      <c r="W188" s="20"/>
      <c r="X188" s="20"/>
      <c r="Y188" s="20"/>
      <c r="Z188" s="20"/>
      <c r="AA188" s="20"/>
    </row>
    <row r="189" spans="2:27">
      <c r="B189" s="9"/>
      <c r="C189" s="9"/>
      <c r="D189" s="10"/>
      <c r="E189" s="48"/>
      <c r="F189" s="32"/>
      <c r="G189" s="20"/>
      <c r="H189" s="20"/>
      <c r="I189" s="17"/>
      <c r="J189" s="20"/>
      <c r="K189" s="30"/>
      <c r="L189" s="20"/>
      <c r="M189" s="18"/>
      <c r="N189" s="30"/>
      <c r="O189" s="20"/>
      <c r="P189" s="20"/>
      <c r="Q189" s="11"/>
      <c r="R189" s="11"/>
      <c r="S189" s="12"/>
      <c r="T189" s="125"/>
      <c r="U189" s="125"/>
      <c r="V189" s="155"/>
      <c r="W189" s="20"/>
      <c r="X189" s="20"/>
      <c r="Y189" s="20"/>
      <c r="Z189" s="20"/>
      <c r="AA189" s="20"/>
    </row>
    <row r="190" spans="2:27">
      <c r="B190" s="9"/>
      <c r="C190" s="9"/>
      <c r="D190" s="10"/>
      <c r="E190" s="48"/>
      <c r="F190" s="32"/>
      <c r="G190" s="20"/>
      <c r="H190" s="20"/>
      <c r="I190" s="17"/>
      <c r="J190" s="20"/>
      <c r="K190" s="30"/>
      <c r="L190" s="20"/>
      <c r="M190" s="18"/>
      <c r="N190" s="30"/>
      <c r="O190" s="20"/>
      <c r="P190" s="20"/>
      <c r="Q190" s="11"/>
      <c r="R190" s="11"/>
      <c r="S190" s="12"/>
      <c r="T190" s="125"/>
      <c r="U190" s="125"/>
      <c r="V190" s="155"/>
      <c r="W190" s="20"/>
      <c r="X190" s="20"/>
      <c r="Y190" s="20"/>
      <c r="Z190" s="20"/>
      <c r="AA190" s="20"/>
    </row>
    <row r="191" spans="2:27">
      <c r="B191" s="9"/>
      <c r="C191" s="9"/>
      <c r="D191" s="10"/>
      <c r="E191" s="48"/>
      <c r="F191" s="32"/>
      <c r="G191" s="20"/>
      <c r="H191" s="20"/>
      <c r="I191" s="17"/>
      <c r="J191" s="20"/>
      <c r="K191" s="30"/>
      <c r="L191" s="20"/>
      <c r="M191" s="18"/>
      <c r="N191" s="30"/>
      <c r="O191" s="20"/>
      <c r="P191" s="20"/>
      <c r="Q191" s="11"/>
      <c r="R191" s="11"/>
      <c r="S191" s="12"/>
      <c r="T191" s="125"/>
      <c r="U191" s="125"/>
      <c r="V191" s="155"/>
      <c r="W191" s="20"/>
      <c r="X191" s="20"/>
      <c r="Y191" s="20"/>
      <c r="Z191" s="20"/>
      <c r="AA191" s="20"/>
    </row>
    <row r="192" spans="2:27">
      <c r="B192" s="9"/>
      <c r="C192" s="9"/>
      <c r="D192" s="10"/>
      <c r="E192" s="48"/>
      <c r="F192" s="32"/>
      <c r="G192" s="20"/>
      <c r="H192" s="20"/>
      <c r="I192" s="17"/>
      <c r="J192" s="20"/>
      <c r="K192" s="30"/>
      <c r="L192" s="20"/>
      <c r="M192" s="18"/>
      <c r="N192" s="30"/>
      <c r="O192" s="20"/>
      <c r="P192" s="20"/>
      <c r="Q192" s="11"/>
      <c r="R192" s="11"/>
      <c r="S192" s="12"/>
      <c r="T192" s="125"/>
      <c r="U192" s="125"/>
      <c r="V192" s="155"/>
      <c r="W192" s="20"/>
      <c r="X192" s="20"/>
      <c r="Y192" s="20"/>
      <c r="Z192" s="20"/>
      <c r="AA192" s="20"/>
    </row>
  </sheetData>
  <sortState xmlns:xlrd2="http://schemas.microsoft.com/office/spreadsheetml/2017/richdata2" ref="B4:AA45">
    <sortCondition descending="1" ref="H4:H45"/>
  </sortState>
  <mergeCells count="3">
    <mergeCell ref="M2:N2"/>
    <mergeCell ref="O2:P2"/>
    <mergeCell ref="Q2:R2"/>
  </mergeCells>
  <hyperlinks>
    <hyperlink ref="D33" r:id="rId1" xr:uid="{48BEECC9-3CDA-4552-8D06-D2178A4C130E}"/>
    <hyperlink ref="D16" r:id="rId2" xr:uid="{80BAEE6F-78DE-41CF-A7CD-6909706E5610}"/>
    <hyperlink ref="D41" r:id="rId3" xr:uid="{684F2D0E-8F54-45AC-B50C-08689373EF55}"/>
    <hyperlink ref="D19" r:id="rId4" xr:uid="{955A0526-A6D1-4703-8A76-A1EB2B35B523}"/>
    <hyperlink ref="D20" r:id="rId5" xr:uid="{8399CEC6-219E-43B9-9F31-B04673143CA6}"/>
    <hyperlink ref="D15" r:id="rId6" xr:uid="{44D3F38C-AC60-420E-9FB1-4895D9DE0F14}"/>
    <hyperlink ref="D12" r:id="rId7" xr:uid="{BF97E937-F995-4E7A-B05C-0FB5366DE99C}"/>
    <hyperlink ref="D14" r:id="rId8" xr:uid="{D3B1BBE7-DD2C-4EC3-AE8F-99D810824505}"/>
    <hyperlink ref="D18" r:id="rId9" xr:uid="{B7298C47-937D-418B-AB9A-574D04AEF6BC}"/>
    <hyperlink ref="D21" r:id="rId10" xr:uid="{8E6EE3E3-B60D-4251-B5BF-7D21586D9123}"/>
    <hyperlink ref="D24" r:id="rId11" xr:uid="{3A475062-D85F-4466-B55E-DA08CDCF1DBE}"/>
    <hyperlink ref="D28" r:id="rId12" xr:uid="{83FA80FC-8AC2-4AB4-BF05-3F4EAE2B9FF0}"/>
    <hyperlink ref="D7" r:id="rId13" xr:uid="{B31CA0AD-831E-43D0-AF63-E14F672DC778}"/>
    <hyperlink ref="D9" r:id="rId14" xr:uid="{26BF91E9-EDA9-4A44-A5D9-BBD24E996E65}"/>
    <hyperlink ref="D13" r:id="rId15" xr:uid="{CA134053-0C9E-4E43-AE27-A5DE1F4619D0}"/>
    <hyperlink ref="D37" r:id="rId16" xr:uid="{5FFD29AA-DC48-4F43-82F8-5AF3630A5490}"/>
    <hyperlink ref="D11" r:id="rId17" xr:uid="{985F07A7-B516-4D71-9DE9-DE9FE447A1F2}"/>
    <hyperlink ref="D34" r:id="rId18" xr:uid="{C3F6B7F0-2E29-4386-BDDB-4A0ED1C54CC4}"/>
    <hyperlink ref="D22" r:id="rId19" xr:uid="{BB0981C8-164A-4FEC-826A-C4E2824D5BE3}"/>
    <hyperlink ref="D4" r:id="rId20" xr:uid="{8DCED7B6-F464-4AB2-A22D-4674E01A7C4A}"/>
  </hyperlinks>
  <pageMargins left="0.7" right="0.7" top="0.75" bottom="0.75" header="0.3" footer="0.3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2024-04-11T01:24:27Z</dcterms:created>
  <dcterms:modified xsi:type="dcterms:W3CDTF">2024-06-03T03:58:23Z</dcterms:modified>
</cp:coreProperties>
</file>