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429" documentId="13_ncr:1_{0C35F38C-47FB-41E1-8EA7-A07889271AE8}" xr6:coauthVersionLast="44" xr6:coauthVersionMax="45" xr10:uidLastSave="{E7DC4162-87B0-4280-9C8D-39CEA86EA1B2}"/>
  <bookViews>
    <workbookView xWindow="-120" yWindow="-120" windowWidth="38640" windowHeight="15840" xr2:uid="{00000000-000D-0000-FFFF-FFFF00000000}"/>
  </bookViews>
  <sheets>
    <sheet name="database" sheetId="1" r:id="rId1"/>
    <sheet name="Full Model" sheetId="3" r:id="rId2"/>
    <sheet name="Reduced Model" sheetId="6" r:id="rId3"/>
    <sheet name="Partial F-test" sheetId="9" r:id="rId4"/>
    <sheet name="Correlation matrix" sheetId="5" r:id="rId5"/>
    <sheet name="Summary Statistics" sheetId="2" r:id="rId6"/>
    <sheet name="Histogram Full" sheetId="4" r:id="rId7"/>
    <sheet name="Histogram Reduc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6" l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G2" i="9" l="1"/>
  <c r="F2" i="9"/>
  <c r="E42" i="3"/>
  <c r="E43" i="3" s="1"/>
  <c r="E33" i="3"/>
  <c r="E34" i="3"/>
  <c r="E35" i="3" s="1"/>
  <c r="E36" i="3" s="1"/>
  <c r="E37" i="3" s="1"/>
  <c r="E38" i="3" s="1"/>
  <c r="E39" i="3" s="1"/>
  <c r="E40" i="3" s="1"/>
  <c r="E41" i="3" s="1"/>
  <c r="E3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<sst xmlns="http://schemas.openxmlformats.org/spreadsheetml/2006/main" count="271" uniqueCount="137">
  <si>
    <t>Finland</t>
  </si>
  <si>
    <t>Singapore</t>
  </si>
  <si>
    <t>Denmark</t>
  </si>
  <si>
    <t>Sweden</t>
  </si>
  <si>
    <t>Norway</t>
  </si>
  <si>
    <t>Switzerland</t>
  </si>
  <si>
    <t xml:space="preserve">Hong Kong </t>
  </si>
  <si>
    <t>Netherlands</t>
  </si>
  <si>
    <t>New Zealand</t>
  </si>
  <si>
    <t>Liechtenstein</t>
  </si>
  <si>
    <t>Canada</t>
  </si>
  <si>
    <t>Australia</t>
  </si>
  <si>
    <t>Belgium</t>
  </si>
  <si>
    <t>Germany</t>
  </si>
  <si>
    <t>Austria</t>
  </si>
  <si>
    <t>Ireland</t>
  </si>
  <si>
    <t>United Kingdom</t>
  </si>
  <si>
    <t>United States</t>
  </si>
  <si>
    <t>Iceland</t>
  </si>
  <si>
    <t>Japan</t>
  </si>
  <si>
    <t>Cyprus</t>
  </si>
  <si>
    <t>France</t>
  </si>
  <si>
    <t>Chile</t>
  </si>
  <si>
    <t>Israel</t>
  </si>
  <si>
    <t>Korea, Rep.</t>
  </si>
  <si>
    <t>Spain</t>
  </si>
  <si>
    <t xml:space="preserve">Macao </t>
  </si>
  <si>
    <t>Portugal</t>
  </si>
  <si>
    <t>Slovenia</t>
  </si>
  <si>
    <t>Malaysia</t>
  </si>
  <si>
    <t>Estonia</t>
  </si>
  <si>
    <t>Qatar</t>
  </si>
  <si>
    <t>Czech Rep.</t>
  </si>
  <si>
    <t>Latvia</t>
  </si>
  <si>
    <t>Lithuania</t>
  </si>
  <si>
    <t>Slovak Rep.</t>
  </si>
  <si>
    <t>Croatia</t>
  </si>
  <si>
    <t>Poland</t>
  </si>
  <si>
    <t>Hungary</t>
  </si>
  <si>
    <t>Costa Rica</t>
  </si>
  <si>
    <t>Uruguay</t>
  </si>
  <si>
    <t>Italy</t>
  </si>
  <si>
    <t>Turkey</t>
  </si>
  <si>
    <t>Mexico</t>
  </si>
  <si>
    <t>Thailand</t>
  </si>
  <si>
    <t>Bulgaria</t>
  </si>
  <si>
    <t>Colombia</t>
  </si>
  <si>
    <t>Tunisia</t>
  </si>
  <si>
    <t>Jordan</t>
  </si>
  <si>
    <t>Serbia</t>
  </si>
  <si>
    <t>Brazil</t>
  </si>
  <si>
    <t>Peru</t>
  </si>
  <si>
    <t>Argentina</t>
  </si>
  <si>
    <t>Albania</t>
  </si>
  <si>
    <t>Vietnam</t>
  </si>
  <si>
    <t>Indonesia</t>
  </si>
  <si>
    <t>Romania</t>
  </si>
  <si>
    <t>Russian Fed.</t>
  </si>
  <si>
    <t>Kazakhstan</t>
  </si>
  <si>
    <t>Gov_Efficiency</t>
  </si>
  <si>
    <t>Gov_spend_educ</t>
  </si>
  <si>
    <t>Continent</t>
  </si>
  <si>
    <t>Country</t>
  </si>
  <si>
    <t>Europe</t>
  </si>
  <si>
    <t>South America</t>
  </si>
  <si>
    <t>Oceania</t>
  </si>
  <si>
    <t>North America</t>
  </si>
  <si>
    <t>Asia</t>
  </si>
  <si>
    <t>Africa</t>
  </si>
  <si>
    <t>Math Score PISA</t>
  </si>
  <si>
    <t>ln(PISA)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</si>
  <si>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</si>
  <si>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</si>
  <si>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</si>
  <si>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</si>
  <si>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</si>
  <si>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</si>
  <si>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</si>
  <si>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</si>
  <si>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</si>
  <si>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</si>
  <si>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</si>
  <si>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</si>
  <si>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</si>
  <si>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Dummy SA</t>
  </si>
  <si>
    <t>Dummy NA</t>
  </si>
  <si>
    <t>Dummy Asia</t>
  </si>
  <si>
    <t>Dummy Africa</t>
  </si>
  <si>
    <t>Dummy Oceania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</si>
  <si>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</si>
  <si>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</si>
  <si>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</si>
  <si>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</si>
  <si>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</si>
  <si>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</si>
  <si>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</si>
  <si>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</si>
  <si>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</si>
  <si>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</si>
  <si>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</si>
  <si>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</si>
  <si>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</si>
  <si>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</si>
  <si>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</si>
  <si>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</si>
  <si>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</si>
  <si>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</si>
  <si>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</si>
  <si>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</si>
  <si>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</si>
  <si>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</si>
  <si>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</si>
  <si>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</si>
  <si>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</si>
  <si>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ln(PISA)</t>
  </si>
  <si>
    <t>Residuals</t>
  </si>
  <si>
    <t>Standard Residuals</t>
  </si>
  <si>
    <t>pvalue&lt;.05</t>
  </si>
  <si>
    <t>p-value&lt;.05, globally significant</t>
  </si>
  <si>
    <t>reasonable R^2</t>
  </si>
  <si>
    <t>&gt; 30 obs</t>
  </si>
  <si>
    <t>Bin</t>
  </si>
  <si>
    <t>More</t>
  </si>
  <si>
    <t>Frequency</t>
  </si>
  <si>
    <t>less than .8</t>
  </si>
  <si>
    <t>No multicolinearity!</t>
  </si>
  <si>
    <t>SSR full</t>
  </si>
  <si>
    <t>SSR reduc</t>
  </si>
  <si>
    <t>kd</t>
  </si>
  <si>
    <t>MSE full</t>
  </si>
  <si>
    <t>F stat</t>
  </si>
  <si>
    <t>(n-k-1) full</t>
  </si>
  <si>
    <t>5 dropped</t>
  </si>
  <si>
    <t>pvalue</t>
  </si>
  <si>
    <t>pvalue&gt;.05</t>
  </si>
  <si>
    <t>Then, I do not reject the null</t>
  </si>
  <si>
    <t>So I will use the reduced model!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</si>
</sst>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0" fillId="2" borderId="0" xfId="0" applyFill="1" applyBorder="1" applyAlignment="1"/>
    <xf numFmtId="0" fontId="3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2" borderId="1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</cellXfs>
  <cellStyles count="2">
    <cellStyle name="Normal" xfId="0" builtinId="0"/>
    <cellStyle name="Normal 14" xfId="1" xr:uid="{4B08C759-0974-4A93-8314-DBC29BC49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x Predicted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Model'!$B$31:$B$89</c:f>
              <c:numCache>
                <c:formatCode>General</c:formatCode>
                <c:ptCount val="59"/>
                <c:pt idx="0">
                  <c:v>6.0825699649994531</c:v>
                </c:pt>
                <c:pt idx="1">
                  <c:v>5.924013701745749</c:v>
                </c:pt>
                <c:pt idx="2">
                  <c:v>6.215324587064174</c:v>
                </c:pt>
                <c:pt idx="3">
                  <c:v>6.2293856636266947</c:v>
                </c:pt>
                <c:pt idx="4">
                  <c:v>6.2275288469069778</c:v>
                </c:pt>
                <c:pt idx="5">
                  <c:v>5.9368788143820055</c:v>
                </c:pt>
                <c:pt idx="6">
                  <c:v>6.113007509589842</c:v>
                </c:pt>
                <c:pt idx="7">
                  <c:v>6.1806669867546953</c:v>
                </c:pt>
                <c:pt idx="8">
                  <c:v>6.0687294459300967</c:v>
                </c:pt>
                <c:pt idx="9">
                  <c:v>5.9560697102544689</c:v>
                </c:pt>
                <c:pt idx="10">
                  <c:v>6.0668616318656046</c:v>
                </c:pt>
                <c:pt idx="11">
                  <c:v>6.1624483432987471</c:v>
                </c:pt>
                <c:pt idx="12">
                  <c:v>6.2023087538219093</c:v>
                </c:pt>
                <c:pt idx="13">
                  <c:v>6.1824798142512263</c:v>
                </c:pt>
                <c:pt idx="14">
                  <c:v>6.2497918575684288</c:v>
                </c:pt>
                <c:pt idx="15">
                  <c:v>6.178252145756078</c:v>
                </c:pt>
                <c:pt idx="16">
                  <c:v>6.2824423254156976</c:v>
                </c:pt>
                <c:pt idx="17">
                  <c:v>6.2089251153511213</c:v>
                </c:pt>
                <c:pt idx="18">
                  <c:v>6.23690525688155</c:v>
                </c:pt>
                <c:pt idx="19">
                  <c:v>6.2430848032672603</c:v>
                </c:pt>
                <c:pt idx="20">
                  <c:v>6.1526876045211374</c:v>
                </c:pt>
                <c:pt idx="21">
                  <c:v>6.210553857139077</c:v>
                </c:pt>
                <c:pt idx="22">
                  <c:v>6.059254646133466</c:v>
                </c:pt>
                <c:pt idx="23">
                  <c:v>6.2255392946332826</c:v>
                </c:pt>
                <c:pt idx="24">
                  <c:v>6.1790917761524362</c:v>
                </c:pt>
                <c:pt idx="25">
                  <c:v>6.1358643955710281</c:v>
                </c:pt>
                <c:pt idx="26">
                  <c:v>6.2051781586821386</c:v>
                </c:pt>
                <c:pt idx="27">
                  <c:v>6.0780541248908637</c:v>
                </c:pt>
                <c:pt idx="28">
                  <c:v>6.0473648450289685</c:v>
                </c:pt>
                <c:pt idx="29">
                  <c:v>6.1795050393723212</c:v>
                </c:pt>
                <c:pt idx="30">
                  <c:v>6.1677699899620402</c:v>
                </c:pt>
                <c:pt idx="31">
                  <c:v>6.2721425927340597</c:v>
                </c:pt>
                <c:pt idx="32">
                  <c:v>6.1682469477184432</c:v>
                </c:pt>
                <c:pt idx="33">
                  <c:v>6.1833892664987209</c:v>
                </c:pt>
                <c:pt idx="34">
                  <c:v>6.1611541795362594</c:v>
                </c:pt>
                <c:pt idx="35">
                  <c:v>6.0542157948686217</c:v>
                </c:pt>
                <c:pt idx="36">
                  <c:v>6.250739001731608</c:v>
                </c:pt>
                <c:pt idx="37">
                  <c:v>6.221658554718565</c:v>
                </c:pt>
                <c:pt idx="38">
                  <c:v>6.2529913653440019</c:v>
                </c:pt>
                <c:pt idx="39">
                  <c:v>5.9526161880284905</c:v>
                </c:pt>
                <c:pt idx="40">
                  <c:v>6.1543948397015784</c:v>
                </c:pt>
                <c:pt idx="41">
                  <c:v>6.189552871407626</c:v>
                </c:pt>
                <c:pt idx="42">
                  <c:v>6.1727932966039676</c:v>
                </c:pt>
                <c:pt idx="43">
                  <c:v>6.0762386026132855</c:v>
                </c:pt>
                <c:pt idx="44">
                  <c:v>6.0641609442887088</c:v>
                </c:pt>
                <c:pt idx="45">
                  <c:v>6.0868500729893524</c:v>
                </c:pt>
                <c:pt idx="46">
                  <c:v>6.2758468126755131</c:v>
                </c:pt>
                <c:pt idx="47">
                  <c:v>6.1763550242892524</c:v>
                </c:pt>
                <c:pt idx="48">
                  <c:v>6.1829829973879731</c:v>
                </c:pt>
                <c:pt idx="49">
                  <c:v>6.1958982287291491</c:v>
                </c:pt>
                <c:pt idx="50">
                  <c:v>6.2592509958464619</c:v>
                </c:pt>
                <c:pt idx="51">
                  <c:v>6.2610158754260965</c:v>
                </c:pt>
                <c:pt idx="52">
                  <c:v>6.0954511649049588</c:v>
                </c:pt>
                <c:pt idx="53">
                  <c:v>5.96055325193222</c:v>
                </c:pt>
                <c:pt idx="54">
                  <c:v>6.1143999939273206</c:v>
                </c:pt>
                <c:pt idx="55">
                  <c:v>6.2265732106917051</c:v>
                </c:pt>
                <c:pt idx="56">
                  <c:v>6.157937991864098</c:v>
                </c:pt>
                <c:pt idx="57">
                  <c:v>5.9938723483927951</c:v>
                </c:pt>
                <c:pt idx="58">
                  <c:v>6.0424424126507912</c:v>
                </c:pt>
              </c:numCache>
            </c:numRef>
          </c:xVal>
          <c:yVal>
            <c:numRef>
              <c:f>'Full Model'!$C$31:$C$89</c:f>
              <c:numCache>
                <c:formatCode>General</c:formatCode>
                <c:ptCount val="59"/>
                <c:pt idx="0">
                  <c:v>-0.10538353338479656</c:v>
                </c:pt>
                <c:pt idx="1">
                  <c:v>3.8103673736238797E-2</c:v>
                </c:pt>
                <c:pt idx="2">
                  <c:v>7.5507757801052122E-3</c:v>
                </c:pt>
                <c:pt idx="3">
                  <c:v>-3.7570285134718162E-3</c:v>
                </c:pt>
                <c:pt idx="4">
                  <c:v>1.5723547815595929E-2</c:v>
                </c:pt>
                <c:pt idx="5">
                  <c:v>3.3004241021400205E-2</c:v>
                </c:pt>
                <c:pt idx="6">
                  <c:v>-2.910449328192044E-2</c:v>
                </c:pt>
                <c:pt idx="7">
                  <c:v>6.9444152826194205E-2</c:v>
                </c:pt>
                <c:pt idx="8">
                  <c:v>-2.2226780958773951E-2</c:v>
                </c:pt>
                <c:pt idx="9">
                  <c:v>-2.5181939507848305E-2</c:v>
                </c:pt>
                <c:pt idx="10">
                  <c:v>-5.804877323193125E-2</c:v>
                </c:pt>
                <c:pt idx="11">
                  <c:v>-7.3111783339934178E-3</c:v>
                </c:pt>
                <c:pt idx="12">
                  <c:v>-0.1162246945944716</c:v>
                </c:pt>
                <c:pt idx="13">
                  <c:v>3.0041873765052074E-2</c:v>
                </c:pt>
                <c:pt idx="14">
                  <c:v>-3.5130247327187725E-2</c:v>
                </c:pt>
                <c:pt idx="15">
                  <c:v>7.6625196067057644E-2</c:v>
                </c:pt>
                <c:pt idx="16">
                  <c:v>-3.1019607542384975E-2</c:v>
                </c:pt>
                <c:pt idx="17">
                  <c:v>-4.3983142301557976E-3</c:v>
                </c:pt>
                <c:pt idx="18">
                  <c:v>4.3935654932116819E-3</c:v>
                </c:pt>
                <c:pt idx="19">
                  <c:v>8.7065771885288079E-2</c:v>
                </c:pt>
                <c:pt idx="20">
                  <c:v>1.4922079122078991E-2</c:v>
                </c:pt>
                <c:pt idx="21">
                  <c:v>-1.0459176208907905E-2</c:v>
                </c:pt>
                <c:pt idx="22">
                  <c:v>-0.1320234622438079</c:v>
                </c:pt>
                <c:pt idx="23">
                  <c:v>-7.9407516575713544E-3</c:v>
                </c:pt>
                <c:pt idx="24">
                  <c:v>-3.3873563411241037E-2</c:v>
                </c:pt>
                <c:pt idx="25">
                  <c:v>4.8946505081554292E-2</c:v>
                </c:pt>
                <c:pt idx="26">
                  <c:v>7.9714890170599517E-2</c:v>
                </c:pt>
                <c:pt idx="27">
                  <c:v>-0.12326508609131093</c:v>
                </c:pt>
                <c:pt idx="28">
                  <c:v>2.0593987322567564E-2</c:v>
                </c:pt>
                <c:pt idx="29">
                  <c:v>0.13723836576674486</c:v>
                </c:pt>
                <c:pt idx="30">
                  <c:v>2.7800072468700421E-2</c:v>
                </c:pt>
                <c:pt idx="31">
                  <c:v>1.0058886572102743E-2</c:v>
                </c:pt>
                <c:pt idx="32">
                  <c:v>3.0846409769580418E-3</c:v>
                </c:pt>
                <c:pt idx="33">
                  <c:v>0.10471925263246007</c:v>
                </c:pt>
                <c:pt idx="34">
                  <c:v>-0.11967886202790901</c:v>
                </c:pt>
                <c:pt idx="35">
                  <c:v>-3.0086916679859854E-2</c:v>
                </c:pt>
                <c:pt idx="36">
                  <c:v>8.7884612437036935E-3</c:v>
                </c:pt>
                <c:pt idx="37">
                  <c:v>-7.5507757801087649E-3</c:v>
                </c:pt>
                <c:pt idx="38">
                  <c:v>-5.9866241699933376E-2</c:v>
                </c:pt>
                <c:pt idx="39">
                  <c:v>-4.4254628006062724E-2</c:v>
                </c:pt>
                <c:pt idx="40">
                  <c:v>9.4616804890701012E-2</c:v>
                </c:pt>
                <c:pt idx="41">
                  <c:v>-1.159020920887599E-3</c:v>
                </c:pt>
                <c:pt idx="42">
                  <c:v>-0.24201231417613034</c:v>
                </c:pt>
                <c:pt idx="43">
                  <c:v>2.0833475913815569E-2</c:v>
                </c:pt>
                <c:pt idx="44">
                  <c:v>0.11413459278425631</c:v>
                </c:pt>
                <c:pt idx="45">
                  <c:v>1.9859024429210059E-2</c:v>
                </c:pt>
                <c:pt idx="46">
                  <c:v>7.5855872666891422E-2</c:v>
                </c:pt>
                <c:pt idx="47">
                  <c:v>8.5177237966505004E-4</c:v>
                </c:pt>
                <c:pt idx="48">
                  <c:v>3.3877407468649423E-2</c:v>
                </c:pt>
                <c:pt idx="49">
                  <c:v>-1.3153833320616037E-2</c:v>
                </c:pt>
                <c:pt idx="50">
                  <c:v>-8.9095148561654902E-2</c:v>
                </c:pt>
                <c:pt idx="51">
                  <c:v>1.3616201310159504E-2</c:v>
                </c:pt>
                <c:pt idx="52">
                  <c:v>-3.9282115217088354E-2</c:v>
                </c:pt>
                <c:pt idx="53">
                  <c:v>-1.7763568394002505E-15</c:v>
                </c:pt>
                <c:pt idx="54">
                  <c:v>-9.6415501108557677E-3</c:v>
                </c:pt>
                <c:pt idx="55">
                  <c:v>-2.4170838204580214E-2</c:v>
                </c:pt>
                <c:pt idx="56">
                  <c:v>1.8691537085588905E-2</c:v>
                </c:pt>
                <c:pt idx="57">
                  <c:v>2.0555433715036209E-2</c:v>
                </c:pt>
                <c:pt idx="58">
                  <c:v>0.19458881283376783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6-456A-87EF-A12647D0C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42512"/>
        <c:axId val="448837712"/>
      </c:scatterChart>
      <c:valAx>
        <c:axId val="44884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37712"/>
        <c:crosses val="autoZero"/>
        <c:crossBetween val="midCat"/>
      </c:valAx>
      <c:valAx>
        <c:axId val="4488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4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Residuals x Predicted Values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'Reduced Model'!$B$26:$B$84</c:f>
              <c:numCache>
                <c:formatCode>General</c:formatCode>
                <c:ptCount val="59"/>
                <c:pt idx="0">
                  <c:v>6.0555634159541487</c:v>
                </c:pt>
                <c:pt idx="1">
                  <c:v>5.9316542162665087</c:v>
                </c:pt>
                <c:pt idx="2">
                  <c:v>6.2253178543785523</c:v>
                </c:pt>
                <c:pt idx="3">
                  <c:v>6.2203935420033858</c:v>
                </c:pt>
                <c:pt idx="4">
                  <c:v>6.2233944188832497</c:v>
                </c:pt>
                <c:pt idx="5">
                  <c:v>5.9433682531645289</c:v>
                </c:pt>
                <c:pt idx="6">
                  <c:v>6.0929327395968222</c:v>
                </c:pt>
                <c:pt idx="7">
                  <c:v>6.2380120523800127</c:v>
                </c:pt>
                <c:pt idx="8">
                  <c:v>6.0668502774106976</c:v>
                </c:pt>
                <c:pt idx="9">
                  <c:v>5.9554950712242043</c:v>
                </c:pt>
                <c:pt idx="10">
                  <c:v>6.1244418471128919</c:v>
                </c:pt>
                <c:pt idx="11">
                  <c:v>6.1430856657675772</c:v>
                </c:pt>
                <c:pt idx="12">
                  <c:v>6.2042945069127704</c:v>
                </c:pt>
                <c:pt idx="13">
                  <c:v>6.1630127042912006</c:v>
                </c:pt>
                <c:pt idx="14">
                  <c:v>6.2569933592048113</c:v>
                </c:pt>
                <c:pt idx="15">
                  <c:v>6.1668906904062997</c:v>
                </c:pt>
                <c:pt idx="16">
                  <c:v>6.279347383806666</c:v>
                </c:pt>
                <c:pt idx="17">
                  <c:v>6.1999435857925853</c:v>
                </c:pt>
                <c:pt idx="18">
                  <c:v>6.2219819223989425</c:v>
                </c:pt>
                <c:pt idx="19">
                  <c:v>6.2443649835412947</c:v>
                </c:pt>
                <c:pt idx="20">
                  <c:v>6.1362308345089103</c:v>
                </c:pt>
                <c:pt idx="21">
                  <c:v>6.2139616599290308</c:v>
                </c:pt>
                <c:pt idx="22">
                  <c:v>6.0546204695625585</c:v>
                </c:pt>
                <c:pt idx="23">
                  <c:v>6.2179408892116967</c:v>
                </c:pt>
                <c:pt idx="24">
                  <c:v>6.1929917463580253</c:v>
                </c:pt>
                <c:pt idx="25">
                  <c:v>6.1174984931653542</c:v>
                </c:pt>
                <c:pt idx="26">
                  <c:v>6.2060011894250744</c:v>
                </c:pt>
                <c:pt idx="27">
                  <c:v>6.0774363465913979</c:v>
                </c:pt>
                <c:pt idx="28">
                  <c:v>6.0411208180666138</c:v>
                </c:pt>
                <c:pt idx="29">
                  <c:v>6.1882507811118401</c:v>
                </c:pt>
                <c:pt idx="30">
                  <c:v>6.1551435955876554</c:v>
                </c:pt>
                <c:pt idx="31">
                  <c:v>6.2389724553056487</c:v>
                </c:pt>
                <c:pt idx="32">
                  <c:v>6.1549930348866431</c:v>
                </c:pt>
                <c:pt idx="33">
                  <c:v>6.1765348239525659</c:v>
                </c:pt>
                <c:pt idx="34">
                  <c:v>6.1712971294030057</c:v>
                </c:pt>
                <c:pt idx="35">
                  <c:v>6.1095652587984839</c:v>
                </c:pt>
                <c:pt idx="36">
                  <c:v>6.2421430493742065</c:v>
                </c:pt>
                <c:pt idx="37">
                  <c:v>6.2412747825037673</c:v>
                </c:pt>
                <c:pt idx="38">
                  <c:v>6.2504579804571971</c:v>
                </c:pt>
                <c:pt idx="39">
                  <c:v>5.9403804903235562</c:v>
                </c:pt>
                <c:pt idx="40">
                  <c:v>6.1402779793889231</c:v>
                </c:pt>
                <c:pt idx="41">
                  <c:v>6.1734590313938407</c:v>
                </c:pt>
                <c:pt idx="42">
                  <c:v>6.1655158608402472</c:v>
                </c:pt>
                <c:pt idx="43">
                  <c:v>6.052534266687382</c:v>
                </c:pt>
                <c:pt idx="44">
                  <c:v>6.0425303018439838</c:v>
                </c:pt>
                <c:pt idx="45">
                  <c:v>6.0705083382740739</c:v>
                </c:pt>
                <c:pt idx="46">
                  <c:v>6.2737352705032379</c:v>
                </c:pt>
                <c:pt idx="47">
                  <c:v>6.1548396554582396</c:v>
                </c:pt>
                <c:pt idx="48">
                  <c:v>6.1720776407929048</c:v>
                </c:pt>
                <c:pt idx="49">
                  <c:v>6.1800959292123583</c:v>
                </c:pt>
                <c:pt idx="50">
                  <c:v>6.2548552100077597</c:v>
                </c:pt>
                <c:pt idx="51">
                  <c:v>6.2490747380347447</c:v>
                </c:pt>
                <c:pt idx="52">
                  <c:v>6.0993127571050803</c:v>
                </c:pt>
                <c:pt idx="53">
                  <c:v>6.0793488976156684</c:v>
                </c:pt>
                <c:pt idx="54">
                  <c:v>6.116927065360426</c:v>
                </c:pt>
                <c:pt idx="55">
                  <c:v>6.2176885172271952</c:v>
                </c:pt>
                <c:pt idx="56">
                  <c:v>6.2162616296634612</c:v>
                </c:pt>
                <c:pt idx="57">
                  <c:v>5.9944319003441011</c:v>
                </c:pt>
                <c:pt idx="58">
                  <c:v>6.0546345295460737</c:v>
                </c:pt>
              </c:numCache>
            </c:numRef>
          </c:xVal>
          <c:yVal>
            <c:numRef>
              <c:f>'Reduced Model'!$C$26:$C$84</c:f>
              <c:numCache>
                <c:formatCode>General</c:formatCode>
                <c:ptCount val="59"/>
                <c:pt idx="0">
                  <c:v>-7.8376984339492139E-2</c:v>
                </c:pt>
                <c:pt idx="1">
                  <c:v>3.0463159215479152E-2</c:v>
                </c:pt>
                <c:pt idx="2">
                  <c:v>-2.4424915342731168E-3</c:v>
                </c:pt>
                <c:pt idx="3">
                  <c:v>5.2350931098370523E-3</c:v>
                </c:pt>
                <c:pt idx="4">
                  <c:v>1.9857975839324027E-2</c:v>
                </c:pt>
                <c:pt idx="5">
                  <c:v>2.6514802238876811E-2</c:v>
                </c:pt>
                <c:pt idx="6">
                  <c:v>-9.0297232889007262E-3</c:v>
                </c:pt>
                <c:pt idx="7">
                  <c:v>1.2099087200876824E-2</c:v>
                </c:pt>
                <c:pt idx="8">
                  <c:v>-2.0347612439374885E-2</c:v>
                </c:pt>
                <c:pt idx="9">
                  <c:v>-2.4607300477583749E-2</c:v>
                </c:pt>
                <c:pt idx="10">
                  <c:v>-0.11562898847921854</c:v>
                </c:pt>
                <c:pt idx="11">
                  <c:v>1.2051499197176518E-2</c:v>
                </c:pt>
                <c:pt idx="12">
                  <c:v>-0.11821044768533273</c:v>
                </c:pt>
                <c:pt idx="13">
                  <c:v>4.9508983725077726E-2</c:v>
                </c:pt>
                <c:pt idx="14">
                  <c:v>-4.233174896357017E-2</c:v>
                </c:pt>
                <c:pt idx="15">
                  <c:v>8.7986651416835926E-2</c:v>
                </c:pt>
                <c:pt idx="16">
                  <c:v>-2.792466593335341E-2</c:v>
                </c:pt>
                <c:pt idx="17">
                  <c:v>4.5832153283802413E-3</c:v>
                </c:pt>
                <c:pt idx="18">
                  <c:v>1.9316899975819091E-2</c:v>
                </c:pt>
                <c:pt idx="19">
                  <c:v>8.5785591611253764E-2</c:v>
                </c:pt>
                <c:pt idx="20">
                  <c:v>3.1378849134306108E-2</c:v>
                </c:pt>
                <c:pt idx="21">
                  <c:v>-1.386697899886169E-2</c:v>
                </c:pt>
                <c:pt idx="22">
                  <c:v>-0.12738928567290042</c:v>
                </c:pt>
                <c:pt idx="23">
                  <c:v>-3.4234623598550229E-4</c:v>
                </c:pt>
                <c:pt idx="24">
                  <c:v>-4.7773533616830122E-2</c:v>
                </c:pt>
                <c:pt idx="25">
                  <c:v>6.7312407487228221E-2</c:v>
                </c:pt>
                <c:pt idx="26">
                  <c:v>7.8891859427663746E-2</c:v>
                </c:pt>
                <c:pt idx="27">
                  <c:v>-0.12264730779184507</c:v>
                </c:pt>
                <c:pt idx="28">
                  <c:v>2.6838014284922274E-2</c:v>
                </c:pt>
                <c:pt idx="29">
                  <c:v>0.12849262402722594</c:v>
                </c:pt>
                <c:pt idx="30">
                  <c:v>4.0426466843085151E-2</c:v>
                </c:pt>
                <c:pt idx="31">
                  <c:v>4.322902400051376E-2</c:v>
                </c:pt>
                <c:pt idx="32">
                  <c:v>1.6338553808758149E-2</c:v>
                </c:pt>
                <c:pt idx="33">
                  <c:v>0.11157369517861504</c:v>
                </c:pt>
                <c:pt idx="34">
                  <c:v>-0.12982181189465525</c:v>
                </c:pt>
                <c:pt idx="35">
                  <c:v>-8.5436380609722029E-2</c:v>
                </c:pt>
                <c:pt idx="36">
                  <c:v>1.7384413601105209E-2</c:v>
                </c:pt>
                <c:pt idx="37">
                  <c:v>-2.7167003565311099E-2</c:v>
                </c:pt>
                <c:pt idx="38">
                  <c:v>-5.7332856813128608E-2</c:v>
                </c:pt>
                <c:pt idx="39">
                  <c:v>-3.2018930301128457E-2</c:v>
                </c:pt>
                <c:pt idx="40">
                  <c:v>0.10873366520335637</c:v>
                </c:pt>
                <c:pt idx="41">
                  <c:v>1.4934819092897733E-2</c:v>
                </c:pt>
                <c:pt idx="42">
                  <c:v>-0.23473487841240992</c:v>
                </c:pt>
                <c:pt idx="43">
                  <c:v>4.4537811839719055E-2</c:v>
                </c:pt>
                <c:pt idx="44">
                  <c:v>0.13576523522898132</c:v>
                </c:pt>
                <c:pt idx="45">
                  <c:v>3.6200759144488615E-2</c:v>
                </c:pt>
                <c:pt idx="46">
                  <c:v>7.7967414839166693E-2</c:v>
                </c:pt>
                <c:pt idx="47">
                  <c:v>2.2367141210677843E-2</c:v>
                </c:pt>
                <c:pt idx="48">
                  <c:v>4.4782764063717728E-2</c:v>
                </c:pt>
                <c:pt idx="49">
                  <c:v>2.6484661961747591E-3</c:v>
                </c:pt>
                <c:pt idx="50">
                  <c:v>-8.4699362722952642E-2</c:v>
                </c:pt>
                <c:pt idx="51">
                  <c:v>2.5557338701511334E-2</c:v>
                </c:pt>
                <c:pt idx="52">
                  <c:v>-4.3143707417209853E-2</c:v>
                </c:pt>
                <c:pt idx="53">
                  <c:v>-0.11879564568345025</c:v>
                </c:pt>
                <c:pt idx="54">
                  <c:v>-1.2168621543961144E-2</c:v>
                </c:pt>
                <c:pt idx="55">
                  <c:v>-1.5286144740070284E-2</c:v>
                </c:pt>
                <c:pt idx="56">
                  <c:v>-3.9632100713774321E-2</c:v>
                </c:pt>
                <c:pt idx="57">
                  <c:v>1.9995881763730239E-2</c:v>
                </c:pt>
                <c:pt idx="58">
                  <c:v>0.18239669593848529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0-42BB-8A29-D2FCD0DD1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254632"/>
        <c:axId val="666256272"/>
      </c:scatterChart>
      <c:valAx>
        <c:axId val="66625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56272"/>
        <c:crosses val="autoZero"/>
        <c:crossBetween val="midCat"/>
      </c:valAx>
      <c:valAx>
        <c:axId val="6662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5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Full'!$A$2:$A$15</c:f>
              <c:strCache>
                <c:ptCount val="14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More</c:v>
                </c:pt>
              </c:strCache>
            </c:strRef>
          </c:cat>
          <c:val>
            <c:numRef>
              <c:f>'Histogram Full'!$B$2:$B$15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18</c:v>
                </c:pt>
                <c:pt idx="7">
                  <c:v>18</c:v>
                </c:pt>
                <c:pt idx="8">
                  <c:v>3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0E-4FDC-9BB2-3930CCD5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5047736"/>
        <c:axId val="620670776"/>
      </c:barChart>
      <c:catAx>
        <c:axId val="575047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0670776"/>
        <c:crosses val="autoZero"/>
        <c:auto val="1"/>
        <c:lblAlgn val="ctr"/>
        <c:lblOffset val="100"/>
        <c:noMultiLvlLbl val="0"/>
      </c:catAx>
      <c:valAx>
        <c:axId val="620670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0477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Reduced'!$A$2:$A$15</c:f>
              <c:strCache>
                <c:ptCount val="14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More</c:v>
                </c:pt>
              </c:strCache>
            </c:strRef>
          </c:cat>
          <c:val>
            <c:numRef>
              <c:f>'Histogram Reduced'!$B$2:$B$15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11</c:v>
                </c:pt>
                <c:pt idx="7">
                  <c:v>18</c:v>
                </c:pt>
                <c:pt idx="8">
                  <c:v>6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9-47D1-B563-7FD3ACD8A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821720"/>
        <c:axId val="494817456"/>
      </c:barChart>
      <c:catAx>
        <c:axId val="494821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817456"/>
        <c:crosses val="autoZero"/>
        <c:auto val="1"/>
        <c:lblAlgn val="ctr"/>
        <c:lblOffset val="100"/>
        <c:noMultiLvlLbl val="0"/>
      </c:catAx>
      <c:valAx>
        <c:axId val="494817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8217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489594</xdr:colOff>
      <xdr:row>26</xdr:row>
      <xdr:rowOff>58898</xdr:rowOff>
    </xdr:from>
    <xdr:to>
      <xdr:col>13</xdr:col>
      <xdr:colOff>64420</xdr:colOff>
      <xdr:row>42</xdr:row>
      <xdr:rowOff>171541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A6F2B80-44A8-42BE-B480-54E6A59E3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91586</xdr:colOff>
      <xdr:row>15</xdr:row>
      <xdr:rowOff>49823</xdr:rowOff>
    </xdr:from>
    <xdr:to>
      <xdr:col>17</xdr:col>
      <xdr:colOff>406644</xdr:colOff>
      <xdr:row>29</xdr:row>
      <xdr:rowOff>111370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48279-7AAD-4024-86F4-ECAAE7915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258232</xdr:colOff>
      <xdr:row>0</xdr:row>
      <xdr:rowOff>177799</xdr:rowOff>
    </xdr:from>
    <xdr:to>
      <xdr:col>11</xdr:col>
      <xdr:colOff>397934</xdr:colOff>
      <xdr:row>21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DEF61-2BED-47C7-AEE0-B2CA4E995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12</xdr:col>
      <xdr:colOff>352425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F5E33-477A-435C-BAD3-A4AF34C94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Normal="100"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3.7109375" bestFit="1" customWidth="1"/>
    <col min="4" max="4" width="13.28515625" bestFit="1" customWidth="1"/>
    <col min="5" max="5" width="9.85546875" bestFit="1" customWidth="1"/>
    <col min="6" max="6" width="11.28515625" bestFit="1" customWidth="1"/>
    <col min="7" max="7" width="10.5703125" bestFit="1" customWidth="1"/>
    <col min="8" max="8" width="12" bestFit="1" customWidth="1"/>
    <col min="10" max="10" width="12.28515625" bestFit="1" customWidth="1"/>
    <col min="11" max="11" width="15" bestFit="1" customWidth="1"/>
  </cols>
  <sheetData>
    <row r="1" spans="1:11" x14ac:dyDescent="0.25">
      <c r="A1" t="s">
        <v>62</v>
      </c>
      <c r="B1" s="1" t="s">
        <v>69</v>
      </c>
      <c r="C1" t="s">
        <v>70</v>
      </c>
      <c r="D1" t="s">
        <v>59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61</v>
      </c>
      <c r="K1" t="s">
        <v>60</v>
      </c>
    </row>
    <row r="2" spans="1:11" x14ac:dyDescent="0.25">
      <c r="A2" t="s">
        <v>53</v>
      </c>
      <c r="B2" s="2">
        <v>394.32933335631435</v>
      </c>
      <c r="C2">
        <f>LN(B2)</f>
        <v>5.9771864316146566</v>
      </c>
      <c r="D2">
        <v>-0.28033541860251848</v>
      </c>
      <c r="E2">
        <f t="shared" ref="E2:E33" si="0">IF(J2="South America",1,0)</f>
        <v>0</v>
      </c>
      <c r="F2">
        <f t="shared" ref="F2:F33" si="1">IF(J2="North America",1,0)</f>
        <v>0</v>
      </c>
      <c r="G2">
        <f t="shared" ref="G2:G33" si="2">IF(J2="Asia",1,0)</f>
        <v>0</v>
      </c>
      <c r="H2">
        <f t="shared" ref="H2:H33" si="3">IF(J2="Africa",1,0)</f>
        <v>0</v>
      </c>
      <c r="I2">
        <f t="shared" ref="I2:I33" si="4">IF(J2="Oceania",1,0)</f>
        <v>0</v>
      </c>
      <c r="J2" t="s">
        <v>63</v>
      </c>
      <c r="K2">
        <v>3.26756</v>
      </c>
    </row>
    <row r="3" spans="1:11" x14ac:dyDescent="0.25">
      <c r="A3" t="s">
        <v>52</v>
      </c>
      <c r="B3" s="2">
        <v>388.4317099071414</v>
      </c>
      <c r="C3">
        <f t="shared" ref="C3:C60" si="5">LN(B3)</f>
        <v>5.9621173754819878</v>
      </c>
      <c r="D3">
        <v>-0.25490972233955755</v>
      </c>
      <c r="E3">
        <f t="shared" si="0"/>
        <v>1</v>
      </c>
      <c r="F3">
        <f t="shared" si="1"/>
        <v>0</v>
      </c>
      <c r="G3">
        <f t="shared" si="2"/>
        <v>0</v>
      </c>
      <c r="H3">
        <f t="shared" si="3"/>
        <v>0</v>
      </c>
      <c r="I3">
        <f t="shared" si="4"/>
        <v>0</v>
      </c>
      <c r="J3" t="s">
        <v>64</v>
      </c>
      <c r="K3">
        <v>5.6771859999999998</v>
      </c>
    </row>
    <row r="4" spans="1:11" x14ac:dyDescent="0.25">
      <c r="A4" t="s">
        <v>11</v>
      </c>
      <c r="B4" s="2">
        <v>504.15076631113095</v>
      </c>
      <c r="C4">
        <f t="shared" si="5"/>
        <v>6.2228753628442792</v>
      </c>
      <c r="D4">
        <v>1.6121427149747996</v>
      </c>
      <c r="E4">
        <f t="shared" si="0"/>
        <v>0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1</v>
      </c>
      <c r="J4" t="s">
        <v>65</v>
      </c>
      <c r="K4">
        <v>5.0278039999999988</v>
      </c>
    </row>
    <row r="5" spans="1:11" x14ac:dyDescent="0.25">
      <c r="A5" t="s">
        <v>14</v>
      </c>
      <c r="B5" s="2">
        <v>505.54074324980098</v>
      </c>
      <c r="C5">
        <f t="shared" si="5"/>
        <v>6.2256286351132228</v>
      </c>
      <c r="D5">
        <v>1.5572448661797735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  <c r="J5" t="s">
        <v>63</v>
      </c>
      <c r="K5">
        <v>5.6978300000000006</v>
      </c>
    </row>
    <row r="6" spans="1:11" x14ac:dyDescent="0.25">
      <c r="A6" t="s">
        <v>12</v>
      </c>
      <c r="B6" s="2">
        <v>514.52924472735674</v>
      </c>
      <c r="C6">
        <f t="shared" si="5"/>
        <v>6.2432523947225738</v>
      </c>
      <c r="D6">
        <v>1.5906996254745041</v>
      </c>
      <c r="E6">
        <f t="shared" si="0"/>
        <v>0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  <c r="J6" t="s">
        <v>63</v>
      </c>
      <c r="K6">
        <v>6.4257340000000003</v>
      </c>
    </row>
    <row r="7" spans="1:11" x14ac:dyDescent="0.25">
      <c r="A7" t="s">
        <v>50</v>
      </c>
      <c r="B7" s="2">
        <v>391.4598889541769</v>
      </c>
      <c r="C7">
        <f t="shared" si="5"/>
        <v>5.9698830554034057</v>
      </c>
      <c r="D7">
        <v>-0.12431779855140292</v>
      </c>
      <c r="E7">
        <f t="shared" si="0"/>
        <v>1</v>
      </c>
      <c r="F7">
        <f t="shared" si="1"/>
        <v>0</v>
      </c>
      <c r="G7">
        <f t="shared" si="2"/>
        <v>0</v>
      </c>
      <c r="H7">
        <f t="shared" si="3"/>
        <v>0</v>
      </c>
      <c r="I7">
        <f t="shared" si="4"/>
        <v>0</v>
      </c>
      <c r="J7" t="s">
        <v>64</v>
      </c>
      <c r="K7">
        <v>5.4829475000000008</v>
      </c>
    </row>
    <row r="8" spans="1:11" x14ac:dyDescent="0.25">
      <c r="A8" t="s">
        <v>45</v>
      </c>
      <c r="B8" s="2">
        <v>438.73825987741685</v>
      </c>
      <c r="C8">
        <f t="shared" si="5"/>
        <v>6.0839030163079215</v>
      </c>
      <c r="D8">
        <v>0.13627005290524893</v>
      </c>
      <c r="E8">
        <f t="shared" si="0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 t="s">
        <v>63</v>
      </c>
      <c r="K8">
        <v>4.2483249999999995</v>
      </c>
    </row>
    <row r="9" spans="1:11" x14ac:dyDescent="0.25">
      <c r="A9" t="s">
        <v>10</v>
      </c>
      <c r="B9" s="2">
        <v>518.0703995959384</v>
      </c>
      <c r="C9">
        <f t="shared" si="5"/>
        <v>6.2501111395808895</v>
      </c>
      <c r="D9">
        <v>1.7536617960900924</v>
      </c>
      <c r="E9">
        <f t="shared" si="0"/>
        <v>0</v>
      </c>
      <c r="F9">
        <f t="shared" si="1"/>
        <v>1</v>
      </c>
      <c r="G9">
        <f t="shared" si="2"/>
        <v>0</v>
      </c>
      <c r="H9">
        <f t="shared" si="3"/>
        <v>0</v>
      </c>
      <c r="I9">
        <f t="shared" si="4"/>
        <v>0</v>
      </c>
      <c r="J9" t="s">
        <v>66</v>
      </c>
      <c r="K9">
        <v>5.1186220000000002</v>
      </c>
    </row>
    <row r="10" spans="1:11" x14ac:dyDescent="0.25">
      <c r="A10" t="s">
        <v>22</v>
      </c>
      <c r="B10" s="2">
        <v>422.63235540553205</v>
      </c>
      <c r="C10">
        <f t="shared" si="5"/>
        <v>6.0465026649713227</v>
      </c>
      <c r="D10">
        <v>1.2523002913479462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J10" t="s">
        <v>64</v>
      </c>
      <c r="K10">
        <v>4.0036950000000004</v>
      </c>
    </row>
    <row r="11" spans="1:11" x14ac:dyDescent="0.25">
      <c r="A11" t="s">
        <v>46</v>
      </c>
      <c r="B11" s="2">
        <v>376.48860107282263</v>
      </c>
      <c r="C11">
        <f t="shared" si="5"/>
        <v>5.9308877707466205</v>
      </c>
      <c r="D11">
        <v>1.0875944957263028E-2</v>
      </c>
      <c r="E11">
        <f t="shared" si="0"/>
        <v>1</v>
      </c>
      <c r="F11">
        <f t="shared" si="1"/>
        <v>0</v>
      </c>
      <c r="G11">
        <f t="shared" si="2"/>
        <v>0</v>
      </c>
      <c r="H11">
        <f t="shared" si="3"/>
        <v>0</v>
      </c>
      <c r="I11">
        <f t="shared" si="4"/>
        <v>0</v>
      </c>
      <c r="J11" t="s">
        <v>64</v>
      </c>
      <c r="K11">
        <v>4.395553333333333</v>
      </c>
    </row>
    <row r="12" spans="1:11" x14ac:dyDescent="0.25">
      <c r="A12" t="s">
        <v>39</v>
      </c>
      <c r="B12" s="2">
        <v>406.99986698879047</v>
      </c>
      <c r="C12">
        <f t="shared" si="5"/>
        <v>6.0088128586336733</v>
      </c>
      <c r="D12">
        <v>0.48754391376074746</v>
      </c>
      <c r="E12">
        <f t="shared" si="0"/>
        <v>0</v>
      </c>
      <c r="F12">
        <f t="shared" si="1"/>
        <v>1</v>
      </c>
      <c r="G12">
        <f t="shared" si="2"/>
        <v>0</v>
      </c>
      <c r="H12">
        <f t="shared" si="3"/>
        <v>0</v>
      </c>
      <c r="I12">
        <f t="shared" si="4"/>
        <v>0</v>
      </c>
      <c r="J12" t="s">
        <v>66</v>
      </c>
      <c r="K12">
        <v>5.3529599999999995</v>
      </c>
    </row>
    <row r="13" spans="1:11" x14ac:dyDescent="0.25">
      <c r="A13" t="s">
        <v>36</v>
      </c>
      <c r="B13" s="2">
        <v>471.13146075925226</v>
      </c>
      <c r="C13">
        <f t="shared" si="5"/>
        <v>6.1551371649647537</v>
      </c>
      <c r="D13">
        <v>0.69539131650236019</v>
      </c>
      <c r="E13">
        <f t="shared" si="0"/>
        <v>0</v>
      </c>
      <c r="F13">
        <f t="shared" si="1"/>
        <v>0</v>
      </c>
      <c r="G13">
        <f t="shared" si="2"/>
        <v>0</v>
      </c>
      <c r="H13">
        <f t="shared" si="3"/>
        <v>0</v>
      </c>
      <c r="I13">
        <f t="shared" si="4"/>
        <v>0</v>
      </c>
      <c r="J13" t="s">
        <v>63</v>
      </c>
      <c r="K13">
        <v>4.2679875000000003</v>
      </c>
    </row>
    <row r="14" spans="1:11" x14ac:dyDescent="0.25">
      <c r="A14" t="s">
        <v>20</v>
      </c>
      <c r="B14" s="2">
        <v>439.69621113930839</v>
      </c>
      <c r="C14">
        <f t="shared" si="5"/>
        <v>6.0860840592274377</v>
      </c>
      <c r="D14">
        <v>1.3777675449181572</v>
      </c>
      <c r="E14">
        <f t="shared" si="0"/>
        <v>0</v>
      </c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0</v>
      </c>
      <c r="J14" t="s">
        <v>63</v>
      </c>
      <c r="K14">
        <v>7.3828775000000002</v>
      </c>
    </row>
    <row r="15" spans="1:11" x14ac:dyDescent="0.25">
      <c r="A15" t="s">
        <v>32</v>
      </c>
      <c r="B15" s="2">
        <v>498.9578823176692</v>
      </c>
      <c r="C15">
        <f t="shared" si="5"/>
        <v>6.2125216880162784</v>
      </c>
      <c r="D15">
        <v>0.91754447504674996</v>
      </c>
      <c r="E15">
        <f t="shared" si="0"/>
        <v>0</v>
      </c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0</v>
      </c>
      <c r="J15" t="s">
        <v>63</v>
      </c>
      <c r="K15">
        <v>4.2173360000000004</v>
      </c>
    </row>
    <row r="16" spans="1:11" x14ac:dyDescent="0.25">
      <c r="A16" t="s">
        <v>2</v>
      </c>
      <c r="B16" s="2">
        <v>500.02675662541617</v>
      </c>
      <c r="C16">
        <f t="shared" si="5"/>
        <v>6.2146616102412411</v>
      </c>
      <c r="D16">
        <v>1.9652716275976869</v>
      </c>
      <c r="E16">
        <f t="shared" si="0"/>
        <v>0</v>
      </c>
      <c r="F16">
        <f t="shared" si="1"/>
        <v>0</v>
      </c>
      <c r="G16">
        <f t="shared" si="2"/>
        <v>0</v>
      </c>
      <c r="H16">
        <f t="shared" si="3"/>
        <v>0</v>
      </c>
      <c r="I16">
        <f t="shared" si="4"/>
        <v>0</v>
      </c>
      <c r="J16" t="s">
        <v>63</v>
      </c>
      <c r="K16">
        <v>8.0778066666666657</v>
      </c>
    </row>
    <row r="17" spans="1:11" x14ac:dyDescent="0.25">
      <c r="A17" t="s">
        <v>30</v>
      </c>
      <c r="B17" s="2">
        <v>520.54552167679446</v>
      </c>
      <c r="C17">
        <f t="shared" si="5"/>
        <v>6.2548773418231356</v>
      </c>
      <c r="D17">
        <v>0.96077753565629331</v>
      </c>
      <c r="E17">
        <f t="shared" si="0"/>
        <v>0</v>
      </c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  <c r="J17" t="s">
        <v>63</v>
      </c>
      <c r="K17">
        <v>5.4339099999999991</v>
      </c>
    </row>
    <row r="18" spans="1:11" x14ac:dyDescent="0.25">
      <c r="A18" t="s">
        <v>0</v>
      </c>
      <c r="B18" s="2">
        <v>518.75033528296819</v>
      </c>
      <c r="C18">
        <f t="shared" si="5"/>
        <v>6.2514227178733126</v>
      </c>
      <c r="D18">
        <v>2.2144816226300046</v>
      </c>
      <c r="E18">
        <f t="shared" si="0"/>
        <v>0</v>
      </c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  <c r="J18" t="s">
        <v>63</v>
      </c>
      <c r="K18">
        <v>6.4846540000000008</v>
      </c>
    </row>
    <row r="19" spans="1:11" x14ac:dyDescent="0.25">
      <c r="A19" t="s">
        <v>21</v>
      </c>
      <c r="B19" s="2">
        <v>494.98467432063018</v>
      </c>
      <c r="C19">
        <f t="shared" si="5"/>
        <v>6.2045268011209656</v>
      </c>
      <c r="D19">
        <v>1.3292620498200891</v>
      </c>
      <c r="E19">
        <f t="shared" si="0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 t="s">
        <v>63</v>
      </c>
      <c r="K19">
        <v>5.7352340000000002</v>
      </c>
    </row>
    <row r="20" spans="1:11" x14ac:dyDescent="0.25">
      <c r="A20" t="s">
        <v>13</v>
      </c>
      <c r="B20" s="2">
        <v>513.52505581992659</v>
      </c>
      <c r="C20">
        <f t="shared" si="5"/>
        <v>6.2412988223747616</v>
      </c>
      <c r="D20">
        <v>1.5749526515802321</v>
      </c>
      <c r="E20">
        <f t="shared" si="0"/>
        <v>0</v>
      </c>
      <c r="F20">
        <f t="shared" si="1"/>
        <v>0</v>
      </c>
      <c r="G20">
        <f t="shared" si="2"/>
        <v>0</v>
      </c>
      <c r="H20">
        <f t="shared" si="3"/>
        <v>0</v>
      </c>
      <c r="I20">
        <f t="shared" si="4"/>
        <v>0</v>
      </c>
      <c r="J20" t="s">
        <v>63</v>
      </c>
      <c r="K20">
        <v>4.7998675000000004</v>
      </c>
    </row>
    <row r="21" spans="1:11" x14ac:dyDescent="0.25">
      <c r="A21" t="s">
        <v>6</v>
      </c>
      <c r="B21" s="2">
        <v>561.24109645454985</v>
      </c>
      <c r="C21">
        <f t="shared" si="5"/>
        <v>6.3301505751525484</v>
      </c>
      <c r="D21">
        <v>1.824486355485645</v>
      </c>
      <c r="E21">
        <f t="shared" si="0"/>
        <v>0</v>
      </c>
      <c r="F21">
        <f t="shared" si="1"/>
        <v>0</v>
      </c>
      <c r="G21">
        <f t="shared" si="2"/>
        <v>1</v>
      </c>
      <c r="H21">
        <f t="shared" si="3"/>
        <v>0</v>
      </c>
      <c r="I21">
        <f t="shared" si="4"/>
        <v>0</v>
      </c>
      <c r="J21" t="s">
        <v>67</v>
      </c>
      <c r="K21">
        <v>3.6069419999999992</v>
      </c>
    </row>
    <row r="22" spans="1:11" x14ac:dyDescent="0.25">
      <c r="A22" t="s">
        <v>38</v>
      </c>
      <c r="B22" s="2">
        <v>477.04445501548616</v>
      </c>
      <c r="C22">
        <f t="shared" si="5"/>
        <v>6.1676096836432164</v>
      </c>
      <c r="D22">
        <v>0.61897141027312552</v>
      </c>
      <c r="E22">
        <f t="shared" si="0"/>
        <v>0</v>
      </c>
      <c r="F22">
        <f t="shared" si="1"/>
        <v>0</v>
      </c>
      <c r="G22">
        <f t="shared" si="2"/>
        <v>0</v>
      </c>
      <c r="H22">
        <f t="shared" si="3"/>
        <v>0</v>
      </c>
      <c r="I22">
        <f t="shared" si="4"/>
        <v>0</v>
      </c>
      <c r="J22" t="s">
        <v>63</v>
      </c>
      <c r="K22">
        <v>4.7185700000000006</v>
      </c>
    </row>
    <row r="23" spans="1:11" x14ac:dyDescent="0.25">
      <c r="A23" t="s">
        <v>18</v>
      </c>
      <c r="B23" s="2">
        <v>492.79569723949555</v>
      </c>
      <c r="C23">
        <f t="shared" si="5"/>
        <v>6.2000946809301691</v>
      </c>
      <c r="D23">
        <v>1.4855401361212182</v>
      </c>
      <c r="E23">
        <f t="shared" si="0"/>
        <v>0</v>
      </c>
      <c r="F23">
        <f t="shared" si="1"/>
        <v>0</v>
      </c>
      <c r="G23">
        <f t="shared" si="2"/>
        <v>0</v>
      </c>
      <c r="H23">
        <f t="shared" si="3"/>
        <v>0</v>
      </c>
      <c r="I23">
        <f t="shared" si="4"/>
        <v>0</v>
      </c>
      <c r="J23" t="s">
        <v>63</v>
      </c>
      <c r="K23">
        <v>7.5805774999999995</v>
      </c>
    </row>
    <row r="24" spans="1:11" x14ac:dyDescent="0.25">
      <c r="A24" t="s">
        <v>55</v>
      </c>
      <c r="B24" s="2">
        <v>375.11445168174805</v>
      </c>
      <c r="C24">
        <f t="shared" si="5"/>
        <v>5.9272311838896581</v>
      </c>
      <c r="D24">
        <v>-0.29084769412110306</v>
      </c>
      <c r="E24">
        <f t="shared" si="0"/>
        <v>0</v>
      </c>
      <c r="F24">
        <f t="shared" si="1"/>
        <v>0</v>
      </c>
      <c r="G24">
        <f t="shared" si="2"/>
        <v>1</v>
      </c>
      <c r="H24">
        <f t="shared" si="3"/>
        <v>0</v>
      </c>
      <c r="I24">
        <f t="shared" si="4"/>
        <v>0</v>
      </c>
      <c r="J24" t="s">
        <v>67</v>
      </c>
      <c r="K24">
        <v>3.0465239999999998</v>
      </c>
    </row>
    <row r="25" spans="1:11" x14ac:dyDescent="0.25">
      <c r="A25" t="s">
        <v>15</v>
      </c>
      <c r="B25" s="2">
        <v>501.49746019665224</v>
      </c>
      <c r="C25">
        <f t="shared" si="5"/>
        <v>6.2175985429757112</v>
      </c>
      <c r="D25">
        <v>1.5299018887553877</v>
      </c>
      <c r="E25">
        <f t="shared" si="0"/>
        <v>0</v>
      </c>
      <c r="F25">
        <f t="shared" si="1"/>
        <v>0</v>
      </c>
      <c r="G25">
        <f t="shared" si="2"/>
        <v>0</v>
      </c>
      <c r="H25">
        <f t="shared" si="3"/>
        <v>0</v>
      </c>
      <c r="I25">
        <f t="shared" si="4"/>
        <v>0</v>
      </c>
      <c r="J25" t="s">
        <v>63</v>
      </c>
      <c r="K25">
        <v>5.9124739999999996</v>
      </c>
    </row>
    <row r="26" spans="1:11" x14ac:dyDescent="0.25">
      <c r="A26" t="s">
        <v>23</v>
      </c>
      <c r="B26" s="2">
        <v>466.48143014930878</v>
      </c>
      <c r="C26">
        <f t="shared" si="5"/>
        <v>6.1452182127411952</v>
      </c>
      <c r="D26">
        <v>1.251760664641846</v>
      </c>
      <c r="E26">
        <f t="shared" si="0"/>
        <v>0</v>
      </c>
      <c r="F26">
        <f t="shared" si="1"/>
        <v>0</v>
      </c>
      <c r="G26">
        <f t="shared" si="2"/>
        <v>1</v>
      </c>
      <c r="H26">
        <f t="shared" si="3"/>
        <v>0</v>
      </c>
      <c r="I26">
        <f t="shared" si="4"/>
        <v>0</v>
      </c>
      <c r="J26" t="s">
        <v>67</v>
      </c>
      <c r="K26">
        <v>5.6015600000000001</v>
      </c>
    </row>
    <row r="27" spans="1:11" x14ac:dyDescent="0.25">
      <c r="A27" t="s">
        <v>41</v>
      </c>
      <c r="B27" s="2">
        <v>485.32118101256833</v>
      </c>
      <c r="C27">
        <f t="shared" si="5"/>
        <v>6.1848109006525824</v>
      </c>
      <c r="D27">
        <v>0.41013712757380588</v>
      </c>
      <c r="E27">
        <f t="shared" si="0"/>
        <v>0</v>
      </c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J27" t="s">
        <v>63</v>
      </c>
      <c r="K27">
        <v>4.4632279999999991</v>
      </c>
    </row>
    <row r="28" spans="1:11" x14ac:dyDescent="0.25">
      <c r="A28" t="s">
        <v>19</v>
      </c>
      <c r="B28" s="2">
        <v>536.40691823422662</v>
      </c>
      <c r="C28">
        <f t="shared" si="5"/>
        <v>6.2848930488527381</v>
      </c>
      <c r="D28">
        <v>1.3967942011014796</v>
      </c>
      <c r="E28">
        <f t="shared" si="0"/>
        <v>0</v>
      </c>
      <c r="F28">
        <f t="shared" si="1"/>
        <v>0</v>
      </c>
      <c r="G28">
        <f t="shared" si="2"/>
        <v>1</v>
      </c>
      <c r="H28">
        <f t="shared" si="3"/>
        <v>0</v>
      </c>
      <c r="I28">
        <f t="shared" si="4"/>
        <v>0</v>
      </c>
      <c r="J28" t="s">
        <v>67</v>
      </c>
      <c r="K28">
        <v>3.6051160000000002</v>
      </c>
    </row>
    <row r="29" spans="1:11" x14ac:dyDescent="0.25">
      <c r="A29" t="s">
        <v>48</v>
      </c>
      <c r="B29" s="2">
        <v>385.59555639555919</v>
      </c>
      <c r="C29">
        <f t="shared" si="5"/>
        <v>5.9547890387995528</v>
      </c>
      <c r="D29">
        <v>-3.6488816814364215E-2</v>
      </c>
      <c r="E29">
        <f t="shared" si="0"/>
        <v>0</v>
      </c>
      <c r="F29">
        <f t="shared" si="1"/>
        <v>0</v>
      </c>
      <c r="G29">
        <f t="shared" si="2"/>
        <v>1</v>
      </c>
      <c r="H29">
        <f t="shared" si="3"/>
        <v>0</v>
      </c>
      <c r="I29">
        <f t="shared" si="4"/>
        <v>0</v>
      </c>
      <c r="J29" t="s">
        <v>67</v>
      </c>
      <c r="K29">
        <v>3.6127600000000002</v>
      </c>
    </row>
    <row r="30" spans="1:11" x14ac:dyDescent="0.25">
      <c r="A30" t="s">
        <v>58</v>
      </c>
      <c r="B30" s="2">
        <v>431.79840850507674</v>
      </c>
      <c r="C30">
        <f t="shared" si="5"/>
        <v>6.0679588323515361</v>
      </c>
      <c r="D30">
        <v>-0.44134623486097868</v>
      </c>
      <c r="E30">
        <f t="shared" si="0"/>
        <v>0</v>
      </c>
      <c r="F30">
        <f t="shared" si="1"/>
        <v>0</v>
      </c>
      <c r="G30">
        <f t="shared" si="2"/>
        <v>1</v>
      </c>
      <c r="H30">
        <f t="shared" si="3"/>
        <v>0</v>
      </c>
      <c r="I30">
        <f t="shared" si="4"/>
        <v>0</v>
      </c>
      <c r="J30" t="s">
        <v>67</v>
      </c>
      <c r="K30">
        <v>2.8271899999999999</v>
      </c>
    </row>
    <row r="31" spans="1:11" x14ac:dyDescent="0.25">
      <c r="A31" t="s">
        <v>24</v>
      </c>
      <c r="B31" s="2">
        <v>553.7666591436041</v>
      </c>
      <c r="C31">
        <f t="shared" si="5"/>
        <v>6.3167434051390661</v>
      </c>
      <c r="D31">
        <v>1.1989068297511007</v>
      </c>
      <c r="E31">
        <f t="shared" si="0"/>
        <v>0</v>
      </c>
      <c r="F31">
        <f t="shared" si="1"/>
        <v>0</v>
      </c>
      <c r="G31">
        <f t="shared" si="2"/>
        <v>1</v>
      </c>
      <c r="H31">
        <f t="shared" si="3"/>
        <v>0</v>
      </c>
      <c r="I31">
        <f t="shared" si="4"/>
        <v>0</v>
      </c>
      <c r="J31" t="s">
        <v>67</v>
      </c>
      <c r="K31">
        <v>4.8319475000000001</v>
      </c>
    </row>
    <row r="32" spans="1:11" x14ac:dyDescent="0.25">
      <c r="A32" t="s">
        <v>33</v>
      </c>
      <c r="B32" s="2">
        <v>490.57102141135846</v>
      </c>
      <c r="C32">
        <f t="shared" si="5"/>
        <v>6.1955700624307406</v>
      </c>
      <c r="D32">
        <v>0.82981707133097493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0</v>
      </c>
      <c r="J32" t="s">
        <v>63</v>
      </c>
      <c r="K32">
        <v>5.2635639999999997</v>
      </c>
    </row>
    <row r="33" spans="1:11" x14ac:dyDescent="0.25">
      <c r="A33" t="s">
        <v>9</v>
      </c>
      <c r="B33" s="2">
        <v>534.96508297892069</v>
      </c>
      <c r="C33">
        <f t="shared" si="5"/>
        <v>6.2822014793061625</v>
      </c>
      <c r="D33">
        <v>1.7643686827733562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  <c r="J33" t="s">
        <v>63</v>
      </c>
      <c r="K33">
        <v>2.0161799999999999</v>
      </c>
    </row>
    <row r="34" spans="1:11" x14ac:dyDescent="0.25">
      <c r="A34" t="s">
        <v>34</v>
      </c>
      <c r="B34" s="2">
        <v>478.8232774333577</v>
      </c>
      <c r="C34">
        <f t="shared" si="5"/>
        <v>6.1713315886954012</v>
      </c>
      <c r="D34">
        <v>0.82813857127473667</v>
      </c>
      <c r="E34">
        <f t="shared" ref="E34:E60" si="6">IF(J34="South America",1,0)</f>
        <v>0</v>
      </c>
      <c r="F34">
        <f t="shared" ref="F34:F60" si="7">IF(J34="North America",1,0)</f>
        <v>0</v>
      </c>
      <c r="G34">
        <f t="shared" ref="G34:G60" si="8">IF(J34="Asia",1,0)</f>
        <v>0</v>
      </c>
      <c r="H34">
        <f t="shared" ref="H34:H60" si="9">IF(J34="Africa",1,0)</f>
        <v>0</v>
      </c>
      <c r="I34">
        <f t="shared" ref="I34:I60" si="10">IF(J34="Oceania",1,0)</f>
        <v>0</v>
      </c>
      <c r="J34" t="s">
        <v>63</v>
      </c>
      <c r="K34">
        <v>5.1691180000000001</v>
      </c>
    </row>
    <row r="35" spans="1:11" x14ac:dyDescent="0.25">
      <c r="A35" t="s">
        <v>26</v>
      </c>
      <c r="B35" s="2">
        <v>538.13449473391756</v>
      </c>
      <c r="C35">
        <f t="shared" si="5"/>
        <v>6.288108519131181</v>
      </c>
      <c r="D35">
        <v>1.0682934982609256</v>
      </c>
      <c r="E35">
        <f t="shared" si="6"/>
        <v>0</v>
      </c>
      <c r="F35">
        <f t="shared" si="7"/>
        <v>0</v>
      </c>
      <c r="G35">
        <f t="shared" si="8"/>
        <v>1</v>
      </c>
      <c r="H35">
        <f t="shared" si="9"/>
        <v>0</v>
      </c>
      <c r="I35">
        <f t="shared" si="10"/>
        <v>0</v>
      </c>
      <c r="J35" t="s">
        <v>67</v>
      </c>
      <c r="K35">
        <v>2.4979683333333331</v>
      </c>
    </row>
    <row r="36" spans="1:11" x14ac:dyDescent="0.25">
      <c r="A36" t="s">
        <v>29</v>
      </c>
      <c r="B36" s="2">
        <v>420.51296761904092</v>
      </c>
      <c r="C36">
        <f t="shared" si="5"/>
        <v>6.0414753175083504</v>
      </c>
      <c r="D36">
        <v>1.0099019622433554</v>
      </c>
      <c r="E36">
        <f t="shared" si="6"/>
        <v>0</v>
      </c>
      <c r="F36">
        <f t="shared" si="7"/>
        <v>0</v>
      </c>
      <c r="G36">
        <f t="shared" si="8"/>
        <v>1</v>
      </c>
      <c r="H36">
        <f t="shared" si="9"/>
        <v>0</v>
      </c>
      <c r="I36">
        <f t="shared" si="10"/>
        <v>0</v>
      </c>
      <c r="J36" t="s">
        <v>67</v>
      </c>
      <c r="K36">
        <v>5.0725080000000009</v>
      </c>
    </row>
    <row r="37" spans="1:11" x14ac:dyDescent="0.25">
      <c r="A37" t="s">
        <v>43</v>
      </c>
      <c r="B37" s="2">
        <v>413.28146666770681</v>
      </c>
      <c r="C37">
        <f t="shared" si="5"/>
        <v>6.0241288781887619</v>
      </c>
      <c r="D37">
        <v>0.32169482993967219</v>
      </c>
      <c r="E37">
        <f t="shared" si="6"/>
        <v>0</v>
      </c>
      <c r="F37">
        <f t="shared" si="7"/>
        <v>1</v>
      </c>
      <c r="G37">
        <f t="shared" si="8"/>
        <v>0</v>
      </c>
      <c r="H37">
        <f t="shared" si="9"/>
        <v>0</v>
      </c>
      <c r="I37">
        <f t="shared" si="10"/>
        <v>0</v>
      </c>
      <c r="J37" t="s">
        <v>66</v>
      </c>
      <c r="K37">
        <v>5.0423260000000001</v>
      </c>
    </row>
    <row r="38" spans="1:11" x14ac:dyDescent="0.25">
      <c r="A38" t="s">
        <v>7</v>
      </c>
      <c r="B38" s="2">
        <v>522.97175819268443</v>
      </c>
      <c r="C38">
        <f t="shared" si="5"/>
        <v>6.2595274629753117</v>
      </c>
      <c r="D38">
        <v>1.799715504929446</v>
      </c>
      <c r="E38">
        <f t="shared" si="6"/>
        <v>0</v>
      </c>
      <c r="F38">
        <f t="shared" si="7"/>
        <v>0</v>
      </c>
      <c r="G38">
        <f t="shared" si="8"/>
        <v>0</v>
      </c>
      <c r="H38">
        <f t="shared" si="9"/>
        <v>0</v>
      </c>
      <c r="I38">
        <f t="shared" si="10"/>
        <v>0</v>
      </c>
      <c r="J38" t="s">
        <v>63</v>
      </c>
      <c r="K38">
        <v>5.7195419999999997</v>
      </c>
    </row>
    <row r="39" spans="1:11" x14ac:dyDescent="0.25">
      <c r="A39" t="s">
        <v>8</v>
      </c>
      <c r="B39" s="2">
        <v>499.74990282759325</v>
      </c>
      <c r="C39">
        <f t="shared" si="5"/>
        <v>6.2141077789384562</v>
      </c>
      <c r="D39">
        <v>1.7900357811963505</v>
      </c>
      <c r="E39">
        <f t="shared" si="6"/>
        <v>0</v>
      </c>
      <c r="F39">
        <f t="shared" si="7"/>
        <v>0</v>
      </c>
      <c r="G39">
        <f t="shared" si="8"/>
        <v>0</v>
      </c>
      <c r="H39">
        <f t="shared" si="9"/>
        <v>0</v>
      </c>
      <c r="I39">
        <f t="shared" si="10"/>
        <v>1</v>
      </c>
      <c r="J39" t="s">
        <v>65</v>
      </c>
      <c r="K39">
        <v>6.4522319999999995</v>
      </c>
    </row>
    <row r="40" spans="1:11" x14ac:dyDescent="0.25">
      <c r="A40" t="s">
        <v>4</v>
      </c>
      <c r="B40" s="2">
        <v>489.37307034875295</v>
      </c>
      <c r="C40">
        <f t="shared" si="5"/>
        <v>6.1931251236440685</v>
      </c>
      <c r="D40">
        <v>1.8924130826942229</v>
      </c>
      <c r="E40">
        <f t="shared" si="6"/>
        <v>0</v>
      </c>
      <c r="F40">
        <f t="shared" si="7"/>
        <v>0</v>
      </c>
      <c r="G40">
        <f t="shared" si="8"/>
        <v>0</v>
      </c>
      <c r="H40">
        <f t="shared" si="9"/>
        <v>0</v>
      </c>
      <c r="I40">
        <f t="shared" si="10"/>
        <v>0</v>
      </c>
      <c r="J40" t="s">
        <v>63</v>
      </c>
      <c r="K40">
        <v>6.6199899999999996</v>
      </c>
    </row>
    <row r="41" spans="1:11" x14ac:dyDescent="0.25">
      <c r="A41" t="s">
        <v>51</v>
      </c>
      <c r="B41" s="2">
        <v>368.10254712735889</v>
      </c>
      <c r="C41">
        <f t="shared" si="5"/>
        <v>5.9083615600224277</v>
      </c>
      <c r="D41">
        <v>-0.15762635824112803</v>
      </c>
      <c r="E41">
        <f t="shared" si="6"/>
        <v>1</v>
      </c>
      <c r="F41">
        <f t="shared" si="7"/>
        <v>0</v>
      </c>
      <c r="G41">
        <f t="shared" si="8"/>
        <v>0</v>
      </c>
      <c r="H41">
        <f t="shared" si="9"/>
        <v>0</v>
      </c>
      <c r="I41">
        <f t="shared" si="10"/>
        <v>0</v>
      </c>
      <c r="J41" t="s">
        <v>64</v>
      </c>
      <c r="K41">
        <v>2.6620460000000001</v>
      </c>
    </row>
    <row r="42" spans="1:11" x14ac:dyDescent="0.25">
      <c r="A42" t="s">
        <v>37</v>
      </c>
      <c r="B42" s="2">
        <v>517.50109681796323</v>
      </c>
      <c r="C42">
        <f t="shared" si="5"/>
        <v>6.2490116445922794</v>
      </c>
      <c r="D42">
        <v>0.66409030825266036</v>
      </c>
      <c r="E42">
        <f t="shared" si="6"/>
        <v>0</v>
      </c>
      <c r="F42">
        <f t="shared" si="7"/>
        <v>0</v>
      </c>
      <c r="G42">
        <f t="shared" si="8"/>
        <v>0</v>
      </c>
      <c r="H42">
        <f t="shared" si="9"/>
        <v>0</v>
      </c>
      <c r="I42">
        <f t="shared" si="10"/>
        <v>0</v>
      </c>
      <c r="J42" t="s">
        <v>63</v>
      </c>
      <c r="K42">
        <v>5.0646399999999998</v>
      </c>
    </row>
    <row r="43" spans="1:11" x14ac:dyDescent="0.25">
      <c r="A43" t="s">
        <v>27</v>
      </c>
      <c r="B43" s="2">
        <v>487.06318134390773</v>
      </c>
      <c r="C43">
        <f t="shared" si="5"/>
        <v>6.1883938504867384</v>
      </c>
      <c r="D43">
        <v>1.0340035544171302</v>
      </c>
      <c r="E43">
        <f t="shared" si="6"/>
        <v>0</v>
      </c>
      <c r="F43">
        <f t="shared" si="7"/>
        <v>0</v>
      </c>
      <c r="G43">
        <f t="shared" si="8"/>
        <v>0</v>
      </c>
      <c r="H43">
        <f t="shared" si="9"/>
        <v>0</v>
      </c>
      <c r="I43">
        <f t="shared" si="10"/>
        <v>0</v>
      </c>
      <c r="J43" t="s">
        <v>63</v>
      </c>
      <c r="K43">
        <v>4.7081640000000009</v>
      </c>
    </row>
    <row r="44" spans="1:11" x14ac:dyDescent="0.25">
      <c r="A44" t="s">
        <v>31</v>
      </c>
      <c r="B44" s="2">
        <v>376.44839863468667</v>
      </c>
      <c r="C44">
        <f t="shared" si="5"/>
        <v>5.9307809824278372</v>
      </c>
      <c r="D44">
        <v>0.94545048491583028</v>
      </c>
      <c r="E44">
        <f t="shared" si="6"/>
        <v>0</v>
      </c>
      <c r="F44">
        <f t="shared" si="7"/>
        <v>0</v>
      </c>
      <c r="G44">
        <f t="shared" si="8"/>
        <v>1</v>
      </c>
      <c r="H44">
        <f t="shared" si="9"/>
        <v>0</v>
      </c>
      <c r="I44">
        <f t="shared" si="10"/>
        <v>0</v>
      </c>
      <c r="J44" t="s">
        <v>67</v>
      </c>
      <c r="K44">
        <v>2.4534199999999999</v>
      </c>
    </row>
    <row r="45" spans="1:11" x14ac:dyDescent="0.25">
      <c r="A45" t="s">
        <v>56</v>
      </c>
      <c r="B45" s="2">
        <v>444.55424278764349</v>
      </c>
      <c r="C45">
        <f t="shared" si="5"/>
        <v>6.0970720785271011</v>
      </c>
      <c r="D45">
        <v>-0.31410536773554165</v>
      </c>
      <c r="E45">
        <f t="shared" si="6"/>
        <v>0</v>
      </c>
      <c r="F45">
        <f t="shared" si="7"/>
        <v>0</v>
      </c>
      <c r="G45">
        <f t="shared" si="8"/>
        <v>0</v>
      </c>
      <c r="H45">
        <f t="shared" si="9"/>
        <v>0</v>
      </c>
      <c r="I45">
        <f t="shared" si="10"/>
        <v>0</v>
      </c>
      <c r="J45" t="s">
        <v>63</v>
      </c>
      <c r="K45">
        <v>3.7712574999999999</v>
      </c>
    </row>
    <row r="46" spans="1:11" x14ac:dyDescent="0.25">
      <c r="A46" t="s">
        <v>57</v>
      </c>
      <c r="B46" s="2">
        <v>482.16941566331855</v>
      </c>
      <c r="C46">
        <f t="shared" si="5"/>
        <v>6.1782955370729651</v>
      </c>
      <c r="D46">
        <v>-0.42563284761135678</v>
      </c>
      <c r="E46">
        <f t="shared" si="6"/>
        <v>0</v>
      </c>
      <c r="F46">
        <f t="shared" si="7"/>
        <v>0</v>
      </c>
      <c r="G46">
        <f t="shared" si="8"/>
        <v>0</v>
      </c>
      <c r="H46">
        <f t="shared" si="9"/>
        <v>0</v>
      </c>
      <c r="I46">
        <f t="shared" si="10"/>
        <v>0</v>
      </c>
      <c r="J46" t="s">
        <v>63</v>
      </c>
      <c r="K46">
        <v>4.10175</v>
      </c>
    </row>
    <row r="47" spans="1:11" x14ac:dyDescent="0.25">
      <c r="A47" t="s">
        <v>49</v>
      </c>
      <c r="B47" s="2">
        <v>448.85913024760083</v>
      </c>
      <c r="C47">
        <f t="shared" si="5"/>
        <v>6.1067090974185625</v>
      </c>
      <c r="D47">
        <v>-0.11372452488461302</v>
      </c>
      <c r="E47">
        <f t="shared" si="6"/>
        <v>0</v>
      </c>
      <c r="F47">
        <f t="shared" si="7"/>
        <v>0</v>
      </c>
      <c r="G47">
        <f t="shared" si="8"/>
        <v>0</v>
      </c>
      <c r="H47">
        <f t="shared" si="9"/>
        <v>0</v>
      </c>
      <c r="I47">
        <f t="shared" si="10"/>
        <v>0</v>
      </c>
      <c r="J47" t="s">
        <v>63</v>
      </c>
      <c r="K47">
        <v>4.8510040000000005</v>
      </c>
    </row>
    <row r="48" spans="1:11" x14ac:dyDescent="0.25">
      <c r="A48" t="s">
        <v>1</v>
      </c>
      <c r="B48" s="2">
        <v>573.4683142966486</v>
      </c>
      <c r="C48">
        <f t="shared" si="5"/>
        <v>6.3517026853424046</v>
      </c>
      <c r="D48">
        <v>2.151915943591066</v>
      </c>
      <c r="E48">
        <f t="shared" si="6"/>
        <v>0</v>
      </c>
      <c r="F48">
        <f t="shared" si="7"/>
        <v>0</v>
      </c>
      <c r="G48">
        <f t="shared" si="8"/>
        <v>1</v>
      </c>
      <c r="H48">
        <f t="shared" si="9"/>
        <v>0</v>
      </c>
      <c r="I48">
        <f t="shared" si="10"/>
        <v>0</v>
      </c>
      <c r="J48" t="s">
        <v>67</v>
      </c>
      <c r="K48">
        <v>3.043615</v>
      </c>
    </row>
    <row r="49" spans="1:11" x14ac:dyDescent="0.25">
      <c r="A49" t="s">
        <v>35</v>
      </c>
      <c r="B49" s="2">
        <v>481.6447440063327</v>
      </c>
      <c r="C49">
        <f t="shared" si="5"/>
        <v>6.1772067966689175</v>
      </c>
      <c r="D49">
        <v>0.82642864712142172</v>
      </c>
      <c r="E49">
        <f t="shared" si="6"/>
        <v>0</v>
      </c>
      <c r="F49">
        <f t="shared" si="7"/>
        <v>0</v>
      </c>
      <c r="G49">
        <f t="shared" si="8"/>
        <v>0</v>
      </c>
      <c r="H49">
        <f t="shared" si="9"/>
        <v>0</v>
      </c>
      <c r="I49">
        <f t="shared" si="10"/>
        <v>0</v>
      </c>
      <c r="J49" t="s">
        <v>63</v>
      </c>
      <c r="K49">
        <v>3.9225079999999997</v>
      </c>
    </row>
    <row r="50" spans="1:11" x14ac:dyDescent="0.25">
      <c r="A50" t="s">
        <v>28</v>
      </c>
      <c r="B50" s="2">
        <v>501.12742239096121</v>
      </c>
      <c r="C50">
        <f t="shared" si="5"/>
        <v>6.2168604048566225</v>
      </c>
      <c r="D50">
        <v>1.0186033591087524</v>
      </c>
      <c r="E50">
        <f t="shared" si="6"/>
        <v>0</v>
      </c>
      <c r="F50">
        <f t="shared" si="7"/>
        <v>0</v>
      </c>
      <c r="G50">
        <f t="shared" si="8"/>
        <v>0</v>
      </c>
      <c r="H50">
        <f t="shared" si="9"/>
        <v>0</v>
      </c>
      <c r="I50">
        <f t="shared" si="10"/>
        <v>0</v>
      </c>
      <c r="J50" t="s">
        <v>63</v>
      </c>
      <c r="K50">
        <v>5.4936659999999993</v>
      </c>
    </row>
    <row r="51" spans="1:11" x14ac:dyDescent="0.25">
      <c r="A51" t="s">
        <v>25</v>
      </c>
      <c r="B51" s="2">
        <v>484.31929780195276</v>
      </c>
      <c r="C51">
        <f t="shared" si="5"/>
        <v>6.182744395408533</v>
      </c>
      <c r="D51">
        <v>1.1079938672060672</v>
      </c>
      <c r="E51">
        <f t="shared" si="6"/>
        <v>0</v>
      </c>
      <c r="F51">
        <f t="shared" si="7"/>
        <v>0</v>
      </c>
      <c r="G51">
        <f t="shared" si="8"/>
        <v>0</v>
      </c>
      <c r="H51">
        <f t="shared" si="9"/>
        <v>0</v>
      </c>
      <c r="I51">
        <f t="shared" si="10"/>
        <v>0</v>
      </c>
      <c r="J51" t="s">
        <v>63</v>
      </c>
      <c r="K51">
        <v>4.740545</v>
      </c>
    </row>
    <row r="52" spans="1:11" x14ac:dyDescent="0.25">
      <c r="A52" t="s">
        <v>3</v>
      </c>
      <c r="B52" s="2">
        <v>478.26063590301101</v>
      </c>
      <c r="C52">
        <f t="shared" si="5"/>
        <v>6.170155847284807</v>
      </c>
      <c r="D52">
        <v>1.9414348393563627</v>
      </c>
      <c r="E52">
        <f t="shared" si="6"/>
        <v>0</v>
      </c>
      <c r="F52">
        <f t="shared" si="7"/>
        <v>0</v>
      </c>
      <c r="G52">
        <f t="shared" si="8"/>
        <v>0</v>
      </c>
      <c r="H52">
        <f t="shared" si="9"/>
        <v>0</v>
      </c>
      <c r="I52">
        <f t="shared" si="10"/>
        <v>0</v>
      </c>
      <c r="J52" t="s">
        <v>63</v>
      </c>
      <c r="K52">
        <v>6.3312040000000005</v>
      </c>
    </row>
    <row r="53" spans="1:11" x14ac:dyDescent="0.25">
      <c r="A53" t="s">
        <v>5</v>
      </c>
      <c r="B53" s="2">
        <v>530.93100395040813</v>
      </c>
      <c r="C53">
        <f t="shared" si="5"/>
        <v>6.274632076736256</v>
      </c>
      <c r="D53">
        <v>1.8769922426724579</v>
      </c>
      <c r="E53">
        <f t="shared" si="6"/>
        <v>0</v>
      </c>
      <c r="F53">
        <f t="shared" si="7"/>
        <v>0</v>
      </c>
      <c r="G53">
        <f t="shared" si="8"/>
        <v>0</v>
      </c>
      <c r="H53">
        <f t="shared" si="9"/>
        <v>0</v>
      </c>
      <c r="I53">
        <f t="shared" si="10"/>
        <v>0</v>
      </c>
      <c r="J53" t="s">
        <v>63</v>
      </c>
      <c r="K53">
        <v>5.2025259999999998</v>
      </c>
    </row>
    <row r="54" spans="1:11" x14ac:dyDescent="0.25">
      <c r="A54" t="s">
        <v>44</v>
      </c>
      <c r="B54" s="2">
        <v>426.73749129301279</v>
      </c>
      <c r="C54">
        <f t="shared" si="5"/>
        <v>6.0561690496878704</v>
      </c>
      <c r="D54">
        <v>0.20739657977715223</v>
      </c>
      <c r="E54">
        <f t="shared" si="6"/>
        <v>0</v>
      </c>
      <c r="F54">
        <f t="shared" si="7"/>
        <v>0</v>
      </c>
      <c r="G54">
        <f t="shared" si="8"/>
        <v>1</v>
      </c>
      <c r="H54">
        <f t="shared" si="9"/>
        <v>0</v>
      </c>
      <c r="I54">
        <f t="shared" si="10"/>
        <v>0</v>
      </c>
      <c r="J54" t="s">
        <v>67</v>
      </c>
      <c r="K54">
        <v>4.2505160000000002</v>
      </c>
    </row>
    <row r="55" spans="1:11" x14ac:dyDescent="0.25">
      <c r="A55" t="s">
        <v>47</v>
      </c>
      <c r="B55" s="2">
        <v>387.82462962025238</v>
      </c>
      <c r="C55">
        <f t="shared" si="5"/>
        <v>5.9605532519322182</v>
      </c>
      <c r="D55">
        <v>-1.5167070965610987E-2</v>
      </c>
      <c r="E55">
        <f t="shared" si="6"/>
        <v>0</v>
      </c>
      <c r="F55">
        <f t="shared" si="7"/>
        <v>0</v>
      </c>
      <c r="G55">
        <f t="shared" si="8"/>
        <v>0</v>
      </c>
      <c r="H55">
        <f t="shared" si="9"/>
        <v>1</v>
      </c>
      <c r="I55">
        <f t="shared" si="10"/>
        <v>0</v>
      </c>
      <c r="J55" t="s">
        <v>68</v>
      </c>
      <c r="K55">
        <v>6.3701875000000001</v>
      </c>
    </row>
    <row r="56" spans="1:11" x14ac:dyDescent="0.25">
      <c r="A56" t="s">
        <v>42</v>
      </c>
      <c r="B56" s="2">
        <v>447.98441497895487</v>
      </c>
      <c r="C56">
        <f t="shared" si="5"/>
        <v>6.1047584438164648</v>
      </c>
      <c r="D56">
        <v>0.40376666306175729</v>
      </c>
      <c r="E56">
        <f t="shared" si="6"/>
        <v>0</v>
      </c>
      <c r="F56">
        <f t="shared" si="7"/>
        <v>0</v>
      </c>
      <c r="G56">
        <f t="shared" si="8"/>
        <v>1</v>
      </c>
      <c r="H56">
        <f t="shared" si="9"/>
        <v>0</v>
      </c>
      <c r="I56">
        <f t="shared" si="10"/>
        <v>0</v>
      </c>
      <c r="J56" t="s">
        <v>67</v>
      </c>
      <c r="K56">
        <v>4.0182599999999997</v>
      </c>
    </row>
    <row r="57" spans="1:11" x14ac:dyDescent="0.25">
      <c r="A57" t="s">
        <v>16</v>
      </c>
      <c r="B57" s="2">
        <v>493.93423089630699</v>
      </c>
      <c r="C57">
        <f t="shared" si="5"/>
        <v>6.2024023724871249</v>
      </c>
      <c r="D57">
        <v>1.5270883631319596</v>
      </c>
      <c r="E57">
        <f t="shared" si="6"/>
        <v>0</v>
      </c>
      <c r="F57">
        <f t="shared" si="7"/>
        <v>0</v>
      </c>
      <c r="G57">
        <f t="shared" si="8"/>
        <v>0</v>
      </c>
      <c r="H57">
        <f t="shared" si="9"/>
        <v>0</v>
      </c>
      <c r="I57">
        <f t="shared" si="10"/>
        <v>0</v>
      </c>
      <c r="J57" t="s">
        <v>63</v>
      </c>
      <c r="K57">
        <v>5.7187800000000006</v>
      </c>
    </row>
    <row r="58" spans="1:11" x14ac:dyDescent="0.25">
      <c r="A58" t="s">
        <v>17</v>
      </c>
      <c r="B58" s="2">
        <v>481.36678627921123</v>
      </c>
      <c r="C58">
        <f t="shared" si="5"/>
        <v>6.1766295289496869</v>
      </c>
      <c r="D58">
        <v>1.511180952766124</v>
      </c>
      <c r="E58">
        <f t="shared" si="6"/>
        <v>0</v>
      </c>
      <c r="F58">
        <f t="shared" si="7"/>
        <v>1</v>
      </c>
      <c r="G58">
        <f t="shared" si="8"/>
        <v>0</v>
      </c>
      <c r="H58">
        <f t="shared" si="9"/>
        <v>0</v>
      </c>
      <c r="I58">
        <f t="shared" si="10"/>
        <v>0</v>
      </c>
      <c r="J58" t="s">
        <v>66</v>
      </c>
      <c r="K58">
        <v>5.3043975000000003</v>
      </c>
    </row>
    <row r="59" spans="1:11" x14ac:dyDescent="0.25">
      <c r="A59" t="s">
        <v>40</v>
      </c>
      <c r="B59" s="2">
        <v>409.29156793771421</v>
      </c>
      <c r="C59">
        <f t="shared" si="5"/>
        <v>6.0144277821078314</v>
      </c>
      <c r="D59">
        <v>0.44495648143204902</v>
      </c>
      <c r="E59">
        <f t="shared" si="6"/>
        <v>1</v>
      </c>
      <c r="F59">
        <f t="shared" si="7"/>
        <v>0</v>
      </c>
      <c r="G59">
        <f t="shared" si="8"/>
        <v>0</v>
      </c>
      <c r="H59">
        <f t="shared" si="9"/>
        <v>0</v>
      </c>
      <c r="I59">
        <f t="shared" si="10"/>
        <v>0</v>
      </c>
      <c r="J59" t="s">
        <v>64</v>
      </c>
      <c r="K59">
        <v>4.4985600000000003</v>
      </c>
    </row>
    <row r="60" spans="1:11" x14ac:dyDescent="0.25">
      <c r="A60" t="s">
        <v>54</v>
      </c>
      <c r="B60" s="2">
        <v>511.33820750118616</v>
      </c>
      <c r="C60">
        <f t="shared" si="5"/>
        <v>6.237031225484559</v>
      </c>
      <c r="D60">
        <v>-0.29069094881530694</v>
      </c>
      <c r="E60">
        <f t="shared" si="6"/>
        <v>0</v>
      </c>
      <c r="F60">
        <f t="shared" si="7"/>
        <v>0</v>
      </c>
      <c r="G60">
        <f t="shared" si="8"/>
        <v>1</v>
      </c>
      <c r="H60">
        <f t="shared" si="9"/>
        <v>0</v>
      </c>
      <c r="I60">
        <f t="shared" si="10"/>
        <v>0</v>
      </c>
      <c r="J60" t="s">
        <v>67</v>
      </c>
      <c r="K60">
        <v>5.5860450000000004</v>
      </c>
    </row>
  </sheetData>
  <sortState xmlns:xlrd2="http://schemas.microsoft.com/office/spreadsheetml/2017/richdata2" ref="A2:D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C10F-A3AD-4967-8805-7A5862286E6B}">
  <dimension ref="A1:J89"/>
  <sheetViews>
    <sheetView topLeftCell="A13" zoomScale="115" zoomScaleNormal="115" workbookViewId="0">
      <selection activeCell="E30" sqref="E30:E43"/>
    </sheetView>
  </sheetViews>
  <sheetFormatPr defaultRowHeight="15" x14ac:dyDescent="0.25"/>
  <cols>
    <col min="1" max="1" width="16.42578125" bestFit="1" customWidth="1"/>
    <col min="2" max="2" width="15.7109375" bestFit="1" customWidth="1"/>
    <col min="4" max="4" width="16.7109375" bestFit="1" customWidth="1"/>
    <col min="6" max="6" width="12.28515625" bestFit="1" customWidth="1"/>
  </cols>
  <sheetData>
    <row r="1" spans="1:9" x14ac:dyDescent="0.25">
      <c r="A1" t="s">
        <v>89</v>
      </c>
    </row>
    <row r="2" spans="1:9" ht="15.75" thickBot="1" x14ac:dyDescent="0.3"/>
    <row r="3" spans="1:9" x14ac:dyDescent="0.25">
      <c r="A3" s="6" t="s">
        <v>90</v>
      </c>
      <c r="B3" s="6"/>
    </row>
    <row r="4" spans="1:9" x14ac:dyDescent="0.25">
      <c r="A4" s="3" t="s">
        <v>91</v>
      </c>
      <c r="B4" s="3">
        <v>0.79635680999781588</v>
      </c>
    </row>
    <row r="5" spans="1:9" x14ac:dyDescent="0.25">
      <c r="A5" s="9" t="s">
        <v>92</v>
      </c>
      <c r="B5" s="9">
        <v>0.63418416882989737</v>
      </c>
      <c r="C5" t="s">
        <v>119</v>
      </c>
    </row>
    <row r="6" spans="1:9" x14ac:dyDescent="0.25">
      <c r="A6" s="9" t="s">
        <v>93</v>
      </c>
      <c r="B6" s="9">
        <v>0.58397415278694209</v>
      </c>
    </row>
    <row r="7" spans="1:9" x14ac:dyDescent="0.25">
      <c r="A7" s="3" t="s">
        <v>72</v>
      </c>
      <c r="B7" s="3">
        <v>7.4970395233062787E-2</v>
      </c>
    </row>
    <row r="8" spans="1:9" ht="15.75" thickBot="1" x14ac:dyDescent="0.3">
      <c r="A8" s="4" t="s">
        <v>94</v>
      </c>
      <c r="B8" s="4">
        <v>59</v>
      </c>
      <c r="C8" t="s">
        <v>120</v>
      </c>
    </row>
    <row r="10" spans="1:9" ht="15.75" thickBot="1" x14ac:dyDescent="0.3">
      <c r="A10" t="s">
        <v>95</v>
      </c>
    </row>
    <row r="11" spans="1:9" x14ac:dyDescent="0.25">
      <c r="A11" s="5"/>
      <c r="B11" s="5" t="s">
        <v>100</v>
      </c>
      <c r="C11" s="5" t="s">
        <v>101</v>
      </c>
      <c r="D11" s="5" t="s">
        <v>102</v>
      </c>
      <c r="E11" s="5" t="s">
        <v>103</v>
      </c>
      <c r="F11" s="10" t="s">
        <v>104</v>
      </c>
    </row>
    <row r="12" spans="1:9" x14ac:dyDescent="0.25">
      <c r="A12" s="3" t="s">
        <v>96</v>
      </c>
      <c r="B12" s="3">
        <v>7</v>
      </c>
      <c r="C12" s="14">
        <v>0.49693853710129104</v>
      </c>
      <c r="D12" s="3">
        <v>7.0991219585898727E-2</v>
      </c>
      <c r="E12" s="3">
        <v>12.630630675109629</v>
      </c>
      <c r="F12" s="9">
        <v>2.877243839132137E-9</v>
      </c>
      <c r="G12" t="s">
        <v>118</v>
      </c>
    </row>
    <row r="13" spans="1:9" x14ac:dyDescent="0.25">
      <c r="A13" s="3" t="s">
        <v>97</v>
      </c>
      <c r="B13" s="14">
        <v>51</v>
      </c>
      <c r="C13" s="3">
        <v>0.28664856823148382</v>
      </c>
      <c r="D13" s="14">
        <v>5.6205601614016439E-3</v>
      </c>
      <c r="E13" s="3"/>
      <c r="F13" s="3"/>
    </row>
    <row r="14" spans="1:9" ht="15.75" thickBot="1" x14ac:dyDescent="0.3">
      <c r="A14" s="4" t="s">
        <v>98</v>
      </c>
      <c r="B14" s="4">
        <v>58</v>
      </c>
      <c r="C14" s="4">
        <v>0.78358710533277487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105</v>
      </c>
      <c r="C16" s="5" t="s">
        <v>72</v>
      </c>
      <c r="D16" s="5" t="s">
        <v>106</v>
      </c>
      <c r="E16" s="5" t="s">
        <v>107</v>
      </c>
      <c r="F16" s="5" t="s">
        <v>108</v>
      </c>
      <c r="G16" s="5" t="s">
        <v>109</v>
      </c>
      <c r="H16" s="5" t="s">
        <v>110</v>
      </c>
      <c r="I16" s="5" t="s">
        <v>111</v>
      </c>
    </row>
    <row r="17" spans="1:10" x14ac:dyDescent="0.25">
      <c r="A17" s="3" t="s">
        <v>99</v>
      </c>
      <c r="B17" s="3">
        <v>6.1290741184979556</v>
      </c>
      <c r="C17" s="3">
        <v>4.8104909836729957E-2</v>
      </c>
      <c r="D17" s="3">
        <v>127.41057283550235</v>
      </c>
      <c r="E17" s="3">
        <v>1.5470502048901366E-65</v>
      </c>
      <c r="F17" s="3">
        <v>6.0324994822372302</v>
      </c>
      <c r="G17" s="3">
        <v>6.225648754758681</v>
      </c>
      <c r="H17" s="3">
        <v>6.0324994822372302</v>
      </c>
      <c r="I17" s="3">
        <v>6.225648754758681</v>
      </c>
    </row>
    <row r="18" spans="1:10" x14ac:dyDescent="0.25">
      <c r="A18" s="9" t="s">
        <v>59</v>
      </c>
      <c r="B18" s="9">
        <v>8.865896356379431E-2</v>
      </c>
      <c r="C18" s="9">
        <v>1.5039936757902109E-2</v>
      </c>
      <c r="D18" s="9">
        <v>5.8949026841626937</v>
      </c>
      <c r="E18" s="9">
        <v>2.9952681005640753E-7</v>
      </c>
      <c r="F18" s="9">
        <v>5.8465030622053479E-2</v>
      </c>
      <c r="G18" s="9">
        <v>0.11885289650553514</v>
      </c>
      <c r="H18" s="9">
        <v>5.8465030622053479E-2</v>
      </c>
      <c r="I18" s="9">
        <v>0.11885289650553514</v>
      </c>
      <c r="J18" t="s">
        <v>117</v>
      </c>
    </row>
    <row r="19" spans="1:10" x14ac:dyDescent="0.25">
      <c r="A19" s="3" t="s">
        <v>60</v>
      </c>
      <c r="B19" s="3">
        <v>-6.6257102654519008E-3</v>
      </c>
      <c r="C19" s="3">
        <v>9.4098710610081831E-3</v>
      </c>
      <c r="D19" s="3">
        <v>-0.7041233851659191</v>
      </c>
      <c r="E19" s="7">
        <v>0.48455873612634581</v>
      </c>
      <c r="F19" s="3">
        <v>-2.5516814688296575E-2</v>
      </c>
      <c r="G19" s="3">
        <v>1.2265394157392775E-2</v>
      </c>
      <c r="H19" s="3">
        <v>-2.5516814688296575E-2</v>
      </c>
      <c r="I19" s="3">
        <v>1.2265394157392775E-2</v>
      </c>
    </row>
    <row r="20" spans="1:10" x14ac:dyDescent="0.25">
      <c r="A20" s="9" t="s">
        <v>84</v>
      </c>
      <c r="B20" s="9">
        <v>-0.14484499540816645</v>
      </c>
      <c r="C20" s="9">
        <v>3.5693179961838531E-2</v>
      </c>
      <c r="D20" s="9">
        <v>-4.0580580257356704</v>
      </c>
      <c r="E20" s="9">
        <v>1.7013653787662956E-4</v>
      </c>
      <c r="F20" s="9">
        <v>-0.21650204421051586</v>
      </c>
      <c r="G20" s="9">
        <v>-7.3187946605817039E-2</v>
      </c>
      <c r="H20" s="9">
        <v>-0.21650204421051586</v>
      </c>
      <c r="I20" s="9">
        <v>-7.3187946605817039E-2</v>
      </c>
    </row>
    <row r="21" spans="1:10" x14ac:dyDescent="0.25">
      <c r="A21" s="3" t="s">
        <v>85</v>
      </c>
      <c r="B21" s="3">
        <v>-6.9970462695661775E-2</v>
      </c>
      <c r="C21" s="3">
        <v>3.976656109907041E-2</v>
      </c>
      <c r="D21" s="3">
        <v>-1.7595301369244478</v>
      </c>
      <c r="E21" s="7">
        <v>8.4484997122064309E-2</v>
      </c>
      <c r="F21" s="3">
        <v>-0.14980516535942856</v>
      </c>
      <c r="G21" s="3">
        <v>9.8642399681050097E-3</v>
      </c>
      <c r="H21" s="3">
        <v>-0.14980516535942856</v>
      </c>
      <c r="I21" s="3">
        <v>9.8642399681050097E-3</v>
      </c>
    </row>
    <row r="22" spans="1:10" x14ac:dyDescent="0.25">
      <c r="A22" s="3" t="s">
        <v>86</v>
      </c>
      <c r="B22" s="3">
        <v>-2.3847831908047099E-2</v>
      </c>
      <c r="C22" s="3">
        <v>2.6909484362537948E-2</v>
      </c>
      <c r="D22" s="3">
        <v>-0.88622403858644239</v>
      </c>
      <c r="E22" s="7">
        <v>0.37965669075736197</v>
      </c>
      <c r="F22" s="3">
        <v>-7.7870875981846041E-2</v>
      </c>
      <c r="G22" s="3">
        <v>3.0175212165751839E-2</v>
      </c>
      <c r="H22" s="3">
        <v>-7.7870875981846041E-2</v>
      </c>
      <c r="I22" s="3">
        <v>3.0175212165751839E-2</v>
      </c>
    </row>
    <row r="23" spans="1:10" x14ac:dyDescent="0.25">
      <c r="A23" s="3" t="s">
        <v>87</v>
      </c>
      <c r="B23" s="3">
        <v>-0.12496915306202257</v>
      </c>
      <c r="C23" s="3">
        <v>7.9368374428710323E-2</v>
      </c>
      <c r="D23" s="3">
        <v>-1.5745459568945996</v>
      </c>
      <c r="E23" s="7">
        <v>0.1215450104787897</v>
      </c>
      <c r="F23" s="3">
        <v>-0.28430781344145173</v>
      </c>
      <c r="G23" s="3">
        <v>3.4369507317406608E-2</v>
      </c>
      <c r="H23" s="3">
        <v>-0.28430781344145173</v>
      </c>
      <c r="I23" s="3">
        <v>3.4369507317406608E-2</v>
      </c>
    </row>
    <row r="24" spans="1:10" ht="15.75" thickBot="1" x14ac:dyDescent="0.3">
      <c r="A24" s="4" t="s">
        <v>88</v>
      </c>
      <c r="B24" s="4">
        <v>-2.3367661084888542E-2</v>
      </c>
      <c r="C24" s="4">
        <v>5.5380349969539944E-2</v>
      </c>
      <c r="D24" s="4">
        <v>-0.42194859905618365</v>
      </c>
      <c r="E24" s="8">
        <v>0.67483595357706716</v>
      </c>
      <c r="F24" s="4">
        <v>-0.13454835287814798</v>
      </c>
      <c r="G24" s="4">
        <v>8.7813030708370904E-2</v>
      </c>
      <c r="H24" s="4">
        <v>-0.13454835287814798</v>
      </c>
      <c r="I24" s="4">
        <v>8.7813030708370904E-2</v>
      </c>
    </row>
    <row r="25" spans="1:10" x14ac:dyDescent="0.25">
      <c r="E25" t="s">
        <v>132</v>
      </c>
    </row>
    <row r="28" spans="1:10" x14ac:dyDescent="0.25">
      <c r="A28" t="s">
        <v>112</v>
      </c>
    </row>
    <row r="29" spans="1:10" ht="15.75" thickBot="1" x14ac:dyDescent="0.3"/>
    <row r="30" spans="1:10" x14ac:dyDescent="0.25">
      <c r="A30" s="5" t="s">
        <v>113</v>
      </c>
      <c r="B30" s="5" t="s">
        <v>114</v>
      </c>
      <c r="C30" s="5" t="s">
        <v>115</v>
      </c>
      <c r="D30" s="5" t="s">
        <v>116</v>
      </c>
      <c r="E30" s="11" t="s">
        <v>121</v>
      </c>
    </row>
    <row r="31" spans="1:10" x14ac:dyDescent="0.25">
      <c r="A31" s="3">
        <v>1</v>
      </c>
      <c r="B31" s="3">
        <v>6.0825699649994531</v>
      </c>
      <c r="C31" s="3">
        <v>-0.10538353338479656</v>
      </c>
      <c r="D31" s="3">
        <v>-1.4990353147018407</v>
      </c>
      <c r="E31" s="3">
        <v>-3</v>
      </c>
    </row>
    <row r="32" spans="1:10" x14ac:dyDescent="0.25">
      <c r="A32" s="3">
        <v>2</v>
      </c>
      <c r="B32" s="3">
        <v>5.924013701745749</v>
      </c>
      <c r="C32" s="3">
        <v>3.8103673736238797E-2</v>
      </c>
      <c r="D32" s="3">
        <v>0.54200832630972862</v>
      </c>
      <c r="E32">
        <f>E31+0.5</f>
        <v>-2.5</v>
      </c>
    </row>
    <row r="33" spans="1:5" x14ac:dyDescent="0.25">
      <c r="A33" s="3">
        <v>3</v>
      </c>
      <c r="B33" s="3">
        <v>6.215324587064174</v>
      </c>
      <c r="C33" s="3">
        <v>7.5507757801052122E-3</v>
      </c>
      <c r="D33" s="3">
        <v>0.10740652912484336</v>
      </c>
      <c r="E33">
        <f t="shared" ref="E33:E43" si="0">E32+0.5</f>
        <v>-2</v>
      </c>
    </row>
    <row r="34" spans="1:5" x14ac:dyDescent="0.25">
      <c r="A34" s="3">
        <v>4</v>
      </c>
      <c r="B34" s="3">
        <v>6.2293856636266947</v>
      </c>
      <c r="C34" s="3">
        <v>-3.7570285134718162E-3</v>
      </c>
      <c r="D34" s="3">
        <v>-5.3442110348223694E-2</v>
      </c>
      <c r="E34">
        <f t="shared" si="0"/>
        <v>-1.5</v>
      </c>
    </row>
    <row r="35" spans="1:5" x14ac:dyDescent="0.25">
      <c r="A35" s="3">
        <v>5</v>
      </c>
      <c r="B35" s="3">
        <v>6.2275288469069778</v>
      </c>
      <c r="C35" s="3">
        <v>1.5723547815595929E-2</v>
      </c>
      <c r="D35" s="3">
        <v>0.22366068674047415</v>
      </c>
      <c r="E35">
        <f t="shared" si="0"/>
        <v>-1</v>
      </c>
    </row>
    <row r="36" spans="1:5" x14ac:dyDescent="0.25">
      <c r="A36" s="3">
        <v>6</v>
      </c>
      <c r="B36" s="3">
        <v>5.9368788143820055</v>
      </c>
      <c r="C36" s="3">
        <v>3.3004241021400205E-2</v>
      </c>
      <c r="D36" s="3">
        <v>0.46947109512222557</v>
      </c>
      <c r="E36">
        <f t="shared" si="0"/>
        <v>-0.5</v>
      </c>
    </row>
    <row r="37" spans="1:5" x14ac:dyDescent="0.25">
      <c r="A37" s="3">
        <v>7</v>
      </c>
      <c r="B37" s="3">
        <v>6.113007509589842</v>
      </c>
      <c r="C37" s="3">
        <v>-2.910449328192044E-2</v>
      </c>
      <c r="D37" s="3">
        <v>-0.41399886533312447</v>
      </c>
      <c r="E37">
        <f t="shared" si="0"/>
        <v>0</v>
      </c>
    </row>
    <row r="38" spans="1:5" x14ac:dyDescent="0.25">
      <c r="A38" s="3">
        <v>8</v>
      </c>
      <c r="B38" s="3">
        <v>6.1806669867546953</v>
      </c>
      <c r="C38" s="3">
        <v>6.9444152826194205E-2</v>
      </c>
      <c r="D38" s="3">
        <v>0.98781312547103217</v>
      </c>
      <c r="E38">
        <f t="shared" si="0"/>
        <v>0.5</v>
      </c>
    </row>
    <row r="39" spans="1:5" x14ac:dyDescent="0.25">
      <c r="A39" s="3">
        <v>9</v>
      </c>
      <c r="B39" s="3">
        <v>6.0687294459300967</v>
      </c>
      <c r="C39" s="3">
        <v>-2.2226780958773951E-2</v>
      </c>
      <c r="D39" s="3">
        <v>-0.31616637361820898</v>
      </c>
      <c r="E39">
        <f t="shared" si="0"/>
        <v>1</v>
      </c>
    </row>
    <row r="40" spans="1:5" x14ac:dyDescent="0.25">
      <c r="A40" s="3">
        <v>10</v>
      </c>
      <c r="B40" s="3">
        <v>5.9560697102544689</v>
      </c>
      <c r="C40" s="3">
        <v>-2.5181939507848305E-2</v>
      </c>
      <c r="D40" s="3">
        <v>-0.35820222953727615</v>
      </c>
      <c r="E40">
        <f t="shared" si="0"/>
        <v>1.5</v>
      </c>
    </row>
    <row r="41" spans="1:5" x14ac:dyDescent="0.25">
      <c r="A41" s="3">
        <v>11</v>
      </c>
      <c r="B41" s="3">
        <v>6.0668616318656046</v>
      </c>
      <c r="C41" s="3">
        <v>-5.804877323193125E-2</v>
      </c>
      <c r="D41" s="3">
        <v>-0.82571876511342723</v>
      </c>
      <c r="E41">
        <f t="shared" si="0"/>
        <v>2</v>
      </c>
    </row>
    <row r="42" spans="1:5" x14ac:dyDescent="0.25">
      <c r="A42" s="3">
        <v>12</v>
      </c>
      <c r="B42" s="3">
        <v>6.1624483432987471</v>
      </c>
      <c r="C42" s="3">
        <v>-7.3111783339934178E-3</v>
      </c>
      <c r="D42" s="3">
        <v>-0.10399835878268469</v>
      </c>
      <c r="E42">
        <f>E41+0.5</f>
        <v>2.5</v>
      </c>
    </row>
    <row r="43" spans="1:5" x14ac:dyDescent="0.25">
      <c r="A43" s="3">
        <v>13</v>
      </c>
      <c r="B43" s="3">
        <v>6.2023087538219093</v>
      </c>
      <c r="C43" s="3">
        <v>-0.1162246945944716</v>
      </c>
      <c r="D43" s="3">
        <v>-1.653246157550873</v>
      </c>
      <c r="E43">
        <f t="shared" si="0"/>
        <v>3</v>
      </c>
    </row>
    <row r="44" spans="1:5" x14ac:dyDescent="0.25">
      <c r="A44" s="3">
        <v>14</v>
      </c>
      <c r="B44" s="3">
        <v>6.1824798142512263</v>
      </c>
      <c r="C44" s="3">
        <v>3.0041873765052074E-2</v>
      </c>
      <c r="D44" s="3">
        <v>0.42733269845101568</v>
      </c>
    </row>
    <row r="45" spans="1:5" x14ac:dyDescent="0.25">
      <c r="A45" s="3">
        <v>15</v>
      </c>
      <c r="B45" s="3">
        <v>6.2497918575684288</v>
      </c>
      <c r="C45" s="3">
        <v>-3.5130247327187725E-2</v>
      </c>
      <c r="D45" s="3">
        <v>-0.49971261796068894</v>
      </c>
    </row>
    <row r="46" spans="1:5" x14ac:dyDescent="0.25">
      <c r="A46" s="3">
        <v>16</v>
      </c>
      <c r="B46" s="3">
        <v>6.178252145756078</v>
      </c>
      <c r="C46" s="3">
        <v>7.6625196067057644E-2</v>
      </c>
      <c r="D46" s="3">
        <v>1.0899603686759962</v>
      </c>
    </row>
    <row r="47" spans="1:5" x14ac:dyDescent="0.25">
      <c r="A47" s="3">
        <v>17</v>
      </c>
      <c r="B47" s="3">
        <v>6.2824423254156976</v>
      </c>
      <c r="C47" s="3">
        <v>-3.1019607542384975E-2</v>
      </c>
      <c r="D47" s="3">
        <v>-0.4412405397761604</v>
      </c>
    </row>
    <row r="48" spans="1:5" x14ac:dyDescent="0.25">
      <c r="A48" s="3">
        <v>18</v>
      </c>
      <c r="B48" s="3">
        <v>6.2089251153511213</v>
      </c>
      <c r="C48" s="3">
        <v>-4.3983142301557976E-3</v>
      </c>
      <c r="D48" s="3">
        <v>-6.2564123107209935E-2</v>
      </c>
    </row>
    <row r="49" spans="1:4" x14ac:dyDescent="0.25">
      <c r="A49" s="3">
        <v>19</v>
      </c>
      <c r="B49" s="3">
        <v>6.23690525688155</v>
      </c>
      <c r="C49" s="3">
        <v>4.3935654932116819E-3</v>
      </c>
      <c r="D49" s="3">
        <v>6.2496574372119931E-2</v>
      </c>
    </row>
    <row r="50" spans="1:4" x14ac:dyDescent="0.25">
      <c r="A50" s="3">
        <v>20</v>
      </c>
      <c r="B50" s="3">
        <v>6.2430848032672603</v>
      </c>
      <c r="C50" s="3">
        <v>8.7065771885288079E-2</v>
      </c>
      <c r="D50" s="3">
        <v>1.2384730570881632</v>
      </c>
    </row>
    <row r="51" spans="1:4" x14ac:dyDescent="0.25">
      <c r="A51" s="3">
        <v>21</v>
      </c>
      <c r="B51" s="3">
        <v>6.1526876045211374</v>
      </c>
      <c r="C51" s="3">
        <v>1.4922079122078991E-2</v>
      </c>
      <c r="D51" s="3">
        <v>0.21226014021654099</v>
      </c>
    </row>
    <row r="52" spans="1:4" x14ac:dyDescent="0.25">
      <c r="A52" s="3">
        <v>22</v>
      </c>
      <c r="B52" s="3">
        <v>6.210553857139077</v>
      </c>
      <c r="C52" s="3">
        <v>-1.0459176208907905E-2</v>
      </c>
      <c r="D52" s="3">
        <v>-0.14877727094795054</v>
      </c>
    </row>
    <row r="53" spans="1:4" x14ac:dyDescent="0.25">
      <c r="A53" s="3">
        <v>23</v>
      </c>
      <c r="B53" s="3">
        <v>6.059254646133466</v>
      </c>
      <c r="C53" s="3">
        <v>-0.1320234622438079</v>
      </c>
      <c r="D53" s="3">
        <v>-1.8779768139870026</v>
      </c>
    </row>
    <row r="54" spans="1:4" x14ac:dyDescent="0.25">
      <c r="A54" s="3">
        <v>24</v>
      </c>
      <c r="B54" s="3">
        <v>6.2255392946332826</v>
      </c>
      <c r="C54" s="3">
        <v>-7.9407516575713544E-3</v>
      </c>
      <c r="D54" s="3">
        <v>-0.11295376780082347</v>
      </c>
    </row>
    <row r="55" spans="1:4" x14ac:dyDescent="0.25">
      <c r="A55" s="3">
        <v>25</v>
      </c>
      <c r="B55" s="3">
        <v>6.1790917761524362</v>
      </c>
      <c r="C55" s="3">
        <v>-3.3873563411241037E-2</v>
      </c>
      <c r="D55" s="3">
        <v>-0.48183683121378473</v>
      </c>
    </row>
    <row r="56" spans="1:4" x14ac:dyDescent="0.25">
      <c r="A56" s="3">
        <v>26</v>
      </c>
      <c r="B56" s="3">
        <v>6.1358643955710281</v>
      </c>
      <c r="C56" s="3">
        <v>4.8946505081554292E-2</v>
      </c>
      <c r="D56" s="3">
        <v>0.69624292611798377</v>
      </c>
    </row>
    <row r="57" spans="1:4" x14ac:dyDescent="0.25">
      <c r="A57" s="3">
        <v>27</v>
      </c>
      <c r="B57" s="3">
        <v>6.2051781586821386</v>
      </c>
      <c r="C57" s="3">
        <v>7.9714890170599517E-2</v>
      </c>
      <c r="D57" s="3">
        <v>1.1339099348375679</v>
      </c>
    </row>
    <row r="58" spans="1:4" x14ac:dyDescent="0.25">
      <c r="A58" s="3">
        <v>28</v>
      </c>
      <c r="B58" s="3">
        <v>6.0780541248908637</v>
      </c>
      <c r="C58" s="3">
        <v>-0.12326508609131093</v>
      </c>
      <c r="D58" s="3">
        <v>-1.7533926903545576</v>
      </c>
    </row>
    <row r="59" spans="1:4" x14ac:dyDescent="0.25">
      <c r="A59" s="3">
        <v>29</v>
      </c>
      <c r="B59" s="3">
        <v>6.0473648450289685</v>
      </c>
      <c r="C59" s="3">
        <v>2.0593987322567564E-2</v>
      </c>
      <c r="D59" s="3">
        <v>0.29294058830166814</v>
      </c>
    </row>
    <row r="60" spans="1:4" x14ac:dyDescent="0.25">
      <c r="A60" s="3">
        <v>30</v>
      </c>
      <c r="B60" s="3">
        <v>6.1795050393723212</v>
      </c>
      <c r="C60" s="3">
        <v>0.13723836576674486</v>
      </c>
      <c r="D60" s="3">
        <v>1.9521565676217705</v>
      </c>
    </row>
    <row r="61" spans="1:4" x14ac:dyDescent="0.25">
      <c r="A61" s="3">
        <v>31</v>
      </c>
      <c r="B61" s="3">
        <v>6.1677699899620402</v>
      </c>
      <c r="C61" s="3">
        <v>2.7800072468700421E-2</v>
      </c>
      <c r="D61" s="3">
        <v>0.39544404180951881</v>
      </c>
    </row>
    <row r="62" spans="1:4" x14ac:dyDescent="0.25">
      <c r="A62" s="3">
        <v>32</v>
      </c>
      <c r="B62" s="3">
        <v>6.2721425927340597</v>
      </c>
      <c r="C62" s="3">
        <v>1.0058886572102743E-2</v>
      </c>
      <c r="D62" s="3">
        <v>0.14308332349328415</v>
      </c>
    </row>
    <row r="63" spans="1:4" x14ac:dyDescent="0.25">
      <c r="A63" s="3">
        <v>33</v>
      </c>
      <c r="B63" s="3">
        <v>6.1682469477184432</v>
      </c>
      <c r="C63" s="3">
        <v>3.0846409769580418E-3</v>
      </c>
      <c r="D63" s="3">
        <v>4.3877687615127767E-2</v>
      </c>
    </row>
    <row r="64" spans="1:4" x14ac:dyDescent="0.25">
      <c r="A64" s="3">
        <v>34</v>
      </c>
      <c r="B64" s="3">
        <v>6.1833892664987209</v>
      </c>
      <c r="C64" s="3">
        <v>0.10471925263246007</v>
      </c>
      <c r="D64" s="3">
        <v>1.4895862074775355</v>
      </c>
    </row>
    <row r="65" spans="1:4" x14ac:dyDescent="0.25">
      <c r="A65" s="3">
        <v>35</v>
      </c>
      <c r="B65" s="3">
        <v>6.1611541795362594</v>
      </c>
      <c r="C65" s="3">
        <v>-0.11967886202790901</v>
      </c>
      <c r="D65" s="3">
        <v>-1.7023801996474601</v>
      </c>
    </row>
    <row r="66" spans="1:4" x14ac:dyDescent="0.25">
      <c r="A66" s="3">
        <v>36</v>
      </c>
      <c r="B66" s="3">
        <v>6.0542157948686217</v>
      </c>
      <c r="C66" s="3">
        <v>-3.0086916679859854E-2</v>
      </c>
      <c r="D66" s="3">
        <v>-0.42797341448895132</v>
      </c>
    </row>
    <row r="67" spans="1:4" x14ac:dyDescent="0.25">
      <c r="A67" s="3">
        <v>37</v>
      </c>
      <c r="B67" s="3">
        <v>6.250739001731608</v>
      </c>
      <c r="C67" s="3">
        <v>8.7884612437036935E-3</v>
      </c>
      <c r="D67" s="3">
        <v>0.12501207108036588</v>
      </c>
    </row>
    <row r="68" spans="1:4" x14ac:dyDescent="0.25">
      <c r="A68" s="3">
        <v>38</v>
      </c>
      <c r="B68" s="3">
        <v>6.221658554718565</v>
      </c>
      <c r="C68" s="3">
        <v>-7.5507757801087649E-3</v>
      </c>
      <c r="D68" s="3">
        <v>-0.10740652912489389</v>
      </c>
    </row>
    <row r="69" spans="1:4" x14ac:dyDescent="0.25">
      <c r="A69" s="3">
        <v>39</v>
      </c>
      <c r="B69" s="3">
        <v>6.2529913653440019</v>
      </c>
      <c r="C69" s="3">
        <v>-5.9866241699933376E-2</v>
      </c>
      <c r="D69" s="3">
        <v>-0.85157147026940461</v>
      </c>
    </row>
    <row r="70" spans="1:4" x14ac:dyDescent="0.25">
      <c r="A70" s="3">
        <v>40</v>
      </c>
      <c r="B70" s="3">
        <v>5.9526161880284905</v>
      </c>
      <c r="C70" s="3">
        <v>-4.4254628006062724E-2</v>
      </c>
      <c r="D70" s="3">
        <v>-0.62950299813776922</v>
      </c>
    </row>
    <row r="71" spans="1:4" x14ac:dyDescent="0.25">
      <c r="A71" s="3">
        <v>41</v>
      </c>
      <c r="B71" s="3">
        <v>6.1543948397015784</v>
      </c>
      <c r="C71" s="3">
        <v>9.4616804890701012E-2</v>
      </c>
      <c r="D71" s="3">
        <v>1.3458832451320779</v>
      </c>
    </row>
    <row r="72" spans="1:4" x14ac:dyDescent="0.25">
      <c r="A72" s="3">
        <v>42</v>
      </c>
      <c r="B72" s="3">
        <v>6.189552871407626</v>
      </c>
      <c r="C72" s="3">
        <v>-1.159020920887599E-3</v>
      </c>
      <c r="D72" s="3">
        <v>-1.6486572760326633E-2</v>
      </c>
    </row>
    <row r="73" spans="1:4" x14ac:dyDescent="0.25">
      <c r="A73" s="3">
        <v>43</v>
      </c>
      <c r="B73" s="3">
        <v>6.1727932966039676</v>
      </c>
      <c r="C73" s="3">
        <v>-0.24201231417613034</v>
      </c>
      <c r="D73" s="3">
        <v>-3.4425207989379722</v>
      </c>
    </row>
    <row r="74" spans="1:4" x14ac:dyDescent="0.25">
      <c r="A74" s="3">
        <v>44</v>
      </c>
      <c r="B74" s="3">
        <v>6.0762386026132855</v>
      </c>
      <c r="C74" s="3">
        <v>2.0833475913815569E-2</v>
      </c>
      <c r="D74" s="3">
        <v>0.29634721023033411</v>
      </c>
    </row>
    <row r="75" spans="1:4" x14ac:dyDescent="0.25">
      <c r="A75" s="3">
        <v>45</v>
      </c>
      <c r="B75" s="3">
        <v>6.0641609442887088</v>
      </c>
      <c r="C75" s="3">
        <v>0.11413459278425631</v>
      </c>
      <c r="D75" s="3">
        <v>1.6235153606777537</v>
      </c>
    </row>
    <row r="76" spans="1:4" x14ac:dyDescent="0.25">
      <c r="A76" s="3">
        <v>46</v>
      </c>
      <c r="B76" s="3">
        <v>6.0868500729893524</v>
      </c>
      <c r="C76" s="3">
        <v>1.9859024429210059E-2</v>
      </c>
      <c r="D76" s="3">
        <v>0.28248605810371513</v>
      </c>
    </row>
    <row r="77" spans="1:4" x14ac:dyDescent="0.25">
      <c r="A77" s="3">
        <v>47</v>
      </c>
      <c r="B77" s="3">
        <v>6.2758468126755131</v>
      </c>
      <c r="C77" s="3">
        <v>7.5855872666891422E-2</v>
      </c>
      <c r="D77" s="3">
        <v>1.0790170750869994</v>
      </c>
    </row>
    <row r="78" spans="1:4" x14ac:dyDescent="0.25">
      <c r="A78" s="3">
        <v>48</v>
      </c>
      <c r="B78" s="3">
        <v>6.1763550242892524</v>
      </c>
      <c r="C78" s="3">
        <v>8.5177237966505004E-4</v>
      </c>
      <c r="D78" s="3">
        <v>1.2116094765425092E-2</v>
      </c>
    </row>
    <row r="79" spans="1:4" x14ac:dyDescent="0.25">
      <c r="A79" s="3">
        <v>49</v>
      </c>
      <c r="B79" s="3">
        <v>6.1829829973879731</v>
      </c>
      <c r="C79" s="3">
        <v>3.3877407468649423E-2</v>
      </c>
      <c r="D79" s="3">
        <v>0.48189151127263102</v>
      </c>
    </row>
    <row r="80" spans="1:4" x14ac:dyDescent="0.25">
      <c r="A80" s="3">
        <v>50</v>
      </c>
      <c r="B80" s="3">
        <v>6.1958982287291491</v>
      </c>
      <c r="C80" s="3">
        <v>-1.3153833320616037E-2</v>
      </c>
      <c r="D80" s="3">
        <v>-0.18710760626431891</v>
      </c>
    </row>
    <row r="81" spans="1:4" x14ac:dyDescent="0.25">
      <c r="A81" s="3">
        <v>51</v>
      </c>
      <c r="B81" s="3">
        <v>6.2592509958464619</v>
      </c>
      <c r="C81" s="3">
        <v>-8.9095148561654902E-2</v>
      </c>
      <c r="D81" s="3">
        <v>-1.2673400651206059</v>
      </c>
    </row>
    <row r="82" spans="1:4" x14ac:dyDescent="0.25">
      <c r="A82" s="3">
        <v>52</v>
      </c>
      <c r="B82" s="3">
        <v>6.2610158754260965</v>
      </c>
      <c r="C82" s="3">
        <v>1.3616201310159504E-2</v>
      </c>
      <c r="D82" s="3">
        <v>0.19368459151478062</v>
      </c>
    </row>
    <row r="83" spans="1:4" x14ac:dyDescent="0.25">
      <c r="A83" s="3">
        <v>53</v>
      </c>
      <c r="B83" s="3">
        <v>6.0954511649049588</v>
      </c>
      <c r="C83" s="3">
        <v>-3.9282115217088354E-2</v>
      </c>
      <c r="D83" s="3">
        <v>-0.55877114816020446</v>
      </c>
    </row>
    <row r="84" spans="1:4" x14ac:dyDescent="0.25">
      <c r="A84" s="3">
        <v>54</v>
      </c>
      <c r="B84" s="3">
        <v>5.96055325193222</v>
      </c>
      <c r="C84" s="3">
        <v>-1.7763568394002505E-15</v>
      </c>
      <c r="D84" s="3">
        <v>-2.5267909968914374E-14</v>
      </c>
    </row>
    <row r="85" spans="1:4" x14ac:dyDescent="0.25">
      <c r="A85" s="3">
        <v>55</v>
      </c>
      <c r="B85" s="3">
        <v>6.1143999939273206</v>
      </c>
      <c r="C85" s="3">
        <v>-9.6415501108557677E-3</v>
      </c>
      <c r="D85" s="3">
        <v>-0.13714689231254557</v>
      </c>
    </row>
    <row r="86" spans="1:4" x14ac:dyDescent="0.25">
      <c r="A86" s="3">
        <v>56</v>
      </c>
      <c r="B86" s="3">
        <v>6.2265732106917051</v>
      </c>
      <c r="C86" s="3">
        <v>-2.4170838204580214E-2</v>
      </c>
      <c r="D86" s="3">
        <v>-0.34381974954578076</v>
      </c>
    </row>
    <row r="87" spans="1:4" x14ac:dyDescent="0.25">
      <c r="A87" s="3">
        <v>57</v>
      </c>
      <c r="B87" s="3">
        <v>6.157937991864098</v>
      </c>
      <c r="C87" s="3">
        <v>1.8691537085588905E-2</v>
      </c>
      <c r="D87" s="3">
        <v>0.26587905413123269</v>
      </c>
    </row>
    <row r="88" spans="1:4" x14ac:dyDescent="0.25">
      <c r="A88" s="3">
        <v>58</v>
      </c>
      <c r="B88" s="3">
        <v>5.9938723483927951</v>
      </c>
      <c r="C88" s="3">
        <v>2.0555433715036209E-2</v>
      </c>
      <c r="D88" s="3">
        <v>0.29239217986116128</v>
      </c>
    </row>
    <row r="89" spans="1:4" ht="15.75" thickBot="1" x14ac:dyDescent="0.3">
      <c r="A89" s="4">
        <v>59</v>
      </c>
      <c r="B89" s="4">
        <v>6.0424424126507912</v>
      </c>
      <c r="C89" s="4">
        <v>0.19458881283376783</v>
      </c>
      <c r="D89" s="4">
        <v>2.7679419441994817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A9B9-B28E-432B-984C-B361565744EA}">
  <dimension ref="A1:I84"/>
  <sheetViews>
    <sheetView zoomScale="130" zoomScaleNormal="130" workbookViewId="0">
      <selection activeCell="J13" sqref="J13"/>
    </sheetView>
  </sheetViews>
  <sheetFormatPr defaultRowHeight="15" x14ac:dyDescent="0.25"/>
  <cols>
    <col min="1" max="1" width="16.42578125" bestFit="1" customWidth="1"/>
    <col min="6" max="6" width="12.28515625" bestFit="1" customWidth="1"/>
  </cols>
  <sheetData>
    <row r="1" spans="1:9" x14ac:dyDescent="0.25">
      <c r="A1" t="s">
        <v>89</v>
      </c>
    </row>
    <row r="2" spans="1:9" ht="15.75" thickBot="1" x14ac:dyDescent="0.3"/>
    <row r="3" spans="1:9" x14ac:dyDescent="0.25">
      <c r="A3" s="6" t="s">
        <v>90</v>
      </c>
      <c r="B3" s="6"/>
    </row>
    <row r="4" spans="1:9" x14ac:dyDescent="0.25">
      <c r="A4" s="3" t="s">
        <v>91</v>
      </c>
      <c r="B4" s="3">
        <v>0.7668581337298126</v>
      </c>
    </row>
    <row r="5" spans="1:9" x14ac:dyDescent="0.25">
      <c r="A5" s="9" t="s">
        <v>92</v>
      </c>
      <c r="B5" s="9">
        <v>0.58807139726757107</v>
      </c>
    </row>
    <row r="6" spans="1:9" x14ac:dyDescent="0.25">
      <c r="A6" s="9" t="s">
        <v>93</v>
      </c>
      <c r="B6" s="9">
        <v>0.5733596614556985</v>
      </c>
    </row>
    <row r="7" spans="1:9" x14ac:dyDescent="0.25">
      <c r="A7" s="3" t="s">
        <v>72</v>
      </c>
      <c r="B7" s="3">
        <v>7.5920769487820866E-2</v>
      </c>
    </row>
    <row r="8" spans="1:9" ht="15.75" thickBot="1" x14ac:dyDescent="0.3">
      <c r="A8" s="4" t="s">
        <v>94</v>
      </c>
      <c r="B8" s="4">
        <v>59</v>
      </c>
    </row>
    <row r="10" spans="1:9" ht="15.75" thickBot="1" x14ac:dyDescent="0.3">
      <c r="A10" t="s">
        <v>95</v>
      </c>
    </row>
    <row r="11" spans="1:9" x14ac:dyDescent="0.25">
      <c r="A11" s="5"/>
      <c r="B11" s="5" t="s">
        <v>100</v>
      </c>
      <c r="C11" s="5" t="s">
        <v>101</v>
      </c>
      <c r="D11" s="5" t="s">
        <v>102</v>
      </c>
      <c r="E11" s="5" t="s">
        <v>103</v>
      </c>
      <c r="F11" s="10" t="s">
        <v>104</v>
      </c>
    </row>
    <row r="12" spans="1:9" x14ac:dyDescent="0.25">
      <c r="A12" s="3" t="s">
        <v>96</v>
      </c>
      <c r="B12" s="3">
        <v>2</v>
      </c>
      <c r="C12" s="15">
        <v>0.46080516391389631</v>
      </c>
      <c r="D12" s="3">
        <v>0.23040258195694815</v>
      </c>
      <c r="E12" s="3">
        <v>39.972944374993048</v>
      </c>
      <c r="F12" s="9">
        <v>1.6406447933684581E-11</v>
      </c>
    </row>
    <row r="13" spans="1:9" x14ac:dyDescent="0.25">
      <c r="A13" s="3" t="s">
        <v>97</v>
      </c>
      <c r="B13" s="3">
        <v>56</v>
      </c>
      <c r="C13" s="3">
        <v>0.32278194141887856</v>
      </c>
      <c r="D13" s="3">
        <v>5.7639632396228315E-3</v>
      </c>
      <c r="E13" s="3"/>
      <c r="F13" s="3"/>
    </row>
    <row r="14" spans="1:9" ht="15.75" thickBot="1" x14ac:dyDescent="0.3">
      <c r="A14" s="4" t="s">
        <v>98</v>
      </c>
      <c r="B14" s="4">
        <v>58</v>
      </c>
      <c r="C14" s="4">
        <v>0.78358710533277487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105</v>
      </c>
      <c r="C16" s="5" t="s">
        <v>72</v>
      </c>
      <c r="D16" s="5" t="s">
        <v>106</v>
      </c>
      <c r="E16" s="5" t="s">
        <v>107</v>
      </c>
      <c r="F16" s="5" t="s">
        <v>108</v>
      </c>
      <c r="G16" s="5" t="s">
        <v>109</v>
      </c>
      <c r="H16" s="5" t="s">
        <v>110</v>
      </c>
      <c r="I16" s="5" t="s">
        <v>111</v>
      </c>
    </row>
    <row r="17" spans="1:9" x14ac:dyDescent="0.25">
      <c r="A17" s="3" t="s">
        <v>99</v>
      </c>
      <c r="B17" s="3">
        <v>6.0807093770677838</v>
      </c>
      <c r="C17" s="3">
        <v>1.6958555265613861E-2</v>
      </c>
      <c r="D17" s="3">
        <v>358.56293663159965</v>
      </c>
      <c r="E17" s="3">
        <v>8.209292625737962E-96</v>
      </c>
      <c r="F17" s="3">
        <v>6.0467373086268745</v>
      </c>
      <c r="G17" s="3">
        <v>6.1146814455086931</v>
      </c>
      <c r="H17" s="3">
        <v>6.0467373086268745</v>
      </c>
      <c r="I17" s="3">
        <v>6.1146814455086931</v>
      </c>
    </row>
    <row r="18" spans="1:9" x14ac:dyDescent="0.25">
      <c r="A18" s="3" t="s">
        <v>59</v>
      </c>
      <c r="B18" s="3">
        <v>8.969955077024859E-2</v>
      </c>
      <c r="C18" s="3">
        <v>1.3577511788884456E-2</v>
      </c>
      <c r="D18" s="3">
        <v>6.6064793141025442</v>
      </c>
      <c r="E18" s="9">
        <v>1.5433504261043082E-8</v>
      </c>
      <c r="F18" s="3">
        <v>6.250052629411823E-2</v>
      </c>
      <c r="G18" s="3">
        <v>0.11689857524637895</v>
      </c>
      <c r="H18" s="3">
        <v>6.250052629411823E-2</v>
      </c>
      <c r="I18" s="3">
        <v>0.11689857524637895</v>
      </c>
    </row>
    <row r="19" spans="1:9" ht="15.75" thickBot="1" x14ac:dyDescent="0.3">
      <c r="A19" s="4" t="s">
        <v>84</v>
      </c>
      <c r="B19" s="4">
        <v>-0.12618987322044775</v>
      </c>
      <c r="C19" s="4">
        <v>3.4414931946951402E-2</v>
      </c>
      <c r="D19" s="4">
        <v>-3.6667186619738792</v>
      </c>
      <c r="E19" s="13">
        <v>5.4795677896365069E-4</v>
      </c>
      <c r="F19" s="4">
        <v>-0.19513126623295929</v>
      </c>
      <c r="G19" s="4">
        <v>-5.72484802079362E-2</v>
      </c>
      <c r="H19" s="4">
        <v>-0.19513126623295929</v>
      </c>
      <c r="I19" s="4">
        <v>-5.72484802079362E-2</v>
      </c>
    </row>
    <row r="23" spans="1:9" x14ac:dyDescent="0.25">
      <c r="A23" t="s">
        <v>112</v>
      </c>
    </row>
    <row r="24" spans="1:9" ht="15.75" thickBot="1" x14ac:dyDescent="0.3"/>
    <row r="25" spans="1:9" x14ac:dyDescent="0.25">
      <c r="A25" s="5" t="s">
        <v>113</v>
      </c>
      <c r="B25" s="5" t="s">
        <v>114</v>
      </c>
      <c r="C25" s="5" t="s">
        <v>115</v>
      </c>
      <c r="D25" s="5" t="s">
        <v>116</v>
      </c>
      <c r="E25" s="11" t="s">
        <v>121</v>
      </c>
    </row>
    <row r="26" spans="1:9" x14ac:dyDescent="0.25">
      <c r="A26" s="3">
        <v>1</v>
      </c>
      <c r="B26" s="3">
        <v>6.0555634159541487</v>
      </c>
      <c r="C26" s="3">
        <v>-7.8376984339492139E-2</v>
      </c>
      <c r="D26" s="3">
        <v>-1.0506254855198434</v>
      </c>
      <c r="E26" s="3">
        <v>-3</v>
      </c>
    </row>
    <row r="27" spans="1:9" x14ac:dyDescent="0.25">
      <c r="A27" s="3">
        <v>2</v>
      </c>
      <c r="B27" s="3">
        <v>5.9316542162665087</v>
      </c>
      <c r="C27" s="3">
        <v>3.0463159215479152E-2</v>
      </c>
      <c r="D27" s="3">
        <v>0.40835165719822669</v>
      </c>
      <c r="E27">
        <f>E26+0.5</f>
        <v>-2.5</v>
      </c>
    </row>
    <row r="28" spans="1:9" x14ac:dyDescent="0.25">
      <c r="A28" s="3">
        <v>3</v>
      </c>
      <c r="B28" s="3">
        <v>6.2253178543785523</v>
      </c>
      <c r="C28" s="3">
        <v>-2.4424915342731168E-3</v>
      </c>
      <c r="D28" s="3">
        <v>-3.274103840176442E-2</v>
      </c>
      <c r="E28">
        <f t="shared" ref="E28:E38" si="0">E27+0.5</f>
        <v>-2</v>
      </c>
    </row>
    <row r="29" spans="1:9" x14ac:dyDescent="0.25">
      <c r="A29" s="3">
        <v>4</v>
      </c>
      <c r="B29" s="3">
        <v>6.2203935420033858</v>
      </c>
      <c r="C29" s="3">
        <v>5.2350931098370523E-3</v>
      </c>
      <c r="D29" s="3">
        <v>7.0175221547695732E-2</v>
      </c>
      <c r="E29">
        <f t="shared" si="0"/>
        <v>-1.5</v>
      </c>
    </row>
    <row r="30" spans="1:9" x14ac:dyDescent="0.25">
      <c r="A30" s="3">
        <v>5</v>
      </c>
      <c r="B30" s="3">
        <v>6.2233944188832497</v>
      </c>
      <c r="C30" s="3">
        <v>1.9857975839324027E-2</v>
      </c>
      <c r="D30" s="3">
        <v>0.26619160820555643</v>
      </c>
      <c r="E30">
        <f t="shared" si="0"/>
        <v>-1</v>
      </c>
    </row>
    <row r="31" spans="1:9" x14ac:dyDescent="0.25">
      <c r="A31" s="3">
        <v>6</v>
      </c>
      <c r="B31" s="3">
        <v>5.9433682531645289</v>
      </c>
      <c r="C31" s="3">
        <v>2.6514802238876811E-2</v>
      </c>
      <c r="D31" s="3">
        <v>0.35542483817722104</v>
      </c>
      <c r="E31">
        <f t="shared" si="0"/>
        <v>-0.5</v>
      </c>
    </row>
    <row r="32" spans="1:9" x14ac:dyDescent="0.25">
      <c r="A32" s="3">
        <v>7</v>
      </c>
      <c r="B32" s="3">
        <v>6.0929327395968222</v>
      </c>
      <c r="C32" s="3">
        <v>-9.0297232889007262E-3</v>
      </c>
      <c r="D32" s="3">
        <v>-0.12104136813198335</v>
      </c>
      <c r="E32">
        <f t="shared" si="0"/>
        <v>0</v>
      </c>
    </row>
    <row r="33" spans="1:5" x14ac:dyDescent="0.25">
      <c r="A33" s="3">
        <v>8</v>
      </c>
      <c r="B33" s="3">
        <v>6.2380120523800127</v>
      </c>
      <c r="C33" s="3">
        <v>1.2099087200876824E-2</v>
      </c>
      <c r="D33" s="3">
        <v>0.16218548687338413</v>
      </c>
      <c r="E33">
        <f t="shared" si="0"/>
        <v>0.5</v>
      </c>
    </row>
    <row r="34" spans="1:5" x14ac:dyDescent="0.25">
      <c r="A34" s="3">
        <v>9</v>
      </c>
      <c r="B34" s="3">
        <v>6.0668502774106976</v>
      </c>
      <c r="C34" s="3">
        <v>-2.0347612439374885E-2</v>
      </c>
      <c r="D34" s="3">
        <v>-0.27275507444493702</v>
      </c>
      <c r="E34">
        <f t="shared" si="0"/>
        <v>1</v>
      </c>
    </row>
    <row r="35" spans="1:5" x14ac:dyDescent="0.25">
      <c r="A35" s="3">
        <v>10</v>
      </c>
      <c r="B35" s="3">
        <v>5.9554950712242043</v>
      </c>
      <c r="C35" s="3">
        <v>-2.4607300477583749E-2</v>
      </c>
      <c r="D35" s="3">
        <v>-0.32985521488822339</v>
      </c>
      <c r="E35">
        <f t="shared" si="0"/>
        <v>1.5</v>
      </c>
    </row>
    <row r="36" spans="1:5" x14ac:dyDescent="0.25">
      <c r="A36" s="3">
        <v>11</v>
      </c>
      <c r="B36" s="3">
        <v>6.1244418471128919</v>
      </c>
      <c r="C36" s="3">
        <v>-0.11562898847921854</v>
      </c>
      <c r="D36" s="3">
        <v>-1.549980050711588</v>
      </c>
      <c r="E36">
        <f t="shared" si="0"/>
        <v>2</v>
      </c>
    </row>
    <row r="37" spans="1:5" x14ac:dyDescent="0.25">
      <c r="A37" s="3">
        <v>12</v>
      </c>
      <c r="B37" s="3">
        <v>6.1430856657675772</v>
      </c>
      <c r="C37" s="3">
        <v>1.2051499197176518E-2</v>
      </c>
      <c r="D37" s="3">
        <v>0.16154758060646285</v>
      </c>
      <c r="E37">
        <f>E36+0.5</f>
        <v>2.5</v>
      </c>
    </row>
    <row r="38" spans="1:5" x14ac:dyDescent="0.25">
      <c r="A38" s="3">
        <v>13</v>
      </c>
      <c r="B38" s="3">
        <v>6.2042945069127704</v>
      </c>
      <c r="C38" s="3">
        <v>-0.11821044768533273</v>
      </c>
      <c r="D38" s="3">
        <v>-1.5845839188576962</v>
      </c>
      <c r="E38">
        <f t="shared" si="0"/>
        <v>3</v>
      </c>
    </row>
    <row r="39" spans="1:5" x14ac:dyDescent="0.25">
      <c r="A39" s="3">
        <v>14</v>
      </c>
      <c r="B39" s="3">
        <v>6.1630127042912006</v>
      </c>
      <c r="C39" s="3">
        <v>4.9508983725077726E-2</v>
      </c>
      <c r="D39" s="3">
        <v>0.66365656323861133</v>
      </c>
    </row>
    <row r="40" spans="1:5" x14ac:dyDescent="0.25">
      <c r="A40" s="3">
        <v>15</v>
      </c>
      <c r="B40" s="3">
        <v>6.2569933592048113</v>
      </c>
      <c r="C40" s="3">
        <v>-4.233174896357017E-2</v>
      </c>
      <c r="D40" s="3">
        <v>-0.56744737862216177</v>
      </c>
    </row>
    <row r="41" spans="1:5" x14ac:dyDescent="0.25">
      <c r="A41" s="3">
        <v>16</v>
      </c>
      <c r="B41" s="3">
        <v>6.1668906904062997</v>
      </c>
      <c r="C41" s="3">
        <v>8.7986651416835926E-2</v>
      </c>
      <c r="D41" s="3">
        <v>1.1794408670237624</v>
      </c>
    </row>
    <row r="42" spans="1:5" x14ac:dyDescent="0.25">
      <c r="A42" s="3">
        <v>17</v>
      </c>
      <c r="B42" s="3">
        <v>6.279347383806666</v>
      </c>
      <c r="C42" s="3">
        <v>-2.792466593335341E-2</v>
      </c>
      <c r="D42" s="3">
        <v>-0.3743237374013893</v>
      </c>
    </row>
    <row r="43" spans="1:5" x14ac:dyDescent="0.25">
      <c r="A43" s="3">
        <v>18</v>
      </c>
      <c r="B43" s="3">
        <v>6.1999435857925853</v>
      </c>
      <c r="C43" s="3">
        <v>4.5832153283802413E-3</v>
      </c>
      <c r="D43" s="3">
        <v>6.1436949510128104E-2</v>
      </c>
    </row>
    <row r="44" spans="1:5" x14ac:dyDescent="0.25">
      <c r="A44" s="3">
        <v>19</v>
      </c>
      <c r="B44" s="3">
        <v>6.2219819223989425</v>
      </c>
      <c r="C44" s="3">
        <v>1.9316899975819091E-2</v>
      </c>
      <c r="D44" s="3">
        <v>0.25893861044621924</v>
      </c>
    </row>
    <row r="45" spans="1:5" x14ac:dyDescent="0.25">
      <c r="A45" s="3">
        <v>20</v>
      </c>
      <c r="B45" s="3">
        <v>6.2443649835412947</v>
      </c>
      <c r="C45" s="3">
        <v>8.5785591611253764E-2</v>
      </c>
      <c r="D45" s="3">
        <v>1.1499361655302556</v>
      </c>
    </row>
    <row r="46" spans="1:5" x14ac:dyDescent="0.25">
      <c r="A46" s="3">
        <v>21</v>
      </c>
      <c r="B46" s="3">
        <v>6.1362308345089103</v>
      </c>
      <c r="C46" s="3">
        <v>3.1378849134306108E-2</v>
      </c>
      <c r="D46" s="3">
        <v>0.42062627038551215</v>
      </c>
    </row>
    <row r="47" spans="1:5" x14ac:dyDescent="0.25">
      <c r="A47" s="3">
        <v>22</v>
      </c>
      <c r="B47" s="3">
        <v>6.2139616599290308</v>
      </c>
      <c r="C47" s="3">
        <v>-1.386697899886169E-2</v>
      </c>
      <c r="D47" s="3">
        <v>-0.18588367064834352</v>
      </c>
    </row>
    <row r="48" spans="1:5" x14ac:dyDescent="0.25">
      <c r="A48" s="3">
        <v>23</v>
      </c>
      <c r="B48" s="3">
        <v>6.0546204695625585</v>
      </c>
      <c r="C48" s="3">
        <v>-0.12738928567290042</v>
      </c>
      <c r="D48" s="3">
        <v>-1.7076241352996189</v>
      </c>
    </row>
    <row r="49" spans="1:4" x14ac:dyDescent="0.25">
      <c r="A49" s="3">
        <v>24</v>
      </c>
      <c r="B49" s="3">
        <v>6.2179408892116967</v>
      </c>
      <c r="C49" s="3">
        <v>-3.4234623598550229E-4</v>
      </c>
      <c r="D49" s="3">
        <v>-4.5890727160438462E-3</v>
      </c>
    </row>
    <row r="50" spans="1:4" x14ac:dyDescent="0.25">
      <c r="A50" s="3">
        <v>25</v>
      </c>
      <c r="B50" s="3">
        <v>6.1929917463580253</v>
      </c>
      <c r="C50" s="3">
        <v>-4.7773533616830122E-2</v>
      </c>
      <c r="D50" s="3">
        <v>-0.64039325286837057</v>
      </c>
    </row>
    <row r="51" spans="1:4" x14ac:dyDescent="0.25">
      <c r="A51" s="3">
        <v>26</v>
      </c>
      <c r="B51" s="3">
        <v>6.1174984931653542</v>
      </c>
      <c r="C51" s="3">
        <v>6.7312407487228221E-2</v>
      </c>
      <c r="D51" s="3">
        <v>0.90230737242265446</v>
      </c>
    </row>
    <row r="52" spans="1:4" x14ac:dyDescent="0.25">
      <c r="A52" s="3">
        <v>27</v>
      </c>
      <c r="B52" s="3">
        <v>6.2060011894250744</v>
      </c>
      <c r="C52" s="3">
        <v>7.8891859427663746E-2</v>
      </c>
      <c r="D52" s="3">
        <v>1.0575272678995948</v>
      </c>
    </row>
    <row r="53" spans="1:4" x14ac:dyDescent="0.25">
      <c r="A53" s="3">
        <v>28</v>
      </c>
      <c r="B53" s="3">
        <v>6.0774363465913979</v>
      </c>
      <c r="C53" s="3">
        <v>-0.12264730779184507</v>
      </c>
      <c r="D53" s="3">
        <v>-1.6440590102110051</v>
      </c>
    </row>
    <row r="54" spans="1:4" x14ac:dyDescent="0.25">
      <c r="A54" s="3">
        <v>29</v>
      </c>
      <c r="B54" s="3">
        <v>6.0411208180666138</v>
      </c>
      <c r="C54" s="3">
        <v>2.6838014284922274E-2</v>
      </c>
      <c r="D54" s="3">
        <v>0.3597574214689116</v>
      </c>
    </row>
    <row r="55" spans="1:4" x14ac:dyDescent="0.25">
      <c r="A55" s="3">
        <v>30</v>
      </c>
      <c r="B55" s="3">
        <v>6.1882507811118401</v>
      </c>
      <c r="C55" s="3">
        <v>0.12849262402722594</v>
      </c>
      <c r="D55" s="3">
        <v>1.722414132694579</v>
      </c>
    </row>
    <row r="56" spans="1:4" x14ac:dyDescent="0.25">
      <c r="A56" s="3">
        <v>31</v>
      </c>
      <c r="B56" s="3">
        <v>6.1551435955876554</v>
      </c>
      <c r="C56" s="3">
        <v>4.0426466843085151E-2</v>
      </c>
      <c r="D56" s="3">
        <v>0.54190750910873076</v>
      </c>
    </row>
    <row r="57" spans="1:4" x14ac:dyDescent="0.25">
      <c r="A57" s="3">
        <v>32</v>
      </c>
      <c r="B57" s="3">
        <v>6.2389724553056487</v>
      </c>
      <c r="C57" s="3">
        <v>4.322902400051376E-2</v>
      </c>
      <c r="D57" s="3">
        <v>0.57947514454449378</v>
      </c>
    </row>
    <row r="58" spans="1:4" x14ac:dyDescent="0.25">
      <c r="A58" s="3">
        <v>33</v>
      </c>
      <c r="B58" s="3">
        <v>6.1549930348866431</v>
      </c>
      <c r="C58" s="3">
        <v>1.6338553808758149E-2</v>
      </c>
      <c r="D58" s="3">
        <v>0.21901456368447267</v>
      </c>
    </row>
    <row r="59" spans="1:4" x14ac:dyDescent="0.25">
      <c r="A59" s="3">
        <v>34</v>
      </c>
      <c r="B59" s="3">
        <v>6.1765348239525659</v>
      </c>
      <c r="C59" s="3">
        <v>0.11157369517861504</v>
      </c>
      <c r="D59" s="3">
        <v>1.495619774812007</v>
      </c>
    </row>
    <row r="60" spans="1:4" x14ac:dyDescent="0.25">
      <c r="A60" s="3">
        <v>35</v>
      </c>
      <c r="B60" s="3">
        <v>6.1712971294030057</v>
      </c>
      <c r="C60" s="3">
        <v>-0.12982181189465525</v>
      </c>
      <c r="D60" s="3">
        <v>-1.7402315909743733</v>
      </c>
    </row>
    <row r="61" spans="1:4" x14ac:dyDescent="0.25">
      <c r="A61" s="3">
        <v>36</v>
      </c>
      <c r="B61" s="3">
        <v>6.1095652587984839</v>
      </c>
      <c r="C61" s="3">
        <v>-8.5436380609722029E-2</v>
      </c>
      <c r="D61" s="3">
        <v>-1.1452550722077064</v>
      </c>
    </row>
    <row r="62" spans="1:4" x14ac:dyDescent="0.25">
      <c r="A62" s="3">
        <v>37</v>
      </c>
      <c r="B62" s="3">
        <v>6.2421430493742065</v>
      </c>
      <c r="C62" s="3">
        <v>1.7384413601105209E-2</v>
      </c>
      <c r="D62" s="3">
        <v>0.23303407414893246</v>
      </c>
    </row>
    <row r="63" spans="1:4" x14ac:dyDescent="0.25">
      <c r="A63" s="3">
        <v>38</v>
      </c>
      <c r="B63" s="3">
        <v>6.2412747825037673</v>
      </c>
      <c r="C63" s="3">
        <v>-2.7167003565311099E-2</v>
      </c>
      <c r="D63" s="3">
        <v>-0.36416744726094974</v>
      </c>
    </row>
    <row r="64" spans="1:4" x14ac:dyDescent="0.25">
      <c r="A64" s="3">
        <v>39</v>
      </c>
      <c r="B64" s="3">
        <v>6.2504579804571971</v>
      </c>
      <c r="C64" s="3">
        <v>-5.7332856813128608E-2</v>
      </c>
      <c r="D64" s="3">
        <v>-0.768533786202104</v>
      </c>
    </row>
    <row r="65" spans="1:4" x14ac:dyDescent="0.25">
      <c r="A65" s="3">
        <v>40</v>
      </c>
      <c r="B65" s="3">
        <v>5.9403804903235562</v>
      </c>
      <c r="C65" s="3">
        <v>-3.2018930301128457E-2</v>
      </c>
      <c r="D65" s="3">
        <v>-0.42920641151153388</v>
      </c>
    </row>
    <row r="66" spans="1:4" x14ac:dyDescent="0.25">
      <c r="A66" s="3">
        <v>41</v>
      </c>
      <c r="B66" s="3">
        <v>6.1402779793889231</v>
      </c>
      <c r="C66" s="3">
        <v>0.10873366520335637</v>
      </c>
      <c r="D66" s="3">
        <v>1.4575498248542158</v>
      </c>
    </row>
    <row r="67" spans="1:4" x14ac:dyDescent="0.25">
      <c r="A67" s="3">
        <v>42</v>
      </c>
      <c r="B67" s="3">
        <v>6.1734590313938407</v>
      </c>
      <c r="C67" s="3">
        <v>1.4934819092897733E-2</v>
      </c>
      <c r="D67" s="3">
        <v>0.20019782201189473</v>
      </c>
    </row>
    <row r="68" spans="1:4" x14ac:dyDescent="0.25">
      <c r="A68" s="3">
        <v>43</v>
      </c>
      <c r="B68" s="3">
        <v>6.1655158608402472</v>
      </c>
      <c r="C68" s="3">
        <v>-0.23473487841240992</v>
      </c>
      <c r="D68" s="3">
        <v>-3.1465671673746054</v>
      </c>
    </row>
    <row r="69" spans="1:4" x14ac:dyDescent="0.25">
      <c r="A69" s="3">
        <v>44</v>
      </c>
      <c r="B69" s="3">
        <v>6.052534266687382</v>
      </c>
      <c r="C69" s="3">
        <v>4.4537811839719055E-2</v>
      </c>
      <c r="D69" s="3">
        <v>0.59701914512828091</v>
      </c>
    </row>
    <row r="70" spans="1:4" x14ac:dyDescent="0.25">
      <c r="A70" s="3">
        <v>45</v>
      </c>
      <c r="B70" s="3">
        <v>6.0425303018439838</v>
      </c>
      <c r="C70" s="3">
        <v>0.13576523522898132</v>
      </c>
      <c r="D70" s="3">
        <v>1.8199018166011833</v>
      </c>
    </row>
    <row r="71" spans="1:4" x14ac:dyDescent="0.25">
      <c r="A71" s="3">
        <v>46</v>
      </c>
      <c r="B71" s="3">
        <v>6.0705083382740739</v>
      </c>
      <c r="C71" s="3">
        <v>3.6200759144488615E-2</v>
      </c>
      <c r="D71" s="3">
        <v>0.48526286731857826</v>
      </c>
    </row>
    <row r="72" spans="1:4" x14ac:dyDescent="0.25">
      <c r="A72" s="3">
        <v>47</v>
      </c>
      <c r="B72" s="3">
        <v>6.2737352705032379</v>
      </c>
      <c r="C72" s="3">
        <v>7.7967414839166693E-2</v>
      </c>
      <c r="D72" s="3">
        <v>1.0451353003748056</v>
      </c>
    </row>
    <row r="73" spans="1:4" x14ac:dyDescent="0.25">
      <c r="A73" s="3">
        <v>48</v>
      </c>
      <c r="B73" s="3">
        <v>6.1548396554582396</v>
      </c>
      <c r="C73" s="3">
        <v>2.2367141210677843E-2</v>
      </c>
      <c r="D73" s="3">
        <v>0.29982639409001249</v>
      </c>
    </row>
    <row r="74" spans="1:4" x14ac:dyDescent="0.25">
      <c r="A74" s="3">
        <v>49</v>
      </c>
      <c r="B74" s="3">
        <v>6.1720776407929048</v>
      </c>
      <c r="C74" s="3">
        <v>4.4782764063717728E-2</v>
      </c>
      <c r="D74" s="3">
        <v>0.60030267346809352</v>
      </c>
    </row>
    <row r="75" spans="1:4" x14ac:dyDescent="0.25">
      <c r="A75" s="3">
        <v>50</v>
      </c>
      <c r="B75" s="3">
        <v>6.1800959292123583</v>
      </c>
      <c r="C75" s="3">
        <v>2.6484661961747591E-3</v>
      </c>
      <c r="D75" s="3">
        <v>3.5502081468027927E-2</v>
      </c>
    </row>
    <row r="76" spans="1:4" x14ac:dyDescent="0.25">
      <c r="A76" s="3">
        <v>51</v>
      </c>
      <c r="B76" s="3">
        <v>6.2548552100077597</v>
      </c>
      <c r="C76" s="3">
        <v>-8.4699362722952642E-2</v>
      </c>
      <c r="D76" s="3">
        <v>-1.1353755166002863</v>
      </c>
    </row>
    <row r="77" spans="1:4" x14ac:dyDescent="0.25">
      <c r="A77" s="3">
        <v>52</v>
      </c>
      <c r="B77" s="3">
        <v>6.2490747380347447</v>
      </c>
      <c r="C77" s="3">
        <v>2.5557338701511334E-2</v>
      </c>
      <c r="D77" s="3">
        <v>0.34259025922155578</v>
      </c>
    </row>
    <row r="78" spans="1:4" x14ac:dyDescent="0.25">
      <c r="A78" s="3">
        <v>53</v>
      </c>
      <c r="B78" s="3">
        <v>6.0993127571050803</v>
      </c>
      <c r="C78" s="3">
        <v>-4.3143707417209853E-2</v>
      </c>
      <c r="D78" s="3">
        <v>-0.57833149532767392</v>
      </c>
    </row>
    <row r="79" spans="1:4" x14ac:dyDescent="0.25">
      <c r="A79" s="3">
        <v>54</v>
      </c>
      <c r="B79" s="3">
        <v>6.0793488976156684</v>
      </c>
      <c r="C79" s="3">
        <v>-0.11879564568345025</v>
      </c>
      <c r="D79" s="3">
        <v>-1.5924283637043406</v>
      </c>
    </row>
    <row r="80" spans="1:4" x14ac:dyDescent="0.25">
      <c r="A80" s="3">
        <v>55</v>
      </c>
      <c r="B80" s="3">
        <v>6.116927065360426</v>
      </c>
      <c r="C80" s="3">
        <v>-1.2168621543961144E-2</v>
      </c>
      <c r="D80" s="3">
        <v>-0.16311757878249394</v>
      </c>
    </row>
    <row r="81" spans="1:4" x14ac:dyDescent="0.25">
      <c r="A81" s="3">
        <v>56</v>
      </c>
      <c r="B81" s="3">
        <v>6.2176885172271952</v>
      </c>
      <c r="C81" s="3">
        <v>-1.5286144740070284E-2</v>
      </c>
      <c r="D81" s="3">
        <v>-0.20490726167389317</v>
      </c>
    </row>
    <row r="82" spans="1:4" x14ac:dyDescent="0.25">
      <c r="A82" s="3">
        <v>57</v>
      </c>
      <c r="B82" s="3">
        <v>6.2162616296634612</v>
      </c>
      <c r="C82" s="3">
        <v>-3.9632100713774321E-2</v>
      </c>
      <c r="D82" s="3">
        <v>-0.53125921347295213</v>
      </c>
    </row>
    <row r="83" spans="1:4" x14ac:dyDescent="0.25">
      <c r="A83" s="3">
        <v>58</v>
      </c>
      <c r="B83" s="3">
        <v>5.9944319003441011</v>
      </c>
      <c r="C83" s="3">
        <v>1.9995881763730239E-2</v>
      </c>
      <c r="D83" s="3">
        <v>0.26804020546923474</v>
      </c>
    </row>
    <row r="84" spans="1:4" ht="15.75" thickBot="1" x14ac:dyDescent="0.3">
      <c r="A84" s="4">
        <v>59</v>
      </c>
      <c r="B84" s="4">
        <v>6.0546345295460737</v>
      </c>
      <c r="C84" s="4">
        <v>0.18239669593848529</v>
      </c>
      <c r="D84" s="4">
        <v>2.444985844282205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9B15-2F57-43DA-8E67-4C250437FE9F}">
  <dimension ref="A1:G5"/>
  <sheetViews>
    <sheetView zoomScale="160" zoomScaleNormal="160" workbookViewId="0">
      <selection activeCell="G6" sqref="G6"/>
    </sheetView>
  </sheetViews>
  <sheetFormatPr defaultRowHeight="15" x14ac:dyDescent="0.25"/>
  <sheetData>
    <row r="1" spans="1:7" x14ac:dyDescent="0.25">
      <c r="A1" t="s">
        <v>126</v>
      </c>
      <c r="B1" t="s">
        <v>127</v>
      </c>
      <c r="C1" t="s">
        <v>128</v>
      </c>
      <c r="D1" t="s">
        <v>129</v>
      </c>
      <c r="E1" t="s">
        <v>131</v>
      </c>
      <c r="F1" t="s">
        <v>130</v>
      </c>
      <c r="G1" t="s">
        <v>133</v>
      </c>
    </row>
    <row r="2" spans="1:7" x14ac:dyDescent="0.25">
      <c r="A2" s="14">
        <v>0.49693853710129104</v>
      </c>
      <c r="B2" s="15">
        <v>0.46080516391389631</v>
      </c>
      <c r="C2">
        <v>5</v>
      </c>
      <c r="D2" s="14">
        <v>5.6205601614016439E-3</v>
      </c>
      <c r="E2">
        <v>51</v>
      </c>
      <c r="F2">
        <f>((A2-B2)/C2)/D2</f>
        <v>1.2857570117489452</v>
      </c>
      <c r="G2">
        <f>FDIST(F2,C2,E2)</f>
        <v>0.28456408736316352</v>
      </c>
    </row>
    <row r="3" spans="1:7" x14ac:dyDescent="0.25">
      <c r="G3" t="s">
        <v>134</v>
      </c>
    </row>
    <row r="4" spans="1:7" x14ac:dyDescent="0.25">
      <c r="G4" t="s">
        <v>135</v>
      </c>
    </row>
    <row r="5" spans="1:7" x14ac:dyDescent="0.25">
      <c r="G5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8F77-7B39-426A-B0C9-225C8E11B1C2}">
  <dimension ref="A1:D6"/>
  <sheetViews>
    <sheetView zoomScale="160" zoomScaleNormal="160" workbookViewId="0">
      <selection activeCell="C17" sqref="C17"/>
    </sheetView>
  </sheetViews>
  <sheetFormatPr defaultRowHeight="15" x14ac:dyDescent="0.25"/>
  <cols>
    <col min="2" max="2" width="11.7109375" bestFit="1" customWidth="1"/>
    <col min="3" max="3" width="13" bestFit="1" customWidth="1"/>
    <col min="4" max="4" width="15" bestFit="1" customWidth="1"/>
  </cols>
  <sheetData>
    <row r="1" spans="1:4" x14ac:dyDescent="0.25">
      <c r="A1" s="5"/>
      <c r="B1" s="5" t="s">
        <v>70</v>
      </c>
      <c r="C1" s="5" t="s">
        <v>59</v>
      </c>
      <c r="D1" s="5" t="s">
        <v>60</v>
      </c>
    </row>
    <row r="2" spans="1:4" x14ac:dyDescent="0.25">
      <c r="A2" s="3" t="s">
        <v>70</v>
      </c>
      <c r="B2" s="3">
        <v>1</v>
      </c>
      <c r="C2" s="3"/>
      <c r="D2" s="3"/>
    </row>
    <row r="3" spans="1:4" x14ac:dyDescent="0.25">
      <c r="A3" s="3" t="s">
        <v>59</v>
      </c>
      <c r="B3" s="3">
        <v>0.69940906132332048</v>
      </c>
      <c r="C3" s="3">
        <v>1</v>
      </c>
      <c r="D3" s="3"/>
    </row>
    <row r="4" spans="1:4" ht="15.75" thickBot="1" x14ac:dyDescent="0.3">
      <c r="A4" s="4" t="s">
        <v>60</v>
      </c>
      <c r="B4" s="4">
        <v>0.19024333185217313</v>
      </c>
      <c r="C4" s="13">
        <v>0.375685473581653</v>
      </c>
      <c r="D4" s="4">
        <v>1</v>
      </c>
    </row>
    <row r="5" spans="1:4" x14ac:dyDescent="0.25">
      <c r="C5" t="s">
        <v>124</v>
      </c>
    </row>
    <row r="6" spans="1:4" x14ac:dyDescent="0.25">
      <c r="C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1135-138B-4949-A1BF-32EDDA58B4E2}">
  <dimension ref="A1:F15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3" max="3" width="15.85546875" bestFit="1" customWidth="1"/>
    <col min="5" max="5" width="15.85546875" bestFit="1" customWidth="1"/>
  </cols>
  <sheetData>
    <row r="1" spans="1:6" x14ac:dyDescent="0.25">
      <c r="A1" s="5" t="s">
        <v>70</v>
      </c>
      <c r="B1" s="5"/>
      <c r="C1" s="5" t="s">
        <v>59</v>
      </c>
      <c r="D1" s="5"/>
      <c r="E1" s="5" t="s">
        <v>60</v>
      </c>
      <c r="F1" s="5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 t="s">
        <v>71</v>
      </c>
      <c r="B3" s="3">
        <v>6.1490214209884764</v>
      </c>
      <c r="C3" s="3" t="s">
        <v>71</v>
      </c>
      <c r="D3" s="3">
        <v>0.90463008662806643</v>
      </c>
      <c r="E3" s="3" t="s">
        <v>71</v>
      </c>
      <c r="F3" s="3">
        <v>4.8618864209039554</v>
      </c>
    </row>
    <row r="4" spans="1:6" x14ac:dyDescent="0.25">
      <c r="A4" s="3" t="s">
        <v>72</v>
      </c>
      <c r="B4" s="3">
        <v>1.5132254531823401E-2</v>
      </c>
      <c r="C4" s="3" t="s">
        <v>72</v>
      </c>
      <c r="D4" s="3">
        <v>0.10059450967940888</v>
      </c>
      <c r="E4" s="3" t="s">
        <v>72</v>
      </c>
      <c r="F4" s="3">
        <v>0.16717672453345436</v>
      </c>
    </row>
    <row r="5" spans="1:6" x14ac:dyDescent="0.25">
      <c r="A5" s="3" t="s">
        <v>73</v>
      </c>
      <c r="B5" s="3">
        <v>6.182744395408533</v>
      </c>
      <c r="C5" s="3" t="s">
        <v>73</v>
      </c>
      <c r="D5" s="3">
        <v>1.0099019622433554</v>
      </c>
      <c r="E5" s="3" t="s">
        <v>73</v>
      </c>
      <c r="F5" s="3">
        <v>5.0278039999999988</v>
      </c>
    </row>
    <row r="6" spans="1:6" x14ac:dyDescent="0.25">
      <c r="A6" s="3" t="s">
        <v>74</v>
      </c>
      <c r="B6" s="3" t="e">
        <v>#N/A</v>
      </c>
      <c r="C6" s="3" t="s">
        <v>74</v>
      </c>
      <c r="D6" s="3" t="e">
        <v>#N/A</v>
      </c>
      <c r="E6" s="3" t="s">
        <v>74</v>
      </c>
      <c r="F6" s="3" t="e">
        <v>#N/A</v>
      </c>
    </row>
    <row r="7" spans="1:6" x14ac:dyDescent="0.25">
      <c r="A7" s="3" t="s">
        <v>75</v>
      </c>
      <c r="B7" s="3">
        <v>0.11623305255278078</v>
      </c>
      <c r="C7" s="3" t="s">
        <v>75</v>
      </c>
      <c r="D7" s="3">
        <v>0.77268109028291898</v>
      </c>
      <c r="E7" s="3" t="s">
        <v>75</v>
      </c>
      <c r="F7" s="3">
        <v>1.2841087867927445</v>
      </c>
    </row>
    <row r="8" spans="1:6" x14ac:dyDescent="0.25">
      <c r="A8" s="3" t="s">
        <v>76</v>
      </c>
      <c r="B8" s="3">
        <v>1.3510122505737498E-2</v>
      </c>
      <c r="C8" s="3" t="s">
        <v>76</v>
      </c>
      <c r="D8" s="3">
        <v>0.59703606728080039</v>
      </c>
      <c r="E8" s="3" t="s">
        <v>76</v>
      </c>
      <c r="F8" s="3">
        <v>1.6489353763183341</v>
      </c>
    </row>
    <row r="9" spans="1:6" x14ac:dyDescent="0.25">
      <c r="A9" s="3" t="s">
        <v>77</v>
      </c>
      <c r="B9" s="3">
        <v>-0.71902173503424605</v>
      </c>
      <c r="C9" s="3" t="s">
        <v>77</v>
      </c>
      <c r="D9" s="3">
        <v>-1.1629796161087682</v>
      </c>
      <c r="E9" s="3" t="s">
        <v>77</v>
      </c>
      <c r="F9" s="3">
        <v>4.9061643478534478E-2</v>
      </c>
    </row>
    <row r="10" spans="1:6" x14ac:dyDescent="0.25">
      <c r="A10" s="3" t="s">
        <v>78</v>
      </c>
      <c r="B10" s="3">
        <v>-0.5564134388722447</v>
      </c>
      <c r="C10" s="3" t="s">
        <v>78</v>
      </c>
      <c r="D10" s="3">
        <v>-0.23059508190105032</v>
      </c>
      <c r="E10" s="3" t="s">
        <v>78</v>
      </c>
      <c r="F10" s="3">
        <v>2.8528828433575435E-2</v>
      </c>
    </row>
    <row r="11" spans="1:6" x14ac:dyDescent="0.25">
      <c r="A11" s="3" t="s">
        <v>79</v>
      </c>
      <c r="B11" s="3">
        <v>0.44334112531997683</v>
      </c>
      <c r="C11" s="3" t="s">
        <v>79</v>
      </c>
      <c r="D11" s="3">
        <v>2.6558278574909835</v>
      </c>
      <c r="E11" s="3" t="s">
        <v>79</v>
      </c>
      <c r="F11" s="3">
        <v>6.0616266666666654</v>
      </c>
    </row>
    <row r="12" spans="1:6" x14ac:dyDescent="0.25">
      <c r="A12" s="3" t="s">
        <v>80</v>
      </c>
      <c r="B12" s="3">
        <v>5.9083615600224277</v>
      </c>
      <c r="C12" s="3" t="s">
        <v>80</v>
      </c>
      <c r="D12" s="3">
        <v>-0.44134623486097868</v>
      </c>
      <c r="E12" s="3" t="s">
        <v>80</v>
      </c>
      <c r="F12" s="3">
        <v>2.0161799999999999</v>
      </c>
    </row>
    <row r="13" spans="1:6" x14ac:dyDescent="0.25">
      <c r="A13" s="3" t="s">
        <v>81</v>
      </c>
      <c r="B13" s="3">
        <v>6.3517026853424046</v>
      </c>
      <c r="C13" s="3" t="s">
        <v>81</v>
      </c>
      <c r="D13" s="3">
        <v>2.2144816226300046</v>
      </c>
      <c r="E13" s="3" t="s">
        <v>81</v>
      </c>
      <c r="F13" s="3">
        <v>8.0778066666666657</v>
      </c>
    </row>
    <row r="14" spans="1:6" x14ac:dyDescent="0.25">
      <c r="A14" s="3" t="s">
        <v>82</v>
      </c>
      <c r="B14" s="3">
        <v>362.79226383832008</v>
      </c>
      <c r="C14" s="3" t="s">
        <v>82</v>
      </c>
      <c r="D14" s="3">
        <v>53.373175111055922</v>
      </c>
      <c r="E14" s="3" t="s">
        <v>82</v>
      </c>
      <c r="F14" s="3">
        <v>286.85129883333337</v>
      </c>
    </row>
    <row r="15" spans="1:6" ht="15.75" thickBot="1" x14ac:dyDescent="0.3">
      <c r="A15" s="4" t="s">
        <v>83</v>
      </c>
      <c r="B15" s="4">
        <v>59</v>
      </c>
      <c r="C15" s="4" t="s">
        <v>83</v>
      </c>
      <c r="D15" s="4">
        <v>59</v>
      </c>
      <c r="E15" s="4" t="s">
        <v>83</v>
      </c>
      <c r="F15" s="4">
        <v>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0E2B-CD96-4912-886A-F3984DD39531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5" t="s">
        <v>121</v>
      </c>
      <c r="B1" s="5" t="s">
        <v>123</v>
      </c>
    </row>
    <row r="2" spans="1:2" x14ac:dyDescent="0.25">
      <c r="A2" s="12">
        <v>-3</v>
      </c>
      <c r="B2" s="3">
        <v>1</v>
      </c>
    </row>
    <row r="3" spans="1:2" x14ac:dyDescent="0.25">
      <c r="A3" s="12">
        <v>-2.5</v>
      </c>
      <c r="B3" s="3">
        <v>0</v>
      </c>
    </row>
    <row r="4" spans="1:2" x14ac:dyDescent="0.25">
      <c r="A4" s="12">
        <v>-2</v>
      </c>
      <c r="B4" s="3">
        <v>0</v>
      </c>
    </row>
    <row r="5" spans="1:2" x14ac:dyDescent="0.25">
      <c r="A5" s="12">
        <v>-1.5</v>
      </c>
      <c r="B5" s="3">
        <v>4</v>
      </c>
    </row>
    <row r="6" spans="1:2" x14ac:dyDescent="0.25">
      <c r="A6" s="12">
        <v>-1</v>
      </c>
      <c r="B6" s="3">
        <v>2</v>
      </c>
    </row>
    <row r="7" spans="1:2" x14ac:dyDescent="0.25">
      <c r="A7" s="12">
        <v>-0.5</v>
      </c>
      <c r="B7" s="3">
        <v>4</v>
      </c>
    </row>
    <row r="8" spans="1:2" x14ac:dyDescent="0.25">
      <c r="A8" s="12">
        <v>0</v>
      </c>
      <c r="B8" s="3">
        <v>18</v>
      </c>
    </row>
    <row r="9" spans="1:2" x14ac:dyDescent="0.25">
      <c r="A9" s="12">
        <v>0.5</v>
      </c>
      <c r="B9" s="3">
        <v>18</v>
      </c>
    </row>
    <row r="10" spans="1:2" x14ac:dyDescent="0.25">
      <c r="A10" s="12">
        <v>1</v>
      </c>
      <c r="B10" s="3">
        <v>3</v>
      </c>
    </row>
    <row r="11" spans="1:2" x14ac:dyDescent="0.25">
      <c r="A11" s="12">
        <v>1.5</v>
      </c>
      <c r="B11" s="3">
        <v>6</v>
      </c>
    </row>
    <row r="12" spans="1:2" x14ac:dyDescent="0.25">
      <c r="A12" s="12">
        <v>2</v>
      </c>
      <c r="B12" s="3">
        <v>2</v>
      </c>
    </row>
    <row r="13" spans="1:2" x14ac:dyDescent="0.25">
      <c r="A13" s="12">
        <v>2.5</v>
      </c>
      <c r="B13" s="3">
        <v>0</v>
      </c>
    </row>
    <row r="14" spans="1:2" x14ac:dyDescent="0.25">
      <c r="A14" s="12">
        <v>3</v>
      </c>
      <c r="B14" s="3">
        <v>1</v>
      </c>
    </row>
    <row r="15" spans="1:2" ht="15.75" thickBot="1" x14ac:dyDescent="0.3">
      <c r="A15" s="4" t="s">
        <v>122</v>
      </c>
      <c r="B15" s="4">
        <v>0</v>
      </c>
    </row>
  </sheetData>
  <sortState xmlns:xlrd2="http://schemas.microsoft.com/office/spreadsheetml/2017/richdata2" ref="A2:A14">
    <sortCondition ref="A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BE4-B281-41A1-8AFA-C4A3A5422920}">
  <dimension ref="A1:B15"/>
  <sheetViews>
    <sheetView topLeftCell="C1" workbookViewId="0">
      <selection activeCell="J10" sqref="J10"/>
    </sheetView>
  </sheetViews>
  <sheetFormatPr defaultRowHeight="15" x14ac:dyDescent="0.25"/>
  <sheetData>
    <row r="1" spans="1:2" x14ac:dyDescent="0.25">
      <c r="A1" s="5" t="s">
        <v>121</v>
      </c>
      <c r="B1" s="5" t="s">
        <v>123</v>
      </c>
    </row>
    <row r="2" spans="1:2" x14ac:dyDescent="0.25">
      <c r="A2" s="12">
        <v>-3</v>
      </c>
      <c r="B2" s="3">
        <v>1</v>
      </c>
    </row>
    <row r="3" spans="1:2" x14ac:dyDescent="0.25">
      <c r="A3" s="12">
        <v>-2.5</v>
      </c>
      <c r="B3" s="3">
        <v>0</v>
      </c>
    </row>
    <row r="4" spans="1:2" x14ac:dyDescent="0.25">
      <c r="A4" s="12">
        <v>-2</v>
      </c>
      <c r="B4" s="3">
        <v>0</v>
      </c>
    </row>
    <row r="5" spans="1:2" x14ac:dyDescent="0.25">
      <c r="A5" s="12">
        <v>-1.5</v>
      </c>
      <c r="B5" s="3">
        <v>6</v>
      </c>
    </row>
    <row r="6" spans="1:2" x14ac:dyDescent="0.25">
      <c r="A6" s="12">
        <v>-1</v>
      </c>
      <c r="B6" s="3">
        <v>3</v>
      </c>
    </row>
    <row r="7" spans="1:2" x14ac:dyDescent="0.25">
      <c r="A7" s="12">
        <v>-0.5</v>
      </c>
      <c r="B7" s="3">
        <v>5</v>
      </c>
    </row>
    <row r="8" spans="1:2" x14ac:dyDescent="0.25">
      <c r="A8" s="12">
        <v>0</v>
      </c>
      <c r="B8" s="3">
        <v>11</v>
      </c>
    </row>
    <row r="9" spans="1:2" x14ac:dyDescent="0.25">
      <c r="A9" s="12">
        <v>0.5</v>
      </c>
      <c r="B9" s="3">
        <v>18</v>
      </c>
    </row>
    <row r="10" spans="1:2" x14ac:dyDescent="0.25">
      <c r="A10" s="12">
        <v>1</v>
      </c>
      <c r="B10" s="3">
        <v>6</v>
      </c>
    </row>
    <row r="11" spans="1:2" x14ac:dyDescent="0.25">
      <c r="A11" s="12">
        <v>1.5</v>
      </c>
      <c r="B11" s="3">
        <v>6</v>
      </c>
    </row>
    <row r="12" spans="1:2" x14ac:dyDescent="0.25">
      <c r="A12" s="12">
        <v>2</v>
      </c>
      <c r="B12" s="3">
        <v>2</v>
      </c>
    </row>
    <row r="13" spans="1:2" x14ac:dyDescent="0.25">
      <c r="A13" s="12">
        <v>2.5</v>
      </c>
      <c r="B13" s="3">
        <v>1</v>
      </c>
    </row>
    <row r="14" spans="1:2" x14ac:dyDescent="0.25">
      <c r="A14" s="12">
        <v>3</v>
      </c>
      <c r="B14" s="3">
        <v>0</v>
      </c>
    </row>
    <row r="15" spans="1:2" ht="15.75" thickBot="1" x14ac:dyDescent="0.3">
      <c r="A15" s="4" t="s">
        <v>122</v>
      </c>
      <c r="B15" s="4">
        <v>0</v>
      </c>
    </row>
  </sheetData>
  <sortState xmlns:xlrd2="http://schemas.microsoft.com/office/spreadsheetml/2017/richdata2" ref="A2:A14">
    <sortCondition ref="A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</vt:lpstr>
      <vt:lpstr>Full Model</vt:lpstr>
      <vt:lpstr>Reduced Model</vt:lpstr>
      <vt:lpstr>Partial F-test</vt:lpstr>
      <vt:lpstr>Correlation matrix</vt:lpstr>
      <vt:lpstr>Summary Statistics</vt:lpstr>
      <vt:lpstr>Histogram Full</vt:lpstr>
      <vt:lpstr>Histogram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2020-04-29T03:21:22Z</dcterms:modified>
</cp:coreProperties>
</file>