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3C829729-2DEC-408D-986B-2A64A7663E0A}" xr6:coauthVersionLast="47" xr6:coauthVersionMax="47" xr10:uidLastSave="{00000000-0000-0000-0000-000000000000}"/>
  <bookViews>
    <workbookView xWindow="-108" yWindow="-108" windowWidth="23256" windowHeight="12576" tabRatio="741" firstSheet="18" activeTab="24" xr2:uid="{EF462B1A-6D63-41D3-9B3C-5B8986E78051}"/>
  </bookViews>
  <sheets>
    <sheet name="Resumo Mensal" sheetId="3" r:id="rId1"/>
    <sheet name="Janeiro Receitas" sheetId="1" r:id="rId2"/>
    <sheet name="Janeiro Despesas" sheetId="2" r:id="rId3"/>
    <sheet name="Fevereiro Receitas" sheetId="4" r:id="rId4"/>
    <sheet name="Fevereiro Despesas" sheetId="5" r:id="rId5"/>
    <sheet name="Março Receitas" sheetId="6" r:id="rId6"/>
    <sheet name="Março Despesas" sheetId="24" r:id="rId7"/>
    <sheet name="Abril Receitas" sheetId="8" r:id="rId8"/>
    <sheet name="Abril Despesas" sheetId="7" r:id="rId9"/>
    <sheet name="Maio Receitas" sheetId="9" r:id="rId10"/>
    <sheet name="Maio Despesas" sheetId="10" r:id="rId11"/>
    <sheet name="Junho Receitas" sheetId="11" r:id="rId12"/>
    <sheet name="Junho Despesas" sheetId="12" r:id="rId13"/>
    <sheet name="Julho Receitas" sheetId="13" r:id="rId14"/>
    <sheet name="Julho Despesas" sheetId="25" r:id="rId15"/>
    <sheet name="Agosto Receitas" sheetId="15" r:id="rId16"/>
    <sheet name="Agosto Despesas" sheetId="14" r:id="rId17"/>
    <sheet name="Setembro Receitas" sheetId="16" r:id="rId18"/>
    <sheet name="Setembro Despesas" sheetId="17" r:id="rId19"/>
    <sheet name="Outubro Receitas" sheetId="18" r:id="rId20"/>
    <sheet name="Outobro Despesas" sheetId="19" r:id="rId21"/>
    <sheet name="Novembro Receitas" sheetId="20" r:id="rId22"/>
    <sheet name="Novembro Despesas" sheetId="22" r:id="rId23"/>
    <sheet name="Dezembro Receitas" sheetId="21" r:id="rId24"/>
    <sheet name="Dezembro Despesas" sheetId="23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3" l="1"/>
  <c r="E6" i="5"/>
  <c r="E7" i="5"/>
  <c r="E8" i="5"/>
  <c r="E6" i="15"/>
  <c r="E7" i="17"/>
  <c r="E10" i="19"/>
  <c r="E11" i="19"/>
  <c r="E9" i="19"/>
  <c r="E8" i="19"/>
  <c r="E7" i="19"/>
  <c r="H5" i="19" s="1"/>
  <c r="D15" i="3" s="1"/>
  <c r="E6" i="21"/>
  <c r="E7" i="11"/>
  <c r="E8" i="7"/>
  <c r="E7" i="7"/>
  <c r="E8" i="9"/>
  <c r="H5" i="9" s="1"/>
  <c r="C10" i="3" s="1"/>
  <c r="E7" i="8"/>
  <c r="E6" i="8"/>
  <c r="H5" i="8" s="1"/>
  <c r="C9" i="3" s="1"/>
  <c r="E6" i="7"/>
  <c r="E10" i="2"/>
  <c r="E8" i="4"/>
  <c r="H5" i="4" s="1"/>
  <c r="C7" i="3" s="1"/>
  <c r="E8" i="1"/>
  <c r="E9" i="2"/>
  <c r="E8" i="2"/>
  <c r="E7" i="2"/>
  <c r="E6" i="1"/>
  <c r="E7" i="1"/>
  <c r="D16" i="3"/>
  <c r="E6" i="25"/>
  <c r="H5" i="25" s="1"/>
  <c r="D12" i="3" s="1"/>
  <c r="D10" i="3"/>
  <c r="D8" i="3"/>
  <c r="E6" i="24"/>
  <c r="H5" i="24"/>
  <c r="E6" i="23"/>
  <c r="H5" i="23"/>
  <c r="D17" i="3" s="1"/>
  <c r="E6" i="22"/>
  <c r="H5" i="22"/>
  <c r="H5" i="21"/>
  <c r="C17" i="3" s="1"/>
  <c r="E6" i="20"/>
  <c r="H5" i="20" s="1"/>
  <c r="C16" i="3" s="1"/>
  <c r="E6" i="19"/>
  <c r="E7" i="18"/>
  <c r="E6" i="18"/>
  <c r="H5" i="18"/>
  <c r="C15" i="3" s="1"/>
  <c r="E6" i="17"/>
  <c r="H5" i="17"/>
  <c r="D14" i="3" s="1"/>
  <c r="E6" i="16"/>
  <c r="H5" i="16"/>
  <c r="C14" i="3" s="1"/>
  <c r="H5" i="15"/>
  <c r="C13" i="3" s="1"/>
  <c r="E6" i="14"/>
  <c r="H5" i="14" s="1"/>
  <c r="D13" i="3" s="1"/>
  <c r="E7" i="13"/>
  <c r="E6" i="13"/>
  <c r="H5" i="13"/>
  <c r="C12" i="3" s="1"/>
  <c r="E6" i="12"/>
  <c r="H5" i="12" s="1"/>
  <c r="D11" i="3" s="1"/>
  <c r="E6" i="11"/>
  <c r="E6" i="10"/>
  <c r="H5" i="10"/>
  <c r="E7" i="9"/>
  <c r="E6" i="9"/>
  <c r="H5" i="7"/>
  <c r="D9" i="3" s="1"/>
  <c r="E7" i="6"/>
  <c r="E6" i="6"/>
  <c r="H5" i="6"/>
  <c r="C8" i="3" s="1"/>
  <c r="E7" i="4"/>
  <c r="E6" i="4"/>
  <c r="E6" i="2"/>
  <c r="H5" i="5" l="1"/>
  <c r="D7" i="3" s="1"/>
  <c r="E7" i="3" s="1"/>
  <c r="H5" i="11"/>
  <c r="C11" i="3" s="1"/>
  <c r="E11" i="3" s="1"/>
  <c r="H5" i="2"/>
  <c r="D6" i="3" s="1"/>
  <c r="E8" i="3"/>
  <c r="E10" i="3"/>
  <c r="E17" i="3"/>
  <c r="E15" i="3"/>
  <c r="E13" i="3"/>
  <c r="E9" i="3"/>
  <c r="E14" i="3"/>
  <c r="E16" i="3"/>
  <c r="E12" i="3"/>
  <c r="H5" i="1"/>
  <c r="C6" i="3" s="1"/>
  <c r="E6" i="3" l="1"/>
  <c r="D19" i="3"/>
  <c r="C19" i="3"/>
  <c r="E19" i="3" l="1"/>
</calcChain>
</file>

<file path=xl/sharedStrings.xml><?xml version="1.0" encoding="utf-8"?>
<sst xmlns="http://schemas.openxmlformats.org/spreadsheetml/2006/main" count="239" uniqueCount="90">
  <si>
    <t>Descrição</t>
  </si>
  <si>
    <t>Preço Unitário</t>
  </si>
  <si>
    <t>Preço Total</t>
  </si>
  <si>
    <t>Total</t>
  </si>
  <si>
    <t>Olá, mundo!</t>
  </si>
  <si>
    <t>Custo Unitário</t>
  </si>
  <si>
    <t>Custo Total</t>
  </si>
  <si>
    <t>QNT.</t>
  </si>
  <si>
    <t>Mês</t>
  </si>
  <si>
    <t>Janeiro</t>
  </si>
  <si>
    <t>Receita</t>
  </si>
  <si>
    <t>Despesa</t>
  </si>
  <si>
    <t>Saldo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</si>
  <si>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</si>
  <si>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</si>
  <si>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</si>
  <si>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</si>
  <si>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</si>
  <si>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</si>
  <si>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</si>
  <si>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</si>
  <si>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</si>
  <si>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</si>
  <si>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</si>
  <si>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Aluno: Gabriel Rodrigues Antunes | Turma: 1ª A - Informática | 2021/09</t>
  </si>
  <si>
    <t>Professor: João | Disciplina: ITI | Atividade 3</t>
  </si>
  <si>
    <t>IFRO Campus Ji-Paraná</t>
  </si>
  <si>
    <t>Resumo</t>
  </si>
  <si>
    <t>Despesa Total</t>
  </si>
  <si>
    <t>Receita Total</t>
  </si>
  <si>
    <t>Resumo Mensal</t>
  </si>
  <si>
    <t>Despesas de Janeiro</t>
  </si>
  <si>
    <t>Receitas de Janeiro</t>
  </si>
  <si>
    <t>Manutenção do Ar Condicionado</t>
  </si>
  <si>
    <t>Receitas de Fevereiro</t>
  </si>
  <si>
    <t>Despesas de Fevereiro</t>
  </si>
  <si>
    <t>Receitas de Março</t>
  </si>
  <si>
    <t>Despesas de Março</t>
  </si>
  <si>
    <t>Receitas de Abril</t>
  </si>
  <si>
    <t>Despesas de Abril</t>
  </si>
  <si>
    <t>Receitas de Maio</t>
  </si>
  <si>
    <t>Despesas de Maio</t>
  </si>
  <si>
    <t>Receitas de Junho</t>
  </si>
  <si>
    <t>Despesas de Junho</t>
  </si>
  <si>
    <t>Receitas de Julho</t>
  </si>
  <si>
    <t>Despesas de Julho</t>
  </si>
  <si>
    <t>Receitas de Agosto</t>
  </si>
  <si>
    <t>Despesas de Agosto</t>
  </si>
  <si>
    <t>Receitas de Setembro</t>
  </si>
  <si>
    <t>Despesas de Setembro</t>
  </si>
  <si>
    <t>Receitas de Outubro</t>
  </si>
  <si>
    <t>Despesas de Outubro</t>
  </si>
  <si>
    <t>Receitas de Novembro</t>
  </si>
  <si>
    <t>Despesas de Novembro</t>
  </si>
  <si>
    <t>Receitas de Dezembro</t>
  </si>
  <si>
    <t>Despesas de Dezembro</t>
  </si>
  <si>
    <t>Freelance Marketing Digital</t>
  </si>
  <si>
    <t>Investimento em Ações da Energisa</t>
  </si>
  <si>
    <t>Conta de Luz</t>
  </si>
  <si>
    <t>Conta de Água</t>
  </si>
  <si>
    <t>Tratamento Hospitalar</t>
  </si>
  <si>
    <t>Salário</t>
  </si>
  <si>
    <t>Mercado - Compra do mês</t>
  </si>
  <si>
    <t>Combustível</t>
  </si>
  <si>
    <t>Assistência Técnica</t>
  </si>
  <si>
    <t>Dividendo de Investimentos</t>
  </si>
  <si>
    <t>Violão</t>
  </si>
  <si>
    <t>Manuteção de Sistema</t>
  </si>
  <si>
    <t>Construção de Obra</t>
  </si>
  <si>
    <t>Manutenção de Sistema</t>
  </si>
  <si>
    <t>Dividendos de Ações</t>
  </si>
  <si>
    <t>Locação de Imovel</t>
  </si>
  <si>
    <t>Dividendo de Ações</t>
  </si>
  <si>
    <t>Manutenção de Sistemas</t>
  </si>
  <si>
    <t>Compra de Ar Condicionado</t>
  </si>
  <si>
    <t>Venda do carro velho</t>
  </si>
  <si>
    <t>Compra de um carro novo</t>
  </si>
  <si>
    <t>Reparo no encanamento da casa</t>
  </si>
  <si>
    <t>Compra de Livros</t>
  </si>
  <si>
    <t>IPTU casa</t>
  </si>
  <si>
    <t>Primeira parcela 13º</t>
  </si>
  <si>
    <t>Segunda parcela 13º</t>
  </si>
  <si>
    <t>Presentes de Natal</t>
  </si>
  <si>
    <t>Conta de Internet</t>
  </si>
  <si>
    <t>IPVA</t>
  </si>
  <si>
    <t>Televisão Nova</t>
  </si>
  <si>
    <t>Geladeira Nova</t>
  </si>
  <si>
    <t>WebDesign para Clientes</t>
  </si>
  <si>
    <t>Venda da bicicleta azul</t>
  </si>
  <si>
    <t>Gasolina - 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</si>
</sst>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 applyAlignment="1"/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/>
    <xf numFmtId="164" fontId="1" fillId="0" borderId="1" xfId="0" applyNumberFormat="1" applyFont="1" applyBorder="1"/>
    <xf numFmtId="0" fontId="0" fillId="0" borderId="1" xfId="0" applyFont="1" applyBorder="1"/>
    <xf numFmtId="0" fontId="1" fillId="0" borderId="0" xfId="0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80">
    <dxf>
      <numFmt numFmtId="164" formatCode="&quot;R$&quot;#,##0.00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numFmt numFmtId="164" formatCode="&quot;R$&quot;#,##0.00"/>
      <alignment horizontal="right" vertical="bottom" textRotation="0" wrapText="0" indent="0" justifyLastLine="0" shrinkToFit="0" readingOrder="0"/>
    </dxf>
    <dxf>
      <font>
        <b val="0"/>
      </font>
    </dxf>
    <dxf>
      <alignment horizontal="right" vertical="bottom" textRotation="0" wrapText="0" indent="0" justifyLastLine="0" shrinkToFit="0" readingOrder="0"/>
    </dxf>
    <dxf>
      <font>
        <b val="0"/>
      </font>
      <numFmt numFmtId="164" formatCode="&quot;R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C8F2D3-2ADC-465E-8E58-727D1B954E27}" name="Tabela5" displayName="Tabela5" ref="B5:E17" totalsRowShown="0" headerRowDxfId="79" dataDxfId="78">
  <autoFilter ref="B5:E17" xr:uid="{12C8F2D3-2ADC-465E-8E58-727D1B954E27}"/>
  <tableColumns count="4">
    <tableColumn id="1" xr3:uid="{414B6501-7A6F-45AF-B59B-C97C69BA83D1}" name="Mês" dataDxfId="77"/>
    <tableColumn id="2" xr3:uid="{841770F0-0C82-48F6-AC85-4567CA3AC8FE}" name="Receita" dataDxfId="76">
      <calculatedColumnFormula>'Janeiro Receitas'!E10</calculatedColumnFormula>
    </tableColumn>
    <tableColumn id="3" xr3:uid="{66175F08-1E94-4459-AA26-A54CDEAB528D}" name="Despesa" dataDxfId="75">
      <calculatedColumnFormula>'Janeiro Despesas'!E8</calculatedColumnFormula>
    </tableColumn>
    <tableColumn id="4" xr3:uid="{38D5FC93-FA97-425B-8A4F-26FE1979D2D7}" name="Saldo" dataDxfId="74">
      <calculatedColumnFormula>C6-D6</calculatedColumnFormula>
    </tableColumn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D3EDCD-A7E5-42D0-A928-EDDFF7995DD1}" name="Tabela227910" displayName="Tabela227910" ref="B5:E8" totalsRowShown="0">
  <autoFilter ref="B5:E8" xr:uid="{8DBC82EE-25B1-446E-874B-B07B45382996}"/>
  <tableColumns count="4">
    <tableColumn id="1" xr3:uid="{EE622F43-513E-4C58-B36C-3DD12F34BF0A}" name="Descrição"/>
    <tableColumn id="2" xr3:uid="{88A0FA95-7D9A-4D62-9324-F28409E73A82}" name="QNT." dataDxfId="50"/>
    <tableColumn id="3" xr3:uid="{D6211996-D507-484C-9968-AB563B697C47}" name="Preço Unitário" dataDxfId="49"/>
    <tableColumn id="4" xr3:uid="{F31773CD-6984-4143-8650-B3C629EA3753}" name="Preço Total" dataDxfId="48">
      <calculatedColumnFormula>C6*D6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B0CF49-F2EB-46E4-A9AA-410A7E722024}" name="Tabela44811" displayName="Tabela44811" ref="B5:E6" totalsRowShown="0">
  <autoFilter ref="B5:E6" xr:uid="{DDE87DAC-A4A9-450D-9473-4FCAC1410AF1}"/>
  <tableColumns count="4">
    <tableColumn id="1" xr3:uid="{6C2BC500-6FA6-48B9-86B4-CA0096310CEE}" name="Descrição"/>
    <tableColumn id="2" xr3:uid="{1DC7DBB2-23FD-4E1C-8951-4EFA457FA1D0}" name="QNT." dataDxfId="47"/>
    <tableColumn id="3" xr3:uid="{F33D3144-4B0C-4DB1-BB27-49146118579B}" name="Custo Unitário" dataDxfId="46"/>
    <tableColumn id="4" xr3:uid="{28DD680F-5F84-4BFC-BAA7-101EB949B14C}" name="Custo Total" dataDxfId="45">
      <calculatedColumnFormula>C6*D6</calculatedColumnFormula>
    </tableColumn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749BDA-5B7B-4F7D-B759-8E01CB833F96}" name="Tabela22791012" displayName="Tabela22791012" ref="B5:E7" totalsRowShown="0">
  <autoFilter ref="B5:E7" xr:uid="{8DBC82EE-25B1-446E-874B-B07B45382996}"/>
  <tableColumns count="4">
    <tableColumn id="1" xr3:uid="{FF78D923-1CEA-45E7-ABE1-26C2850EEA2E}" name="Descrição"/>
    <tableColumn id="2" xr3:uid="{999B5694-D705-4DBF-8B4C-696A54410A7A}" name="QNT." dataDxfId="44"/>
    <tableColumn id="3" xr3:uid="{D7C633E2-AF69-4183-B22A-C80072754FE1}" name="Preço Unitário" dataDxfId="43"/>
    <tableColumn id="4" xr3:uid="{C51CA83E-A64B-4137-904C-C1F17083C712}" name="Preço Total" dataDxfId="42">
      <calculatedColumnFormula>C6*D6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FC9564-60EE-47DD-9BFD-471AA4EA0402}" name="Tabela4481113" displayName="Tabela4481113" ref="B5:E6" totalsRowShown="0">
  <autoFilter ref="B5:E6" xr:uid="{DDE87DAC-A4A9-450D-9473-4FCAC1410AF1}"/>
  <tableColumns count="4">
    <tableColumn id="1" xr3:uid="{8DCA6BBD-1B34-41A7-A989-E211BF8F337C}" name="Descrição"/>
    <tableColumn id="2" xr3:uid="{146BA8F4-B5BC-4F13-8D14-49B8D7F33081}" name="QNT." dataDxfId="41"/>
    <tableColumn id="3" xr3:uid="{1DDD2D45-AECF-434A-A7CB-6C7D9D7A5AE2}" name="Custo Unitário" dataDxfId="40"/>
    <tableColumn id="4" xr3:uid="{E47CB63F-8B49-4731-A2C4-AE34B61BFD3F}" name="Custo Total" dataDxfId="39">
      <calculatedColumnFormula>C6*D6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512FC9-6EC6-4569-BA0B-00644C9097EB}" name="Tabela2279101214" displayName="Tabela2279101214" ref="B5:E7" totalsRowShown="0">
  <autoFilter ref="B5:E7" xr:uid="{8DBC82EE-25B1-446E-874B-B07B45382996}"/>
  <tableColumns count="4">
    <tableColumn id="1" xr3:uid="{D2440BBC-EC94-48BE-B0C1-F94037AD9089}" name="Descrição"/>
    <tableColumn id="2" xr3:uid="{082B6534-ABB7-4954-99F3-64BED99FD14D}" name="QNT." dataDxfId="38"/>
    <tableColumn id="3" xr3:uid="{9E70CB85-B59B-481F-9551-76F69FBF13E7}" name="Preço Unitário" dataDxfId="37"/>
    <tableColumn id="4" xr3:uid="{24D0D026-3781-4091-93C0-C2B6D8D86A69}" name="Preço Total" dataDxfId="36">
      <calculatedColumnFormula>C6*D6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1A2F3C9-A1B0-4D36-88DD-DE9C25903A75}" name="Tabela448111326" displayName="Tabela448111326" ref="B5:E6" totalsRowShown="0">
  <autoFilter ref="B5:E6" xr:uid="{DDE87DAC-A4A9-450D-9473-4FCAC1410AF1}"/>
  <tableColumns count="4">
    <tableColumn id="1" xr3:uid="{293E15E7-C541-4CD1-A4B0-36275FB4E9D6}" name="Descrição"/>
    <tableColumn id="2" xr3:uid="{C0614FE5-E0B0-41F4-A3F2-57C7FF4296D1}" name="QNT." dataDxfId="35"/>
    <tableColumn id="3" xr3:uid="{ED1F9CC3-23DC-4DA6-AAB3-ED5DDF3111BD}" name="Custo Unitário" dataDxfId="34"/>
    <tableColumn id="4" xr3:uid="{277C1DA4-43C4-42B0-AC0B-272FD0BBED03}" name="Custo Total" dataDxfId="33">
      <calculatedColumnFormula>C6*D6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5620F94-90C9-45FC-8781-C2EC2B0B8B0A}" name="Tabela227910121416" displayName="Tabela227910121416" ref="B5:E6" totalsRowShown="0">
  <autoFilter ref="B5:E6" xr:uid="{8DBC82EE-25B1-446E-874B-B07B45382996}"/>
  <tableColumns count="4">
    <tableColumn id="1" xr3:uid="{235EFB08-1E00-474D-9490-14CED4EFB06A}" name="Descrição"/>
    <tableColumn id="2" xr3:uid="{990B008B-E245-42F4-ACDF-93D6882B3F48}" name="QNT." dataDxfId="32"/>
    <tableColumn id="3" xr3:uid="{96365D3C-8460-404C-958B-E168614B4679}" name="Preço Unitário" dataDxfId="31"/>
    <tableColumn id="4" xr3:uid="{69A3239B-FF2A-4775-96F7-BF6D412D12D1}" name="Preço Total" dataDxfId="30">
      <calculatedColumnFormula>Tabela227910121416[[#This Row],[QNT.]]*Tabela227910121416[[#This Row],[Preço Unitário]]</calculatedColumnFormula>
    </tableColumn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773730-DD27-4697-B887-F6B9512AE5E6}" name="Tabela448111315" displayName="Tabela448111315" ref="B5:E6" totalsRowShown="0">
  <autoFilter ref="B5:E6" xr:uid="{DDE87DAC-A4A9-450D-9473-4FCAC1410AF1}"/>
  <tableColumns count="4">
    <tableColumn id="1" xr3:uid="{F072974C-337C-4291-8174-6FC758E4CBAD}" name="Descrição"/>
    <tableColumn id="2" xr3:uid="{AC956BFE-3B14-4ADC-AE0B-F59459D71EAA}" name="QNT." dataDxfId="29"/>
    <tableColumn id="3" xr3:uid="{D60D8518-1647-442C-A545-E12BCE7E09CD}" name="Custo Unitário" dataDxfId="28"/>
    <tableColumn id="4" xr3:uid="{12B2FC53-4123-4EEE-99E7-7EC3AEC6D817}" name="Custo Total" dataDxfId="27">
      <calculatedColumnFormula>C6*D6</calculatedColumnFormula>
    </tableColumn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22DD80-EEF3-4B98-92FE-D0248304766F}" name="Tabela22791012141617" displayName="Tabela22791012141617" ref="B5:E6" totalsRowShown="0">
  <autoFilter ref="B5:E6" xr:uid="{8DBC82EE-25B1-446E-874B-B07B45382996}"/>
  <tableColumns count="4">
    <tableColumn id="1" xr3:uid="{5EB248D4-4614-4FE6-AE3D-3C2C1FC1F19C}" name="Descrição"/>
    <tableColumn id="2" xr3:uid="{8897D93E-DED7-4C8A-BC92-0C70932E3A2D}" name="QNT." dataDxfId="26"/>
    <tableColumn id="3" xr3:uid="{84AF12ED-86EE-4E43-866B-A069BD9AE64B}" name="Preço Unitário" dataDxfId="25"/>
    <tableColumn id="4" xr3:uid="{E2A9CC2D-00EC-4199-B54C-D4EAC8FBB1A3}" name="Preço Total" dataDxfId="24">
      <calculatedColumnFormula>C6*D6</calculatedColumnFormula>
    </tableColumn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C994B7-A5E8-423A-871A-CCD23EA87FAD}" name="Tabela44811131518" displayName="Tabela44811131518" ref="B5:E7" totalsRowShown="0">
  <autoFilter ref="B5:E7" xr:uid="{DDE87DAC-A4A9-450D-9473-4FCAC1410AF1}"/>
  <tableColumns count="4">
    <tableColumn id="1" xr3:uid="{A74DAA99-FB56-442C-AA24-F8CA105801AD}" name="Descrição"/>
    <tableColumn id="2" xr3:uid="{9CE5D972-D0AC-4554-A72E-E4A349298402}" name="QNT." dataDxfId="23"/>
    <tableColumn id="3" xr3:uid="{ABFED49C-385A-42F2-9504-72CFAB309191}" name="Custo Unitário" dataDxfId="22"/>
    <tableColumn id="4" xr3:uid="{4411238A-3DE4-4FE6-84C0-598EA15362F5}" name="Custo Total" dataDxfId="21">
      <calculatedColumnFormula>C6*D6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BC82EE-25B1-446E-874B-B07B45382996}" name="Tabela2" displayName="Tabela2" ref="B5:E8" totalsRowShown="0">
  <autoFilter ref="B5:E8" xr:uid="{8DBC82EE-25B1-446E-874B-B07B45382996}"/>
  <tableColumns count="4">
    <tableColumn id="1" xr3:uid="{7F7A6949-975F-4AB4-9D21-2E854D6F69F3}" name="Descrição"/>
    <tableColumn id="2" xr3:uid="{B146116C-3B6D-42F4-8B22-7C93FA177BEE}" name="QNT." dataDxfId="73"/>
    <tableColumn id="3" xr3:uid="{5DF26F1D-8658-4B7C-8A4B-46E0D48B4508}" name="Preço Unitário" dataDxfId="72"/>
    <tableColumn id="4" xr3:uid="{ADB2B9E8-E848-485A-B54A-A336DB5491AA}" name="Preço Total" dataDxfId="71">
      <calculatedColumnFormula>Tabela2[[#This Row],[QNT.]]*Tabela2[[#This Row],[Preço Unitário]]</calculatedColumnFormula>
    </tableColumn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6F517A3-E891-434D-BF49-C97757076CC5}" name="Tabela2279101214161719" displayName="Tabela2279101214161719" ref="B5:E7" totalsRowShown="0">
  <autoFilter ref="B5:E7" xr:uid="{8DBC82EE-25B1-446E-874B-B07B45382996}"/>
  <tableColumns count="4">
    <tableColumn id="1" xr3:uid="{D7EEB969-74F0-4F8B-9EAB-4A037E9CAFE0}" name="Descrição"/>
    <tableColumn id="2" xr3:uid="{BC61EF98-44AC-4977-85AD-19C31BEB4FCA}" name="QNT." dataDxfId="20"/>
    <tableColumn id="3" xr3:uid="{8E9C1342-25B6-42D4-9F74-C20F1D4EB692}" name="Preço Unitário" dataDxfId="19"/>
    <tableColumn id="4" xr3:uid="{550FF0DF-6919-4745-85C5-81878E386370}" name="Preço Total" dataDxfId="18">
      <calculatedColumnFormula>C6*D6</calculatedColumnFormula>
    </tableColumn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9510BC3-FD0B-4B95-A82C-61E52C61C525}" name="Tabela4481113151820" displayName="Tabela4481113151820" ref="B5:E11" totalsRowShown="0">
  <autoFilter ref="B5:E11" xr:uid="{DDE87DAC-A4A9-450D-9473-4FCAC1410AF1}"/>
  <tableColumns count="4">
    <tableColumn id="1" xr3:uid="{E90D12BF-D965-4C06-B537-B8E08A67D504}" name="Descrição"/>
    <tableColumn id="2" xr3:uid="{209D20F7-B8AC-454E-963A-D38A3A71644E}" name="QNT." dataDxfId="17"/>
    <tableColumn id="3" xr3:uid="{5374EC85-4F4E-4767-851D-BFFE294544ED}" name="Custo Unitário" dataDxfId="16"/>
    <tableColumn id="4" xr3:uid="{27EC180E-5CF5-4B50-8C25-29ADA1087F5A}" name="Custo Total" dataDxfId="15">
      <calculatedColumnFormula>C6*D6</calculatedColumnFormula>
    </tableColumn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89B5741-182F-47A0-BA7D-DD2F6ABBACBE}" name="Tabela227910121416171921" displayName="Tabela227910121416171921" ref="B5:E6" totalsRowShown="0">
  <autoFilter ref="B5:E6" xr:uid="{8DBC82EE-25B1-446E-874B-B07B45382996}"/>
  <tableColumns count="4">
    <tableColumn id="1" xr3:uid="{86AFAC5F-D28E-4171-8DBF-56F7CD7EBD21}" name="Descrição"/>
    <tableColumn id="2" xr3:uid="{664DCB09-CD3A-48B7-BF0F-E2048EF0BB2D}" name="QNT." dataDxfId="14"/>
    <tableColumn id="3" xr3:uid="{BD9B5C4D-8DED-425F-9DF1-055D94032BFC}" name="Preço Unitário" dataDxfId="13"/>
    <tableColumn id="4" xr3:uid="{13FEA5EA-21FF-4B59-AA59-70EEA6F999C9}" name="Preço Total" dataDxfId="12">
      <calculatedColumnFormula>C6*D6</calculatedColumnFormula>
    </tableColumn>
  </tableColumns>
  <tableStyleInfo name="TableStyleLight14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0236E-7E93-44D4-9F0A-2F9D7CE073BC}" name="Tabela448111315182023" displayName="Tabela448111315182023" ref="B5:E6" totalsRowShown="0">
  <autoFilter ref="B5:E6" xr:uid="{DDE87DAC-A4A9-450D-9473-4FCAC1410AF1}"/>
  <tableColumns count="4">
    <tableColumn id="1" xr3:uid="{78F1D49F-C993-4A28-981D-720A9BD494FD}" name="Descrição"/>
    <tableColumn id="2" xr3:uid="{BFF7442B-8A2F-4B8C-A468-078312E3A6C6}" name="QNT." dataDxfId="11"/>
    <tableColumn id="3" xr3:uid="{322E4573-0226-4B4E-985F-528EA522DA94}" name="Custo Unitário" dataDxfId="10"/>
    <tableColumn id="4" xr3:uid="{72ABCF8F-5D16-41A0-B9BA-832E477A182A}" name="Custo Total" dataDxfId="9">
      <calculatedColumnFormula>C6*D6</calculatedColumnFormula>
    </tableColumn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0075F72-8222-4DDD-818A-0DB6E44BA273}" name="Tabela22791012141617192122" displayName="Tabela22791012141617192122" ref="B5:E6" totalsRowShown="0">
  <autoFilter ref="B5:E6" xr:uid="{8DBC82EE-25B1-446E-874B-B07B45382996}"/>
  <tableColumns count="4">
    <tableColumn id="1" xr3:uid="{0484C341-2A13-4394-89D4-67343E71A8EA}" name="Descrição"/>
    <tableColumn id="2" xr3:uid="{01F1A89A-52DF-45C4-9FCF-D8D07BD7B087}" name="QNT." dataDxfId="8"/>
    <tableColumn id="3" xr3:uid="{3B0C28FB-6D66-4981-ADB8-998E6E879E1F}" name="Preço Unitário" dataDxfId="7"/>
    <tableColumn id="4" xr3:uid="{39B5825C-1313-4786-BE6B-BEE98C617A6A}" name="Preço Total" dataDxfId="6">
      <calculatedColumnFormula>C6*D6</calculatedColumnFormula>
    </tableColumn>
  </tableColumns>
  <tableStyleInfo name="TableStyleLight1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066B04A-00D1-45DB-AB3F-00BDC2F1CDD9}" name="Tabela44811131518202324" displayName="Tabela44811131518202324" ref="B5:E7" totalsRowShown="0">
  <autoFilter ref="B5:E7" xr:uid="{DDE87DAC-A4A9-450D-9473-4FCAC1410AF1}"/>
  <tableColumns count="4">
    <tableColumn id="1" xr3:uid="{78286C4D-0235-4C68-8080-5BA6864F03BD}" name="Descrição"/>
    <tableColumn id="2" xr3:uid="{BB003AEF-50C1-4ED5-AC93-6F039A8C6BD6}" name="QNT." dataDxfId="5"/>
    <tableColumn id="3" xr3:uid="{DC067352-437E-480B-A4C9-C60F632123AB}" name="Custo Unitário" dataDxfId="4"/>
    <tableColumn id="4" xr3:uid="{014444B7-8F49-4A72-947A-9CC943960ADF}" name="Custo Total" dataDxfId="3">
      <calculatedColumnFormula>C6*D6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E87DAC-A4A9-450D-9473-4FCAC1410AF1}" name="Tabela4" displayName="Tabela4" ref="B5:E10" totalsRowShown="0">
  <autoFilter ref="B5:E10" xr:uid="{DDE87DAC-A4A9-450D-9473-4FCAC1410AF1}"/>
  <tableColumns count="4">
    <tableColumn id="1" xr3:uid="{94B0F85B-754C-45EA-8EDF-399DC951736E}" name="Descrição"/>
    <tableColumn id="2" xr3:uid="{11946AB1-A553-48F7-BCC9-C79FC89EE76C}" name="QNT." dataDxfId="70"/>
    <tableColumn id="3" xr3:uid="{2F185D47-66DE-4C27-8C2B-8E199D0CF5A7}" name="Custo Unitário" dataDxfId="69"/>
    <tableColumn id="4" xr3:uid="{A99FB0B9-550F-4905-BB7A-456F2F95782B}" name="Custo Total" dataDxfId="68">
      <calculatedColumnFormula>C6*D6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B238E-B3AF-4FF3-9051-A9FF7EA811E9}" name="Tabela22" displayName="Tabela22" ref="B5:E8" totalsRowShown="0">
  <autoFilter ref="B5:E8" xr:uid="{8DBC82EE-25B1-446E-874B-B07B45382996}"/>
  <tableColumns count="4">
    <tableColumn id="1" xr3:uid="{6AEA5FC8-E4D6-4E49-A6C8-819FAC0E365F}" name="Descrição"/>
    <tableColumn id="2" xr3:uid="{1120157B-C8F5-4813-831A-A83181ACCE88}" name="QNT." dataDxfId="67"/>
    <tableColumn id="3" xr3:uid="{E909FCB3-6C67-4514-BFE8-4EE26B2B43BC}" name="Preço Unitário" dataDxfId="66"/>
    <tableColumn id="4" xr3:uid="{5F1216ED-6502-46E7-9489-02B69F6D67EC}" name="Preço Total" dataDxfId="65">
      <calculatedColumnFormula>C6*D6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469D6-72A6-46A4-91CE-F36A7B5BBAA8}" name="Tabela44" displayName="Tabela44" ref="B5:E8" totalsRowShown="0">
  <autoFilter ref="B5:E8" xr:uid="{DDE87DAC-A4A9-450D-9473-4FCAC1410AF1}"/>
  <tableColumns count="4">
    <tableColumn id="1" xr3:uid="{0FCF0BC9-CBD1-4EFC-9722-77BE644BFBE8}" name="Descrição"/>
    <tableColumn id="2" xr3:uid="{8EA83C2E-D3B0-459F-AD07-9203A340C200}" name="QNT." dataDxfId="64"/>
    <tableColumn id="3" xr3:uid="{76675F49-C13F-422E-AFE3-1BFD61F4723F}" name="Custo Unitário" dataDxfId="63"/>
    <tableColumn id="4" xr3:uid="{763EC7C3-84CF-447B-80AF-8F0B1B94892F}" name="Custo Total" dataDxfId="0">
      <calculatedColumnFormula>C6*D6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4E0D6-FAEE-44DC-A6B7-5AF0A8F55820}" name="Tabela227" displayName="Tabela227" ref="B5:E7" totalsRowShown="0">
  <autoFilter ref="B5:E7" xr:uid="{8DBC82EE-25B1-446E-874B-B07B45382996}"/>
  <tableColumns count="4">
    <tableColumn id="1" xr3:uid="{10CF861C-3021-487C-80CD-A3F7E6396B82}" name="Descrição"/>
    <tableColumn id="2" xr3:uid="{E3D32840-B7F5-49C4-96EE-BDB065CE29C6}" name="QNT." dataDxfId="62"/>
    <tableColumn id="3" xr3:uid="{1A38B599-8E45-46E9-B95A-4A5C99371FF9}" name="Preço Unitário" dataDxfId="61"/>
    <tableColumn id="4" xr3:uid="{364ADF73-239A-416D-892B-E14B6D7B476E}" name="Preço Total" dataDxfId="60">
      <calculatedColumnFormula>C6*D6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53864FA-F4C8-4567-B294-6256FEB9663D}" name="Tabela4425" displayName="Tabela4425" ref="B5:E6" totalsRowShown="0">
  <autoFilter ref="B5:E6" xr:uid="{DDE87DAC-A4A9-450D-9473-4FCAC1410AF1}"/>
  <tableColumns count="4">
    <tableColumn id="1" xr3:uid="{AE7F6249-7633-47A0-AF76-2EEEAD076584}" name="Descrição"/>
    <tableColumn id="2" xr3:uid="{2868E635-1934-48DA-9639-CB4DB28B6FC8}" name="QNT." dataDxfId="59"/>
    <tableColumn id="3" xr3:uid="{4F200983-647C-4AA9-87BA-D1D95A6CFF53}" name="Custo Unitário" dataDxfId="58"/>
    <tableColumn id="4" xr3:uid="{1DE974D4-9BEA-453E-BCDB-5C47F2187D85}" name="Custo Total" dataDxfId="57">
      <calculatedColumnFormula>C6*D6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1378B6-2285-46E1-A288-0EC88FCA601B}" name="Tabela2279" displayName="Tabela2279" ref="B5:E7" totalsRowShown="0">
  <autoFilter ref="B5:E7" xr:uid="{8DBC82EE-25B1-446E-874B-B07B45382996}"/>
  <tableColumns count="4">
    <tableColumn id="1" xr3:uid="{EC1AA71D-662F-4BB2-B5C9-BC6832E4ECD8}" name="Descrição"/>
    <tableColumn id="2" xr3:uid="{D9342B19-F06B-4FBB-88A4-55D84DD1E2FF}" name="QNT." dataDxfId="56"/>
    <tableColumn id="3" xr3:uid="{1EA395CC-07AC-43B0-80D0-20A4C0365CC6}" name="Preço Unitário" dataDxfId="55"/>
    <tableColumn id="4" xr3:uid="{9191646A-E65F-466D-A539-5DAA131C2B4A}" name="Preço Total" dataDxfId="54">
      <calculatedColumnFormula>Tabela2279[[#This Row],[QNT.]]*Tabela2279[[#This Row],[Preço Unitário]]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1BE4AF-2300-4DB0-81E8-65A561AD5FB2}" name="Tabela448" displayName="Tabela448" ref="B5:E8" totalsRowShown="0">
  <autoFilter ref="B5:E8" xr:uid="{DDE87DAC-A4A9-450D-9473-4FCAC1410AF1}"/>
  <tableColumns count="4">
    <tableColumn id="1" xr3:uid="{4827185F-B6BC-43E2-9128-B6B0B51C664E}" name="Descrição"/>
    <tableColumn id="2" xr3:uid="{CB4CE2DC-6690-4D9D-8169-4B3C134C176A}" name="QNT." dataDxfId="53"/>
    <tableColumn id="3" xr3:uid="{5D04D588-3EE0-4E4D-ADC4-06BAF0D22649}" name="Custo Unitário" dataDxfId="52"/>
    <tableColumn id="4" xr3:uid="{39650A6C-0631-40C4-BB42-202EE5AF49C1}" name="Custo Total" dataDxfId="51">
      <calculatedColumnFormula>C6*D6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348-9D35-4806-89A2-995E26791DFB}">
  <dimension ref="B1:J21"/>
  <sheetViews>
    <sheetView zoomScaleNormal="100" workbookViewId="0">
      <selection activeCell="B6" sqref="B6"/>
    </sheetView>
  </sheetViews>
  <sheetFormatPr defaultRowHeight="14.4" x14ac:dyDescent="0.3"/>
  <cols>
    <col min="1" max="1" width="7" customWidth="1"/>
    <col min="2" max="2" width="20.88671875" customWidth="1"/>
    <col min="3" max="3" width="17.88671875" style="3" customWidth="1"/>
    <col min="4" max="5" width="14.77734375" style="3" customWidth="1"/>
    <col min="6" max="6" width="3.77734375" customWidth="1"/>
    <col min="7" max="7" width="19.77734375" style="9" customWidth="1"/>
    <col min="8" max="8" width="15.5546875" style="3" customWidth="1"/>
    <col min="9" max="9" width="15.44140625" customWidth="1"/>
    <col min="10" max="10" width="14.21875" customWidth="1"/>
  </cols>
  <sheetData>
    <row r="1" spans="2:10" x14ac:dyDescent="0.3">
      <c r="G1" s="11"/>
    </row>
    <row r="2" spans="2:10" ht="14.4" customHeight="1" x14ac:dyDescent="0.3">
      <c r="B2" s="23" t="s">
        <v>30</v>
      </c>
      <c r="C2" s="23"/>
      <c r="D2" s="23"/>
      <c r="E2" s="23"/>
      <c r="G2" s="24" t="s">
        <v>26</v>
      </c>
      <c r="H2" s="24"/>
      <c r="I2" s="24"/>
      <c r="J2" s="24"/>
    </row>
    <row r="3" spans="2:10" ht="14.4" customHeight="1" x14ac:dyDescent="0.3">
      <c r="B3" s="23"/>
      <c r="C3" s="23"/>
      <c r="D3" s="23"/>
      <c r="E3" s="23"/>
      <c r="G3" s="24" t="s">
        <v>24</v>
      </c>
      <c r="H3" s="24"/>
      <c r="I3" s="24"/>
      <c r="J3" s="24"/>
    </row>
    <row r="4" spans="2:10" ht="14.4" customHeight="1" x14ac:dyDescent="0.3">
      <c r="B4" s="23"/>
      <c r="C4" s="23"/>
      <c r="D4" s="23"/>
      <c r="E4" s="23"/>
      <c r="G4" s="24" t="s">
        <v>25</v>
      </c>
      <c r="H4" s="24"/>
      <c r="I4" s="24"/>
      <c r="J4" s="24"/>
    </row>
    <row r="5" spans="2:10" ht="19.8" customHeight="1" x14ac:dyDescent="0.3">
      <c r="B5" s="7" t="s">
        <v>8</v>
      </c>
      <c r="C5" s="8" t="s">
        <v>10</v>
      </c>
      <c r="D5" s="8" t="s">
        <v>11</v>
      </c>
      <c r="E5" s="8" t="s">
        <v>12</v>
      </c>
      <c r="G5" s="19"/>
      <c r="H5" s="20"/>
    </row>
    <row r="6" spans="2:10" ht="16.8" customHeight="1" x14ac:dyDescent="0.3">
      <c r="B6" s="7" t="s">
        <v>9</v>
      </c>
      <c r="C6" s="3">
        <f>'Janeiro Receitas'!H5</f>
        <v>7500</v>
      </c>
      <c r="D6" s="3">
        <f>'Janeiro Despesas'!H5</f>
        <v>1082</v>
      </c>
      <c r="E6" s="3">
        <f>C6-D6</f>
        <v>6418</v>
      </c>
      <c r="F6" s="4"/>
      <c r="G6" s="21"/>
      <c r="H6" s="20"/>
      <c r="I6" s="4"/>
    </row>
    <row r="7" spans="2:10" ht="16.8" customHeight="1" x14ac:dyDescent="0.3">
      <c r="B7" s="7" t="s">
        <v>13</v>
      </c>
      <c r="C7" s="3">
        <f>'Fevereiro Receitas'!H5</f>
        <v>4290</v>
      </c>
      <c r="D7" s="3">
        <f>'Fevereiro Despesas'!H5</f>
        <v>775</v>
      </c>
      <c r="E7" s="3">
        <f t="shared" ref="E7:E17" si="0">C7-D7</f>
        <v>3515</v>
      </c>
      <c r="G7" s="19"/>
      <c r="H7" s="20"/>
    </row>
    <row r="8" spans="2:10" ht="16.8" customHeight="1" x14ac:dyDescent="0.3">
      <c r="B8" s="7" t="s">
        <v>14</v>
      </c>
      <c r="C8" s="3">
        <f>'Março Receitas'!H5</f>
        <v>4100</v>
      </c>
      <c r="D8" s="3">
        <f>'Março Despesas'!H5</f>
        <v>400</v>
      </c>
      <c r="E8" s="3">
        <f t="shared" si="0"/>
        <v>3700</v>
      </c>
    </row>
    <row r="9" spans="2:10" ht="16.8" customHeight="1" x14ac:dyDescent="0.3">
      <c r="B9" s="7" t="s">
        <v>15</v>
      </c>
      <c r="C9" s="3">
        <f>'Abril Receitas'!H5</f>
        <v>2100</v>
      </c>
      <c r="D9" s="3">
        <f>'Abril Despesas'!H5</f>
        <v>9500</v>
      </c>
      <c r="E9" s="3">
        <f t="shared" si="0"/>
        <v>-7400</v>
      </c>
    </row>
    <row r="10" spans="2:10" ht="16.8" customHeight="1" x14ac:dyDescent="0.3">
      <c r="B10" s="7" t="s">
        <v>16</v>
      </c>
      <c r="C10" s="3">
        <f>'Maio Receitas'!H5</f>
        <v>4100</v>
      </c>
      <c r="D10" s="3">
        <f>'Maio Despesas'!H5</f>
        <v>400</v>
      </c>
      <c r="E10" s="3">
        <f t="shared" si="0"/>
        <v>3700</v>
      </c>
    </row>
    <row r="11" spans="2:10" ht="16.8" customHeight="1" x14ac:dyDescent="0.3">
      <c r="B11" s="7" t="s">
        <v>17</v>
      </c>
      <c r="C11" s="3">
        <f>'Junho Receitas'!H5</f>
        <v>92000</v>
      </c>
      <c r="D11" s="3">
        <f>'Junho Despesas'!H5</f>
        <v>100000</v>
      </c>
      <c r="E11" s="3">
        <f t="shared" si="0"/>
        <v>-8000</v>
      </c>
    </row>
    <row r="12" spans="2:10" ht="16.8" customHeight="1" x14ac:dyDescent="0.3">
      <c r="B12" s="7" t="s">
        <v>18</v>
      </c>
      <c r="C12" s="3">
        <f>'Julho Receitas'!H5</f>
        <v>6500</v>
      </c>
      <c r="D12" s="3">
        <f>'Julho Despesas'!H5</f>
        <v>600</v>
      </c>
      <c r="E12" s="3">
        <f t="shared" si="0"/>
        <v>5900</v>
      </c>
    </row>
    <row r="13" spans="2:10" ht="16.8" customHeight="1" x14ac:dyDescent="0.3">
      <c r="B13" s="7" t="s">
        <v>19</v>
      </c>
      <c r="C13" s="3">
        <f>'Agosto Receitas'!H5</f>
        <v>4000</v>
      </c>
      <c r="D13" s="3">
        <f>'Agosto Despesas'!H5</f>
        <v>216</v>
      </c>
      <c r="E13" s="3">
        <f t="shared" si="0"/>
        <v>3784</v>
      </c>
    </row>
    <row r="14" spans="2:10" ht="16.8" customHeight="1" x14ac:dyDescent="0.3">
      <c r="B14" s="7" t="s">
        <v>20</v>
      </c>
      <c r="C14" s="3">
        <f>'Setembro Receitas'!H5</f>
        <v>2000</v>
      </c>
      <c r="D14" s="3">
        <f>'Setembro Despesas'!H5</f>
        <v>3900</v>
      </c>
      <c r="E14" s="3">
        <f t="shared" si="0"/>
        <v>-1900</v>
      </c>
    </row>
    <row r="15" spans="2:10" ht="16.8" customHeight="1" x14ac:dyDescent="0.3">
      <c r="B15" s="7" t="s">
        <v>21</v>
      </c>
      <c r="C15" s="3">
        <f>'Outubro Receitas'!H5</f>
        <v>4050</v>
      </c>
      <c r="D15" s="3">
        <f>'Outobro Despesas'!H5</f>
        <v>2442</v>
      </c>
      <c r="E15" s="3">
        <f t="shared" si="0"/>
        <v>1608</v>
      </c>
    </row>
    <row r="16" spans="2:10" ht="16.8" customHeight="1" x14ac:dyDescent="0.3">
      <c r="B16" s="7" t="s">
        <v>22</v>
      </c>
      <c r="C16" s="3">
        <f>'Novembro Receitas'!H5</f>
        <v>1000</v>
      </c>
      <c r="D16" s="3">
        <f>'Novembro Despesas'!H5</f>
        <v>400</v>
      </c>
      <c r="E16" s="3">
        <f t="shared" si="0"/>
        <v>600</v>
      </c>
      <c r="H16" s="8"/>
    </row>
    <row r="17" spans="2:7" ht="16.8" customHeight="1" x14ac:dyDescent="0.3">
      <c r="B17" s="7" t="s">
        <v>23</v>
      </c>
      <c r="C17" s="3">
        <f>'Dezembro Receitas'!H5</f>
        <v>2000</v>
      </c>
      <c r="D17" s="3">
        <f>'Dezembro Despesas'!H5</f>
        <v>1000</v>
      </c>
      <c r="E17" s="3">
        <f t="shared" si="0"/>
        <v>1000</v>
      </c>
    </row>
    <row r="18" spans="2:7" ht="16.8" customHeight="1" x14ac:dyDescent="0.3">
      <c r="B18" s="7"/>
      <c r="G18" s="10"/>
    </row>
    <row r="19" spans="2:7" ht="16.8" customHeight="1" x14ac:dyDescent="0.3">
      <c r="B19" s="18" t="s">
        <v>3</v>
      </c>
      <c r="C19" s="15">
        <f>SUM(Tabela5[Receita])</f>
        <v>133640</v>
      </c>
      <c r="D19" s="15">
        <f>SUM(Tabela5[Despesa])</f>
        <v>120715</v>
      </c>
      <c r="E19" s="15">
        <f>C19-D19</f>
        <v>12925</v>
      </c>
      <c r="G19" s="10"/>
    </row>
    <row r="21" spans="2:7" x14ac:dyDescent="0.3">
      <c r="G21" s="10"/>
    </row>
  </sheetData>
  <mergeCells count="4">
    <mergeCell ref="B2:E4"/>
    <mergeCell ref="G3:J3"/>
    <mergeCell ref="G4:J4"/>
    <mergeCell ref="G2:J2"/>
  </mergeCells>
  <phoneticPr fontId="5" type="noConversion"/>
  <conditionalFormatting sqref="E6:E19">
    <cfRule type="cellIs" dxfId="2" priority="1" operator="lessThan">
      <formula>0</formula>
    </cfRule>
    <cfRule type="cellIs" dxfId="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BF78-8751-48CA-8010-EDCA5835CD52}">
  <dimension ref="B2:J8"/>
  <sheetViews>
    <sheetView topLeftCell="A2" zoomScale="115" zoomScaleNormal="115" workbookViewId="0">
      <selection activeCell="E9" sqref="E9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40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SUM(Tabela227910[Preço Total])</f>
        <v>4100</v>
      </c>
      <c r="I5" s="1"/>
    </row>
    <row r="6" spans="2:10" x14ac:dyDescent="0.3">
      <c r="B6" t="s">
        <v>71</v>
      </c>
      <c r="C6" s="2">
        <v>4</v>
      </c>
      <c r="D6" s="3">
        <v>500</v>
      </c>
      <c r="E6" s="3">
        <f>C6*D6</f>
        <v>2000</v>
      </c>
    </row>
    <row r="7" spans="2:10" x14ac:dyDescent="0.3">
      <c r="B7" t="s">
        <v>72</v>
      </c>
      <c r="C7" s="2">
        <v>20</v>
      </c>
      <c r="D7" s="3">
        <v>60</v>
      </c>
      <c r="E7" s="3">
        <f>C7*D7</f>
        <v>1200</v>
      </c>
    </row>
    <row r="8" spans="2:10" x14ac:dyDescent="0.3">
      <c r="B8" t="s">
        <v>73</v>
      </c>
      <c r="C8" s="2">
        <v>6</v>
      </c>
      <c r="D8" s="3">
        <v>150</v>
      </c>
      <c r="E8" s="3">
        <f t="shared" ref="E8" si="0">C8*D8</f>
        <v>900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FEF1-E231-4914-836B-C29F97B058DE}">
  <dimension ref="B2:I8"/>
  <sheetViews>
    <sheetView zoomScale="115" zoomScaleNormal="115" workbookViewId="0">
      <selection activeCell="B6" sqref="B6:E6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41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SUM(Tabela44811[Custo Total])</f>
        <v>400</v>
      </c>
    </row>
    <row r="6" spans="2:9" x14ac:dyDescent="0.3">
      <c r="B6" t="s">
        <v>33</v>
      </c>
      <c r="C6" s="2">
        <v>1</v>
      </c>
      <c r="D6" s="3">
        <v>400</v>
      </c>
      <c r="E6" s="3">
        <f>C6*D6</f>
        <v>400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F8AC-B85F-4A10-AD84-B00007A55CC1}">
  <dimension ref="B2:J7"/>
  <sheetViews>
    <sheetView zoomScale="115" zoomScaleNormal="115" workbookViewId="0">
      <selection activeCell="D8" sqref="D8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42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SUM(Tabela22791012[Preço Total])</f>
        <v>92000</v>
      </c>
      <c r="I5" s="1"/>
    </row>
    <row r="6" spans="2:10" x14ac:dyDescent="0.3">
      <c r="B6" t="s">
        <v>75</v>
      </c>
      <c r="C6" s="2">
        <v>1</v>
      </c>
      <c r="D6" s="3">
        <v>90000</v>
      </c>
      <c r="E6" s="3">
        <f>C6*D6</f>
        <v>90000</v>
      </c>
    </row>
    <row r="7" spans="2:10" x14ac:dyDescent="0.3">
      <c r="B7" t="s">
        <v>80</v>
      </c>
      <c r="C7" s="2">
        <v>1</v>
      </c>
      <c r="D7" s="3">
        <v>2000</v>
      </c>
      <c r="E7" s="3">
        <f>C7*D7</f>
        <v>2000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123A-B445-4629-A246-4B28C55685A6}">
  <dimension ref="B2:I8"/>
  <sheetViews>
    <sheetView zoomScale="115" zoomScaleNormal="115" workbookViewId="0">
      <selection activeCell="G25" sqref="G25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8" width="14.88671875" customWidth="1"/>
  </cols>
  <sheetData>
    <row r="2" spans="2:9" ht="14.4" customHeight="1" x14ac:dyDescent="0.3">
      <c r="B2" s="25" t="s">
        <v>43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SUM(Tabela4481113[Custo Total])</f>
        <v>100000</v>
      </c>
    </row>
    <row r="6" spans="2:9" x14ac:dyDescent="0.3">
      <c r="B6" t="s">
        <v>76</v>
      </c>
      <c r="C6" s="2">
        <v>1</v>
      </c>
      <c r="D6" s="3">
        <v>100000</v>
      </c>
      <c r="E6" s="3">
        <f>C6*D6</f>
        <v>100000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9776-9B0D-4D2B-8FAA-93D7ABC9A3D8}">
  <dimension ref="B2:J7"/>
  <sheetViews>
    <sheetView zoomScale="115" zoomScaleNormal="115" workbookViewId="0">
      <selection activeCell="D8" sqref="D8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44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SUM(Tabela2279101214[Preço Total])</f>
        <v>6500</v>
      </c>
      <c r="I5" s="1"/>
    </row>
    <row r="6" spans="2:10" x14ac:dyDescent="0.3">
      <c r="B6" t="s">
        <v>71</v>
      </c>
      <c r="C6" s="2">
        <v>10</v>
      </c>
      <c r="D6" s="3">
        <v>500</v>
      </c>
      <c r="E6" s="3">
        <f>C6*D6</f>
        <v>5000</v>
      </c>
    </row>
    <row r="7" spans="2:10" x14ac:dyDescent="0.3">
      <c r="B7" t="s">
        <v>73</v>
      </c>
      <c r="C7" s="2">
        <v>10</v>
      </c>
      <c r="D7" s="3">
        <v>150</v>
      </c>
      <c r="E7" s="3">
        <f>C7*D7</f>
        <v>1500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FA53-8E87-4B74-B6D2-2717B0C19CFE}">
  <dimension ref="B2:I8"/>
  <sheetViews>
    <sheetView zoomScale="115" zoomScaleNormal="115" workbookViewId="0">
      <selection activeCell="D7" sqref="D7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45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SUM(Tabela448111326[Custo Total])</f>
        <v>600</v>
      </c>
    </row>
    <row r="6" spans="2:9" x14ac:dyDescent="0.3">
      <c r="B6" t="s">
        <v>77</v>
      </c>
      <c r="C6" s="2">
        <v>1</v>
      </c>
      <c r="D6" s="3">
        <v>600</v>
      </c>
      <c r="E6" s="3">
        <f>C6*D6</f>
        <v>600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2F37-DBE3-443C-BCEC-C549C4651B46}">
  <dimension ref="B2:J6"/>
  <sheetViews>
    <sheetView zoomScale="115" zoomScaleNormal="115" workbookViewId="0">
      <selection activeCell="E7" sqref="E7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46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SUM(Tabela227910121416[Preço Total])</f>
        <v>4000</v>
      </c>
      <c r="I5" s="1"/>
    </row>
    <row r="6" spans="2:10" x14ac:dyDescent="0.3">
      <c r="B6" t="s">
        <v>61</v>
      </c>
      <c r="C6" s="2">
        <v>1</v>
      </c>
      <c r="D6" s="3">
        <v>4000</v>
      </c>
      <c r="E6" s="3">
        <f>Tabela227910121416[[#This Row],[QNT.]]*Tabela227910121416[[#This Row],[Preço Unitário]]</f>
        <v>4000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1DC8-0AB6-45BC-8F2F-9FA4F4F2C1D9}">
  <dimension ref="B2:I8"/>
  <sheetViews>
    <sheetView zoomScale="115" zoomScaleNormal="115" workbookViewId="0">
      <selection activeCell="D7" sqref="D7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47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SUM(Tabela448111315[Custo Total])</f>
        <v>216</v>
      </c>
    </row>
    <row r="6" spans="2:9" x14ac:dyDescent="0.3">
      <c r="B6" t="s">
        <v>78</v>
      </c>
      <c r="C6" s="2">
        <v>6</v>
      </c>
      <c r="D6" s="3">
        <v>36</v>
      </c>
      <c r="E6" s="3">
        <f>C6*D6</f>
        <v>216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8DE7-BA19-40E1-983E-DDACF4EC4D14}">
  <dimension ref="B2:J6"/>
  <sheetViews>
    <sheetView zoomScale="115" zoomScaleNormal="115" workbookViewId="0">
      <selection activeCell="F9" sqref="F9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48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SUM(Tabela22791012141617[Preço Total])</f>
        <v>2000</v>
      </c>
      <c r="I5" s="1"/>
    </row>
    <row r="6" spans="2:10" x14ac:dyDescent="0.3">
      <c r="B6" t="s">
        <v>61</v>
      </c>
      <c r="C6" s="2">
        <v>1</v>
      </c>
      <c r="D6" s="3">
        <v>2000</v>
      </c>
      <c r="E6" s="3">
        <f>C6*D6</f>
        <v>2000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6FBD-F3B7-4F15-B7D0-6AA0DF154EED}">
  <dimension ref="B2:I8"/>
  <sheetViews>
    <sheetView zoomScale="115" zoomScaleNormal="115" workbookViewId="0">
      <selection activeCell="D8" sqref="D8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49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SUM(Tabela44811131518[Custo Total])</f>
        <v>3900</v>
      </c>
    </row>
    <row r="6" spans="2:9" x14ac:dyDescent="0.3">
      <c r="B6" t="s">
        <v>33</v>
      </c>
      <c r="C6" s="2">
        <v>1</v>
      </c>
      <c r="D6" s="3">
        <v>400</v>
      </c>
      <c r="E6" s="3">
        <f>C6*D6</f>
        <v>400</v>
      </c>
    </row>
    <row r="7" spans="2:9" x14ac:dyDescent="0.3">
      <c r="B7" s="7" t="s">
        <v>86</v>
      </c>
      <c r="C7" s="12">
        <v>1</v>
      </c>
      <c r="D7" s="8">
        <v>3500</v>
      </c>
      <c r="E7" s="8">
        <f>C7*D7</f>
        <v>3500</v>
      </c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B634-7495-417E-8643-5DB7F4554C40}">
  <dimension ref="B2:J8"/>
  <sheetViews>
    <sheetView zoomScale="115" zoomScaleNormal="115" workbookViewId="0">
      <selection activeCell="B6" sqref="B6"/>
    </sheetView>
  </sheetViews>
  <sheetFormatPr defaultRowHeight="14.4" x14ac:dyDescent="0.3"/>
  <cols>
    <col min="1" max="1" width="4.77734375" customWidth="1"/>
    <col min="2" max="2" width="25.6640625" customWidth="1"/>
    <col min="3" max="3" width="9.109375" style="2" customWidth="1"/>
    <col min="4" max="4" width="16" style="3" customWidth="1"/>
    <col min="5" max="5" width="14.88671875" style="3" customWidth="1"/>
    <col min="6" max="6" width="4.10937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32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SUM(Tabela2[Preço Total])</f>
        <v>7500</v>
      </c>
      <c r="I5" s="1"/>
    </row>
    <row r="6" spans="2:10" x14ac:dyDescent="0.3">
      <c r="B6" t="s">
        <v>88</v>
      </c>
      <c r="C6" s="2">
        <v>1</v>
      </c>
      <c r="D6" s="3">
        <v>500</v>
      </c>
      <c r="E6" s="3">
        <f>Tabela2[[#This Row],[QNT.]]*Tabela2[[#This Row],[Preço Unitário]]</f>
        <v>500</v>
      </c>
    </row>
    <row r="7" spans="2:10" x14ac:dyDescent="0.3">
      <c r="B7" t="s">
        <v>56</v>
      </c>
      <c r="C7" s="2">
        <v>2</v>
      </c>
      <c r="D7" s="3">
        <v>1000</v>
      </c>
      <c r="E7" s="3">
        <f>Tabela2[[#This Row],[QNT.]]*Tabela2[[#This Row],[Preço Unitário]]</f>
        <v>2000</v>
      </c>
    </row>
    <row r="8" spans="2:10" x14ac:dyDescent="0.3">
      <c r="B8" t="s">
        <v>87</v>
      </c>
      <c r="C8" s="2">
        <v>2</v>
      </c>
      <c r="D8" s="3">
        <v>2500</v>
      </c>
      <c r="E8" s="3">
        <f>Tabela2[[#This Row],[QNT.]]*Tabela2[[#This Row],[Preço Unitário]]</f>
        <v>5000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02DE-DF03-409C-B11F-DDDAB51096E6}">
  <dimension ref="B2:J7"/>
  <sheetViews>
    <sheetView zoomScale="115" zoomScaleNormal="115" workbookViewId="0">
      <selection activeCell="D8" sqref="D8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50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SUM(Tabela2279101214161719[Preço Total])</f>
        <v>4050</v>
      </c>
      <c r="I5" s="1"/>
    </row>
    <row r="6" spans="2:10" x14ac:dyDescent="0.3">
      <c r="B6" t="s">
        <v>64</v>
      </c>
      <c r="C6" s="2">
        <v>6</v>
      </c>
      <c r="D6" s="3">
        <v>600</v>
      </c>
      <c r="E6" s="3">
        <f>C6*D6</f>
        <v>3600</v>
      </c>
    </row>
    <row r="7" spans="2:10" x14ac:dyDescent="0.3">
      <c r="B7" t="s">
        <v>73</v>
      </c>
      <c r="C7" s="2">
        <v>3</v>
      </c>
      <c r="D7" s="3">
        <v>150</v>
      </c>
      <c r="E7" s="3">
        <f>C7*D7</f>
        <v>450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F483-A235-4411-ABD1-B0BE6DE2027A}">
  <dimension ref="B2:I11"/>
  <sheetViews>
    <sheetView zoomScale="115" zoomScaleNormal="115" workbookViewId="0">
      <selection activeCell="D12" sqref="D12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51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SUM(Tabela4481113151820[Custo Total])</f>
        <v>2442</v>
      </c>
    </row>
    <row r="6" spans="2:9" x14ac:dyDescent="0.3">
      <c r="B6" t="s">
        <v>33</v>
      </c>
      <c r="C6" s="2">
        <v>1</v>
      </c>
      <c r="D6" s="3">
        <v>400</v>
      </c>
      <c r="E6" s="3">
        <f>C6*D6</f>
        <v>400</v>
      </c>
    </row>
    <row r="7" spans="2:9" x14ac:dyDescent="0.3">
      <c r="B7" s="7" t="s">
        <v>59</v>
      </c>
      <c r="C7" s="12">
        <v>1</v>
      </c>
      <c r="D7" s="8">
        <v>42</v>
      </c>
      <c r="E7" s="8">
        <f>C7*D7</f>
        <v>42</v>
      </c>
    </row>
    <row r="8" spans="2:9" x14ac:dyDescent="0.3">
      <c r="B8" s="7" t="s">
        <v>83</v>
      </c>
      <c r="C8" s="12">
        <v>1</v>
      </c>
      <c r="D8" s="8">
        <v>100</v>
      </c>
      <c r="E8" s="8">
        <f>C8*D8</f>
        <v>100</v>
      </c>
    </row>
    <row r="9" spans="2:9" x14ac:dyDescent="0.3">
      <c r="B9" t="s">
        <v>58</v>
      </c>
      <c r="C9" s="2">
        <v>1</v>
      </c>
      <c r="D9" s="3">
        <v>200</v>
      </c>
      <c r="E9" s="8">
        <f>C9*D9</f>
        <v>200</v>
      </c>
    </row>
    <row r="10" spans="2:9" x14ac:dyDescent="0.3">
      <c r="B10" t="s">
        <v>84</v>
      </c>
      <c r="C10" s="2">
        <v>1</v>
      </c>
      <c r="D10" s="3">
        <v>400</v>
      </c>
      <c r="E10" s="3">
        <f t="shared" ref="E10:E11" si="0">C10*D10</f>
        <v>400</v>
      </c>
    </row>
    <row r="11" spans="2:9" x14ac:dyDescent="0.3">
      <c r="B11" t="s">
        <v>85</v>
      </c>
      <c r="C11" s="2">
        <v>1</v>
      </c>
      <c r="D11" s="3">
        <v>1300</v>
      </c>
      <c r="E11" s="3">
        <f t="shared" si="0"/>
        <v>1300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661D-B87E-46D6-848B-6120EF9162C0}">
  <dimension ref="B2:J6"/>
  <sheetViews>
    <sheetView zoomScale="115" zoomScaleNormal="115" workbookViewId="0">
      <selection activeCell="C7" sqref="C7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52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SUM(Tabela227910121416171921[Preço Total])</f>
        <v>1000</v>
      </c>
      <c r="I5" s="1"/>
    </row>
    <row r="6" spans="2:10" x14ac:dyDescent="0.3">
      <c r="B6" t="s">
        <v>4</v>
      </c>
      <c r="C6" s="2">
        <v>100</v>
      </c>
      <c r="D6" s="3">
        <v>10</v>
      </c>
      <c r="E6" s="3">
        <f>C6*D6</f>
        <v>1000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A715-0B01-412E-A35B-1F84EC6DCA95}">
  <dimension ref="B2:I8"/>
  <sheetViews>
    <sheetView zoomScale="115" zoomScaleNormal="115" workbookViewId="0">
      <selection activeCell="B5" sqref="B5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53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SUM(Tabela448111315182023[Custo Total])</f>
        <v>400</v>
      </c>
    </row>
    <row r="6" spans="2:9" x14ac:dyDescent="0.3">
      <c r="B6" t="s">
        <v>33</v>
      </c>
      <c r="C6" s="2">
        <v>1</v>
      </c>
      <c r="D6" s="3">
        <v>400</v>
      </c>
      <c r="E6" s="3">
        <f>C6*D6</f>
        <v>400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68EF-7921-422B-B349-F9A59030EEBF}">
  <dimension ref="B2:J6"/>
  <sheetViews>
    <sheetView zoomScale="115" zoomScaleNormal="115" workbookViewId="0">
      <selection activeCell="F7" sqref="F7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54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SUM(Tabela22791012141617192122[Preço Total])</f>
        <v>2000</v>
      </c>
      <c r="I5" s="1"/>
    </row>
    <row r="6" spans="2:10" x14ac:dyDescent="0.3">
      <c r="B6" t="s">
        <v>81</v>
      </c>
      <c r="C6" s="2">
        <v>1</v>
      </c>
      <c r="D6" s="3">
        <v>2000</v>
      </c>
      <c r="E6" s="3">
        <f>C6*D6</f>
        <v>2000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0EC-9113-417F-94CB-B15D270505BA}">
  <dimension ref="B2:I8"/>
  <sheetViews>
    <sheetView tabSelected="1" zoomScale="115" zoomScaleNormal="115" workbookViewId="0">
      <selection activeCell="D8" sqref="D8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55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SUM(Tabela44811131518202324[Custo Total])</f>
        <v>1000</v>
      </c>
    </row>
    <row r="6" spans="2:9" x14ac:dyDescent="0.3">
      <c r="B6" t="s">
        <v>82</v>
      </c>
      <c r="C6" s="2">
        <v>1</v>
      </c>
      <c r="D6" s="3">
        <v>500</v>
      </c>
      <c r="E6" s="3">
        <f>C6*D6</f>
        <v>500</v>
      </c>
    </row>
    <row r="7" spans="2:9" x14ac:dyDescent="0.3">
      <c r="B7" s="7" t="s">
        <v>89</v>
      </c>
      <c r="C7" s="12">
        <v>2</v>
      </c>
      <c r="D7" s="8">
        <v>250</v>
      </c>
      <c r="E7" s="8">
        <f>C7*D7</f>
        <v>500</v>
      </c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B796-E4A8-49DA-822C-0DE6F3809513}">
  <dimension ref="B2:I10"/>
  <sheetViews>
    <sheetView zoomScale="115" zoomScaleNormal="115" workbookViewId="0">
      <selection activeCell="E24" sqref="E24"/>
    </sheetView>
  </sheetViews>
  <sheetFormatPr defaultRowHeight="14.4" x14ac:dyDescent="0.3"/>
  <cols>
    <col min="1" max="1" width="4.44140625" customWidth="1"/>
    <col min="2" max="2" width="32.2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31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SUM(Tabela4[Custo Total])</f>
        <v>1082</v>
      </c>
    </row>
    <row r="6" spans="2:9" x14ac:dyDescent="0.3">
      <c r="B6" t="s">
        <v>57</v>
      </c>
      <c r="C6" s="2">
        <v>10</v>
      </c>
      <c r="D6" s="3">
        <v>42.6</v>
      </c>
      <c r="E6" s="3">
        <f>C6*D6</f>
        <v>426</v>
      </c>
    </row>
    <row r="7" spans="2:9" x14ac:dyDescent="0.3">
      <c r="B7" s="7" t="s">
        <v>58</v>
      </c>
      <c r="C7" s="12">
        <v>1</v>
      </c>
      <c r="D7" s="8">
        <v>150</v>
      </c>
      <c r="E7" s="8">
        <f>C7*D7</f>
        <v>150</v>
      </c>
    </row>
    <row r="8" spans="2:9" x14ac:dyDescent="0.3">
      <c r="B8" s="7" t="s">
        <v>59</v>
      </c>
      <c r="C8" s="12">
        <v>1</v>
      </c>
      <c r="D8" s="8">
        <v>36</v>
      </c>
      <c r="E8" s="8">
        <f>C8*D8</f>
        <v>36</v>
      </c>
    </row>
    <row r="9" spans="2:9" x14ac:dyDescent="0.3">
      <c r="B9" t="s">
        <v>62</v>
      </c>
      <c r="C9" s="2">
        <v>1</v>
      </c>
      <c r="D9" s="3">
        <v>230</v>
      </c>
      <c r="E9" s="3">
        <f>C9*D9</f>
        <v>230</v>
      </c>
    </row>
    <row r="10" spans="2:9" x14ac:dyDescent="0.3">
      <c r="B10" t="s">
        <v>63</v>
      </c>
      <c r="C10" s="2">
        <v>1</v>
      </c>
      <c r="D10" s="22">
        <v>240</v>
      </c>
      <c r="E10" s="3">
        <f>C10*D10</f>
        <v>240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7840-F906-42F2-8364-34B3A4619A47}">
  <dimension ref="B2:J8"/>
  <sheetViews>
    <sheetView zoomScale="115" zoomScaleNormal="115" workbookViewId="0">
      <selection activeCell="B9" sqref="B9"/>
    </sheetView>
  </sheetViews>
  <sheetFormatPr defaultRowHeight="14.4" x14ac:dyDescent="0.3"/>
  <cols>
    <col min="1" max="1" width="4.77734375" customWidth="1"/>
    <col min="2" max="2" width="26.6640625" customWidth="1"/>
    <col min="3" max="3" width="9.109375" style="2" customWidth="1"/>
    <col min="4" max="4" width="16" style="3" customWidth="1"/>
    <col min="5" max="5" width="14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34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SUM(Tabela22[Preço Total])</f>
        <v>4290</v>
      </c>
      <c r="I5" s="1"/>
    </row>
    <row r="6" spans="2:10" x14ac:dyDescent="0.3">
      <c r="B6" t="s">
        <v>65</v>
      </c>
      <c r="C6" s="2">
        <v>8</v>
      </c>
      <c r="D6" s="3">
        <v>30</v>
      </c>
      <c r="E6" s="3">
        <f>C6*D6</f>
        <v>240</v>
      </c>
    </row>
    <row r="7" spans="2:10" x14ac:dyDescent="0.3">
      <c r="B7" t="s">
        <v>64</v>
      </c>
      <c r="C7" s="2">
        <v>6</v>
      </c>
      <c r="D7" s="3">
        <v>600</v>
      </c>
      <c r="E7" s="3">
        <f>C7*D7</f>
        <v>3600</v>
      </c>
    </row>
    <row r="8" spans="2:10" x14ac:dyDescent="0.3">
      <c r="B8" t="s">
        <v>67</v>
      </c>
      <c r="C8" s="2">
        <v>3</v>
      </c>
      <c r="D8" s="3">
        <v>150</v>
      </c>
      <c r="E8" s="3">
        <f>C8*D8</f>
        <v>450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1170-D3F9-42E6-BD63-23303A3CEF16}">
  <dimension ref="B2:I8"/>
  <sheetViews>
    <sheetView zoomScale="115" zoomScaleNormal="115" workbookViewId="0">
      <selection activeCell="E9" sqref="E9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35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SUM(Tabela44[Custo Total])</f>
        <v>775</v>
      </c>
    </row>
    <row r="6" spans="2:9" x14ac:dyDescent="0.3">
      <c r="B6" s="7" t="s">
        <v>66</v>
      </c>
      <c r="C6" s="12">
        <v>1</v>
      </c>
      <c r="D6" s="8">
        <v>580</v>
      </c>
      <c r="E6" s="8">
        <f t="shared" ref="E6:E9" si="0">C6*D6</f>
        <v>580</v>
      </c>
    </row>
    <row r="7" spans="2:9" x14ac:dyDescent="0.3">
      <c r="B7" s="7" t="s">
        <v>58</v>
      </c>
      <c r="C7" s="12">
        <v>1</v>
      </c>
      <c r="D7" s="8">
        <v>153</v>
      </c>
      <c r="E7" s="8">
        <f t="shared" si="0"/>
        <v>153</v>
      </c>
    </row>
    <row r="8" spans="2:9" x14ac:dyDescent="0.3">
      <c r="B8" t="s">
        <v>59</v>
      </c>
      <c r="C8" s="2">
        <v>1</v>
      </c>
      <c r="D8" s="3">
        <v>42</v>
      </c>
      <c r="E8" s="3">
        <f t="shared" si="0"/>
        <v>42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7FC5-E16C-4E54-888A-FF93FC0BFA87}">
  <dimension ref="B2:J7"/>
  <sheetViews>
    <sheetView zoomScale="115" zoomScaleNormal="115" workbookViewId="0">
      <selection activeCell="E8" sqref="E8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36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SUM(Tabela227[Preço Total])</f>
        <v>4100</v>
      </c>
      <c r="I5" s="1"/>
    </row>
    <row r="6" spans="2:10" x14ac:dyDescent="0.3">
      <c r="B6" t="s">
        <v>68</v>
      </c>
      <c r="C6" s="2">
        <v>1</v>
      </c>
      <c r="D6" s="3">
        <v>3500</v>
      </c>
      <c r="E6" s="3">
        <f>C6*D6</f>
        <v>3500</v>
      </c>
    </row>
    <row r="7" spans="2:10" x14ac:dyDescent="0.3">
      <c r="B7" t="s">
        <v>69</v>
      </c>
      <c r="C7" s="2">
        <v>4</v>
      </c>
      <c r="D7" s="3">
        <v>150</v>
      </c>
      <c r="E7" s="3">
        <f>C7*D7</f>
        <v>600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0E4A-0F71-429C-8EE7-BA97C1432458}">
  <dimension ref="B2:I8"/>
  <sheetViews>
    <sheetView zoomScale="115" zoomScaleNormal="115" workbookViewId="0">
      <selection activeCell="B7" sqref="B7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37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SUM(Tabela4425[Custo Total])</f>
        <v>400</v>
      </c>
    </row>
    <row r="6" spans="2:9" x14ac:dyDescent="0.3">
      <c r="B6" t="s">
        <v>33</v>
      </c>
      <c r="C6" s="2">
        <v>1</v>
      </c>
      <c r="D6" s="3">
        <v>400</v>
      </c>
      <c r="E6" s="3">
        <f>C6*D6</f>
        <v>400</v>
      </c>
    </row>
    <row r="7" spans="2:9" x14ac:dyDescent="0.3">
      <c r="B7" s="7"/>
      <c r="C7" s="12"/>
      <c r="D7" s="8"/>
      <c r="E7" s="8"/>
    </row>
    <row r="8" spans="2:9" x14ac:dyDescent="0.3">
      <c r="B8" s="7"/>
      <c r="C8" s="12"/>
      <c r="D8" s="8"/>
      <c r="E8" s="8"/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FE83-1E16-4CC7-90D5-84D14805EA42}">
  <dimension ref="B2:J7"/>
  <sheetViews>
    <sheetView zoomScale="115" zoomScaleNormal="115" workbookViewId="0">
      <selection activeCell="D8" sqref="D8"/>
    </sheetView>
  </sheetViews>
  <sheetFormatPr defaultRowHeight="14.4" x14ac:dyDescent="0.3"/>
  <cols>
    <col min="1" max="1" width="4.77734375" customWidth="1"/>
    <col min="2" max="2" width="23" customWidth="1"/>
    <col min="3" max="3" width="9.109375" style="2" customWidth="1"/>
    <col min="4" max="4" width="16" style="3" customWidth="1"/>
    <col min="5" max="5" width="14.88671875" style="3" customWidth="1"/>
    <col min="6" max="6" width="4.44140625" customWidth="1"/>
    <col min="7" max="7" width="16.33203125" customWidth="1"/>
    <col min="8" max="8" width="13.88671875" customWidth="1"/>
  </cols>
  <sheetData>
    <row r="2" spans="2:10" ht="18" customHeight="1" x14ac:dyDescent="0.3">
      <c r="B2" s="25" t="s">
        <v>38</v>
      </c>
      <c r="C2" s="25"/>
      <c r="D2" s="25"/>
      <c r="E2" s="25"/>
      <c r="G2" s="25" t="s">
        <v>27</v>
      </c>
      <c r="H2" s="25"/>
    </row>
    <row r="3" spans="2:10" ht="14.4" customHeight="1" x14ac:dyDescent="0.3">
      <c r="B3" s="25"/>
      <c r="C3" s="25"/>
      <c r="D3" s="25"/>
      <c r="E3" s="25"/>
      <c r="G3" s="25"/>
      <c r="H3" s="25"/>
      <c r="I3" s="5"/>
      <c r="J3" s="5"/>
    </row>
    <row r="4" spans="2:10" ht="14.4" customHeight="1" x14ac:dyDescent="0.3">
      <c r="B4" s="25"/>
      <c r="C4" s="25"/>
      <c r="D4" s="25"/>
      <c r="E4" s="25"/>
      <c r="G4" s="25"/>
      <c r="H4" s="25"/>
      <c r="I4" s="5"/>
      <c r="J4" s="5"/>
    </row>
    <row r="5" spans="2:10" x14ac:dyDescent="0.3">
      <c r="B5" t="s">
        <v>0</v>
      </c>
      <c r="C5" s="2" t="s">
        <v>7</v>
      </c>
      <c r="D5" s="3" t="s">
        <v>1</v>
      </c>
      <c r="E5" s="3" t="s">
        <v>2</v>
      </c>
      <c r="G5" s="13" t="s">
        <v>29</v>
      </c>
      <c r="H5" s="14">
        <f>SUM(Tabela2279[Preço Total])</f>
        <v>2100</v>
      </c>
      <c r="I5" s="1"/>
    </row>
    <row r="6" spans="2:10" x14ac:dyDescent="0.3">
      <c r="B6" t="s">
        <v>70</v>
      </c>
      <c r="C6" s="2">
        <v>10</v>
      </c>
      <c r="D6" s="3">
        <v>60</v>
      </c>
      <c r="E6" s="3">
        <f>Tabela2279[[#This Row],[QNT.]]*Tabela2279[[#This Row],[Preço Unitário]]</f>
        <v>600</v>
      </c>
    </row>
    <row r="7" spans="2:10" x14ac:dyDescent="0.3">
      <c r="B7" t="s">
        <v>71</v>
      </c>
      <c r="C7" s="2">
        <v>3</v>
      </c>
      <c r="D7" s="3">
        <v>500</v>
      </c>
      <c r="E7" s="3">
        <f>Tabela2279[[#This Row],[QNT.]]*Tabela2279[[#This Row],[Preço Unitário]]</f>
        <v>1500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0BD-BC41-4CE0-B119-BA8C37845E62}">
  <dimension ref="B2:I8"/>
  <sheetViews>
    <sheetView zoomScale="115" zoomScaleNormal="115" workbookViewId="0">
      <selection activeCell="D7" sqref="D7"/>
    </sheetView>
  </sheetViews>
  <sheetFormatPr defaultRowHeight="14.4" x14ac:dyDescent="0.3"/>
  <cols>
    <col min="1" max="1" width="4.44140625" customWidth="1"/>
    <col min="2" max="2" width="28.88671875" customWidth="1"/>
    <col min="3" max="3" width="7.5546875" style="2" customWidth="1"/>
    <col min="4" max="4" width="14.33203125" style="3" customWidth="1"/>
    <col min="5" max="5" width="13.5546875" style="3" customWidth="1"/>
    <col min="6" max="6" width="3.5546875" customWidth="1"/>
    <col min="7" max="7" width="14.88671875" customWidth="1"/>
    <col min="8" max="8" width="11.77734375" customWidth="1"/>
  </cols>
  <sheetData>
    <row r="2" spans="2:9" ht="14.4" customHeight="1" x14ac:dyDescent="0.3">
      <c r="B2" s="25" t="s">
        <v>39</v>
      </c>
      <c r="C2" s="25"/>
      <c r="D2" s="25"/>
      <c r="E2" s="25"/>
      <c r="G2" s="25" t="s">
        <v>27</v>
      </c>
      <c r="H2" s="25"/>
      <c r="I2" s="6"/>
    </row>
    <row r="3" spans="2:9" ht="14.4" customHeight="1" x14ac:dyDescent="0.3">
      <c r="B3" s="25"/>
      <c r="C3" s="25"/>
      <c r="D3" s="25"/>
      <c r="E3" s="25"/>
      <c r="G3" s="25"/>
      <c r="H3" s="25"/>
      <c r="I3" s="6"/>
    </row>
    <row r="4" spans="2:9" ht="14.4" customHeight="1" x14ac:dyDescent="0.3">
      <c r="B4" s="25"/>
      <c r="C4" s="25"/>
      <c r="D4" s="25"/>
      <c r="E4" s="25"/>
      <c r="G4" s="25"/>
      <c r="H4" s="25"/>
      <c r="I4" s="6"/>
    </row>
    <row r="5" spans="2:9" ht="16.8" customHeight="1" x14ac:dyDescent="0.3">
      <c r="B5" t="s">
        <v>0</v>
      </c>
      <c r="C5" s="2" t="s">
        <v>7</v>
      </c>
      <c r="D5" s="3" t="s">
        <v>5</v>
      </c>
      <c r="E5" s="3" t="s">
        <v>6</v>
      </c>
      <c r="G5" s="16" t="s">
        <v>28</v>
      </c>
      <c r="H5" s="17">
        <f>SUM(Tabela448[Custo Total])</f>
        <v>9500</v>
      </c>
    </row>
    <row r="6" spans="2:9" x14ac:dyDescent="0.3">
      <c r="B6" t="s">
        <v>60</v>
      </c>
      <c r="C6" s="2">
        <v>1</v>
      </c>
      <c r="D6" s="3">
        <v>8000</v>
      </c>
      <c r="E6" s="3">
        <f>C6*D6</f>
        <v>8000</v>
      </c>
    </row>
    <row r="7" spans="2:9" x14ac:dyDescent="0.3">
      <c r="B7" t="s">
        <v>74</v>
      </c>
      <c r="C7" s="2">
        <v>1</v>
      </c>
      <c r="D7" s="3">
        <v>1200</v>
      </c>
      <c r="E7" s="3">
        <f>C7*D7</f>
        <v>1200</v>
      </c>
    </row>
    <row r="8" spans="2:9" x14ac:dyDescent="0.3">
      <c r="B8" s="7" t="s">
        <v>79</v>
      </c>
      <c r="C8" s="12">
        <v>1</v>
      </c>
      <c r="D8" s="8">
        <v>300</v>
      </c>
      <c r="E8" s="8">
        <f>C8*D8</f>
        <v>300</v>
      </c>
    </row>
  </sheetData>
  <mergeCells count="2">
    <mergeCell ref="B2:E4"/>
    <mergeCell ref="G2:H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Resumo Mensal</vt:lpstr>
      <vt:lpstr>Janeiro Receitas</vt:lpstr>
      <vt:lpstr>Janeiro Despesas</vt:lpstr>
      <vt:lpstr>Fevereiro Receitas</vt:lpstr>
      <vt:lpstr>Fevereiro Despesas</vt:lpstr>
      <vt:lpstr>Março Receitas</vt:lpstr>
      <vt:lpstr>Março Despesas</vt:lpstr>
      <vt:lpstr>Abril Receitas</vt:lpstr>
      <vt:lpstr>Abril Despesas</vt:lpstr>
      <vt:lpstr>Maio Receitas</vt:lpstr>
      <vt:lpstr>Maio Despesas</vt:lpstr>
      <vt:lpstr>Junho Receitas</vt:lpstr>
      <vt:lpstr>Junho Despesas</vt:lpstr>
      <vt:lpstr>Julho Receitas</vt:lpstr>
      <vt:lpstr>Julho Despesas</vt:lpstr>
      <vt:lpstr>Agosto Receitas</vt:lpstr>
      <vt:lpstr>Agosto Despesas</vt:lpstr>
      <vt:lpstr>Setembro Receitas</vt:lpstr>
      <vt:lpstr>Setembro Despesas</vt:lpstr>
      <vt:lpstr>Outubro Receitas</vt:lpstr>
      <vt:lpstr>Outobro Despesas</vt:lpstr>
      <vt:lpstr>Novembro Receitas</vt:lpstr>
      <vt:lpstr>Novembro Despesas</vt:lpstr>
      <vt:lpstr>Dezembro Receitas</vt:lpstr>
      <vt:lpstr>Dezembro 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Rodrigues</dc:creator>
  <cp:lastModifiedBy>Gabriel Rodrigues</cp:lastModifiedBy>
  <dcterms:created xsi:type="dcterms:W3CDTF">2021-09-19T11:22:03Z</dcterms:created>
  <dcterms:modified xsi:type="dcterms:W3CDTF">2021-09-21T00:12:22Z</dcterms:modified>
</cp:coreProperties>
</file>