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63130e5d8b971d/Área de Trabalho/"/>
    </mc:Choice>
  </mc:AlternateContent>
  <xr:revisionPtr revIDLastSave="0" documentId="8_{819651C4-AF60-4DAC-987A-B17569C47AB0}" xr6:coauthVersionLast="47" xr6:coauthVersionMax="47" xr10:uidLastSave="{00000000-0000-0000-0000-000000000000}"/>
  <bookViews>
    <workbookView xWindow="-120" yWindow="-120" windowWidth="20730" windowHeight="11040" xr2:uid="{A0E3A43A-E170-426F-BFE3-4CEC577A1315}"/>
  </bookViews>
  <sheets>
    <sheet name="APP" sheetId="1" r:id="rId1"/>
    <sheet name="Tabela de apoio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6" i="1"/>
  <c r="C37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C38" i="1" s="1"/>
  <c r="A5" i="2"/>
  <c r="A6" i="2"/>
  <c r="A7" i="2"/>
  <c r="A8" i="2"/>
  <c r="A3" i="2"/>
  <c r="C39" i="1" s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C34" i="1" l="1"/>
  <c r="D34" i="1" s="1"/>
  <c r="C35" i="1"/>
  <c r="D35" i="1" s="1"/>
  <c r="D39" i="1"/>
  <c r="D38" i="1"/>
  <c r="D36" i="1"/>
  <c r="D37" i="1"/>
  <c r="D40" i="1" l="1"/>
</calcChain>
</file>

<file path=xl/sharedStrings.xml><?xml version="1.0" encoding="utf-8"?>
<sst xmlns="http://schemas.openxmlformats.org/spreadsheetml/2006/main" count="70" uniqueCount="34">
  <si>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</si>
  <si>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</si>
  <si>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</si>
  <si>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</si>
  <si>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</si>
  <si>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MESNSAL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</si>
  <si>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</si>
  <si>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</si>
  <si>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</si>
  <si>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</si>
  <si>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</si>
  <si>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</si>
  <si>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Salário</t>
  </si>
  <si>
    <t>Rendimento da Carteira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</si>
  <si>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</si>
  <si>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</si>
  <si>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</si>
  <si>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</si>
  <si>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</si>
  <si>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</si>
  <si>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</si>
  <si>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</si>
  <si>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</si>
  <si>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</si>
  <si>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</si>
  <si>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</si>
  <si>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</si>
  <si>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</si>
  <si>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</si>
  <si>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</si>
  <si>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TOTAL</t>
  </si>
  <si>
    <t>DIVIDENDO</t>
  </si>
  <si>
    <t>VALORES</t>
  </si>
  <si>
    <t>PERCENTUAL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</si>
</sst>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0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masis MT Pro"/>
      <family val="1"/>
    </font>
    <font>
      <sz val="12"/>
      <color theme="1"/>
      <name val="Amasis MT Pro"/>
      <family val="1"/>
    </font>
    <font>
      <sz val="11"/>
      <color theme="1"/>
      <name val="Amasis MT Pro"/>
      <family val="1"/>
    </font>
    <font>
      <b/>
      <sz val="11"/>
      <color theme="1"/>
      <name val="Amasis MT Pro"/>
      <family val="1"/>
    </font>
    <font>
      <b/>
      <sz val="12"/>
      <color theme="1"/>
      <name val="Amasis MT Pro"/>
      <family val="1"/>
    </font>
    <font>
      <b/>
      <sz val="15"/>
      <color theme="0"/>
      <name val="Amasis MT Pro"/>
      <family val="1"/>
    </font>
    <font>
      <b/>
      <sz val="11"/>
      <color theme="0"/>
      <name val="Amasis MT Pro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164" fontId="7" fillId="0" borderId="15" xfId="1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5" fontId="7" fillId="0" borderId="18" xfId="0" applyNumberFormat="1" applyFont="1" applyBorder="1" applyAlignment="1">
      <alignment horizontal="center" vertical="center"/>
    </xf>
    <xf numFmtId="8" fontId="7" fillId="2" borderId="18" xfId="0" applyNumberFormat="1" applyFont="1" applyFill="1" applyBorder="1" applyAlignment="1">
      <alignment horizontal="center" vertical="center"/>
    </xf>
    <xf numFmtId="8" fontId="7" fillId="2" borderId="21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 indent="3"/>
    </xf>
    <xf numFmtId="0" fontId="5" fillId="2" borderId="16" xfId="0" applyFont="1" applyFill="1" applyBorder="1" applyAlignment="1">
      <alignment horizontal="left" vertical="center" indent="3"/>
    </xf>
    <xf numFmtId="0" fontId="5" fillId="2" borderId="19" xfId="0" applyFont="1" applyFill="1" applyBorder="1" applyAlignment="1">
      <alignment horizontal="left" vertical="center" indent="3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9" fontId="0" fillId="0" borderId="12" xfId="2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7" fillId="2" borderId="25" xfId="0" applyFont="1" applyFill="1" applyBorder="1"/>
    <xf numFmtId="0" fontId="6" fillId="0" borderId="0" xfId="0" applyFont="1"/>
    <xf numFmtId="0" fontId="6" fillId="0" borderId="33" xfId="0" applyFont="1" applyBorder="1" applyAlignment="1">
      <alignment horizontal="left" vertical="center" indent="3"/>
    </xf>
    <xf numFmtId="9" fontId="6" fillId="0" borderId="37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center" indent="3"/>
    </xf>
    <xf numFmtId="9" fontId="6" fillId="0" borderId="39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left" vertical="center" indent="3"/>
    </xf>
    <xf numFmtId="9" fontId="6" fillId="0" borderId="41" xfId="0" applyNumberFormat="1" applyFont="1" applyBorder="1" applyAlignment="1">
      <alignment horizontal="center" vertical="center"/>
    </xf>
    <xf numFmtId="164" fontId="10" fillId="5" borderId="36" xfId="0" applyNumberFormat="1" applyFont="1" applyFill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0" fontId="7" fillId="0" borderId="18" xfId="2" applyNumberFormat="1" applyFont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38" xfId="0" applyNumberFormat="1" applyFont="1" applyFill="1" applyBorder="1" applyAlignment="1">
      <alignment horizontal="center" vertical="center"/>
    </xf>
    <xf numFmtId="164" fontId="7" fillId="2" borderId="40" xfId="0" applyNumberFormat="1" applyFont="1" applyFill="1" applyBorder="1" applyAlignment="1">
      <alignment horizontal="center" vertical="center"/>
    </xf>
    <xf numFmtId="164" fontId="7" fillId="2" borderId="42" xfId="0" applyNumberFormat="1" applyFont="1" applyFill="1" applyBorder="1" applyAlignment="1">
      <alignment horizontal="center" vertical="center"/>
    </xf>
    <xf numFmtId="8" fontId="7" fillId="2" borderId="14" xfId="0" applyNumberFormat="1" applyFont="1" applyFill="1" applyBorder="1" applyAlignment="1">
      <alignment horizontal="center" vertical="center"/>
    </xf>
    <xf numFmtId="8" fontId="7" fillId="2" borderId="15" xfId="0" applyNumberFormat="1" applyFont="1" applyFill="1" applyBorder="1" applyAlignment="1">
      <alignment horizontal="center" vertical="center"/>
    </xf>
    <xf numFmtId="8" fontId="7" fillId="2" borderId="17" xfId="0" applyNumberFormat="1" applyFont="1" applyFill="1" applyBorder="1" applyAlignment="1">
      <alignment horizontal="center" vertical="center"/>
    </xf>
    <xf numFmtId="8" fontId="7" fillId="2" borderId="20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>
      <alignment horizontal="center" vertical="center"/>
    </xf>
    <xf numFmtId="164" fontId="7" fillId="2" borderId="27" xfId="0" applyNumberFormat="1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 indent="4"/>
    </xf>
    <xf numFmtId="0" fontId="5" fillId="2" borderId="14" xfId="0" applyFont="1" applyFill="1" applyBorder="1" applyAlignment="1">
      <alignment horizontal="left" vertical="center" indent="4"/>
    </xf>
    <xf numFmtId="0" fontId="5" fillId="2" borderId="16" xfId="0" applyFont="1" applyFill="1" applyBorder="1" applyAlignment="1">
      <alignment horizontal="left" vertical="center" indent="4"/>
    </xf>
    <xf numFmtId="0" fontId="5" fillId="2" borderId="17" xfId="0" applyFont="1" applyFill="1" applyBorder="1" applyAlignment="1">
      <alignment horizontal="left" vertical="center" indent="4"/>
    </xf>
    <xf numFmtId="0" fontId="5" fillId="2" borderId="19" xfId="0" applyFont="1" applyFill="1" applyBorder="1" applyAlignment="1">
      <alignment horizontal="left" vertical="center" indent="4"/>
    </xf>
    <xf numFmtId="0" fontId="5" fillId="2" borderId="20" xfId="0" applyFont="1" applyFill="1" applyBorder="1" applyAlignment="1">
      <alignment horizontal="left" vertical="center" indent="4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 indent="3"/>
    </xf>
    <xf numFmtId="0" fontId="5" fillId="2" borderId="14" xfId="0" applyFont="1" applyFill="1" applyBorder="1" applyAlignment="1">
      <alignment horizontal="left" vertical="center" indent="3"/>
    </xf>
    <xf numFmtId="0" fontId="8" fillId="2" borderId="19" xfId="0" applyFont="1" applyFill="1" applyBorder="1" applyAlignment="1">
      <alignment horizontal="left" vertical="center" indent="3"/>
    </xf>
    <xf numFmtId="0" fontId="8" fillId="2" borderId="20" xfId="0" applyFont="1" applyFill="1" applyBorder="1" applyAlignment="1">
      <alignment horizontal="left" vertical="center" indent="3"/>
    </xf>
    <xf numFmtId="0" fontId="8" fillId="2" borderId="16" xfId="0" applyFont="1" applyFill="1" applyBorder="1" applyAlignment="1">
      <alignment horizontal="left" vertical="center" indent="3"/>
    </xf>
    <xf numFmtId="0" fontId="8" fillId="2" borderId="17" xfId="0" applyFont="1" applyFill="1" applyBorder="1" applyAlignment="1">
      <alignment horizontal="left" vertical="center" indent="3"/>
    </xf>
    <xf numFmtId="0" fontId="5" fillId="2" borderId="16" xfId="0" applyFont="1" applyFill="1" applyBorder="1" applyAlignment="1">
      <alignment horizontal="left" vertical="center" indent="3"/>
    </xf>
    <xf numFmtId="0" fontId="5" fillId="2" borderId="17" xfId="0" applyFont="1" applyFill="1" applyBorder="1" applyAlignment="1">
      <alignment horizontal="left" vertical="center" indent="3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75648102126767E-4"/>
          <c:y val="0.13986167726323262"/>
          <c:w val="0.99963324351897875"/>
          <c:h val="0.860138322736767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FD-465F-A3EB-15A8543EED56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FD-465F-A3EB-15A8543EED56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FD-465F-A3EB-15A8543EED56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BFD-465F-A3EB-15A8543EED56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BFD-465F-A3EB-15A8543EED56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BFD-465F-A3EB-15A8543EED56}"/>
              </c:ext>
            </c:extLst>
          </c:dPt>
          <c:dLbls>
            <c:delete val="1"/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E-45C7-A3BE-3603CEEFD9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451452289394059E-2"/>
          <c:y val="0.18097961020783754"/>
          <c:w val="0.22665480768392324"/>
          <c:h val="0.75404342192592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algn="ctr" rotWithShape="0">
        <a:srgbClr val="000000">
          <a:alpha val="3000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180974</xdr:rowOff>
    </xdr:from>
    <xdr:to>
      <xdr:col>5</xdr:col>
      <xdr:colOff>0</xdr:colOff>
      <xdr:row>49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B789D8-5CEC-7DEA-029D-269AD1C2F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28</xdr:row>
      <xdr:rowOff>133351</xdr:rowOff>
    </xdr:from>
    <xdr:to>
      <xdr:col>16383</xdr:col>
      <xdr:colOff>19050</xdr:colOff>
      <xdr:row>30</xdr:row>
      <xdr:rowOff>85726</xdr:rowOff>
    </xdr:to>
    <xdr:pic>
      <xdr:nvPicPr>
        <xdr:cNvPr id="8" name="Gráfico 7" descr="Filtro estrutura de tópicos">
          <a:extLst>
            <a:ext uri="{FF2B5EF4-FFF2-40B4-BE49-F238E27FC236}">
              <a16:creationId xmlns:a16="http://schemas.microsoft.com/office/drawing/2014/main" id="{653B80D8-5DEF-80D3-5335-84CE288AA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562600" y="6419851"/>
          <a:ext cx="295275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0</xdr:row>
      <xdr:rowOff>133349</xdr:rowOff>
    </xdr:from>
    <xdr:to>
      <xdr:col>3</xdr:col>
      <xdr:colOff>1219200</xdr:colOff>
      <xdr:row>8</xdr:row>
      <xdr:rowOff>142874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7425C83-3A25-EEA2-D165-7154EE23E6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31" r="16322"/>
        <a:stretch/>
      </xdr:blipFill>
      <xdr:spPr>
        <a:xfrm rot="16200000">
          <a:off x="2376488" y="-2090737"/>
          <a:ext cx="1533525" cy="5981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BC7F-9A1D-45B3-96BA-80DB857141B6}">
  <dimension ref="A1:XFC90"/>
  <sheetViews>
    <sheetView showGridLines="0" tabSelected="1" topLeftCell="A26" zoomScaleNormal="100" workbookViewId="0">
      <selection activeCell="C30" sqref="C30:D3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 x14ac:dyDescent="0.25"/>
  <cols>
    <col min="1" max="1" width="2.28515625" customWidth="1"/>
    <col min="2" max="2" width="43.85546875" customWidth="1"/>
    <col min="3" max="3" width="27.5703125" bestFit="1" customWidth="1"/>
    <col min="4" max="4" width="18.42578125" customWidth="1"/>
    <col min="5" max="5" width="4.140625" customWidth="1"/>
    <col min="6" max="6" width="38.85546875" hidden="1" customWidth="1"/>
    <col min="7" max="7" width="3.42578125" hidden="1" customWidth="1"/>
    <col min="8" max="8" width="2.7109375" hidden="1" customWidth="1"/>
    <col min="9" max="11" width="9.140625" hidden="1" customWidth="1"/>
    <col min="12" max="16383" width="9.140625" hidden="1"/>
    <col min="16384" max="16384" width="0.28515625" customWidth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ht="8.25" customHeight="1" thickBot="1" x14ac:dyDescent="0.3"/>
    <row r="11" spans="2:4" ht="26.25" x14ac:dyDescent="0.25">
      <c r="B11" s="59" t="s">
        <v>14</v>
      </c>
      <c r="C11" s="60"/>
      <c r="D11" s="61"/>
    </row>
    <row r="12" spans="2:4" ht="16.5" thickBot="1" x14ac:dyDescent="0.3">
      <c r="B12" s="53" t="s">
        <v>12</v>
      </c>
      <c r="C12" s="54"/>
      <c r="D12" s="31">
        <v>8000</v>
      </c>
    </row>
    <row r="13" spans="2:4" ht="16.5" thickBot="1" x14ac:dyDescent="0.3">
      <c r="B13" s="55" t="s">
        <v>13</v>
      </c>
      <c r="C13" s="56"/>
      <c r="D13" s="32">
        <v>6.0000000000000001E-3</v>
      </c>
    </row>
    <row r="14" spans="2:4" ht="16.5" thickBot="1" x14ac:dyDescent="0.3">
      <c r="B14" s="57" t="s">
        <v>29</v>
      </c>
      <c r="C14" s="58"/>
      <c r="D14" s="33">
        <f>D12*30%</f>
        <v>2400</v>
      </c>
    </row>
    <row r="15" spans="2:4" ht="15.75" thickBot="1" x14ac:dyDescent="0.3"/>
    <row r="16" spans="2:4" ht="35.25" customHeight="1" x14ac:dyDescent="0.25">
      <c r="B16" s="50" t="s">
        <v>5</v>
      </c>
      <c r="C16" s="51"/>
      <c r="D16" s="52"/>
    </row>
    <row r="17" spans="1:4" ht="16.5" thickBot="1" x14ac:dyDescent="0.3">
      <c r="B17" s="64" t="s">
        <v>0</v>
      </c>
      <c r="C17" s="65"/>
      <c r="D17" s="2">
        <v>2400</v>
      </c>
    </row>
    <row r="18" spans="1:4" ht="16.5" thickBot="1" x14ac:dyDescent="0.3">
      <c r="B18" s="70" t="s">
        <v>1</v>
      </c>
      <c r="C18" s="71"/>
      <c r="D18" s="3">
        <v>5</v>
      </c>
    </row>
    <row r="19" spans="1:4" ht="16.5" thickBot="1" x14ac:dyDescent="0.3">
      <c r="B19" s="70" t="s">
        <v>2</v>
      </c>
      <c r="C19" s="71"/>
      <c r="D19" s="4">
        <v>1.0789999999999999E-2</v>
      </c>
    </row>
    <row r="20" spans="1:4" ht="17.25" thickBot="1" x14ac:dyDescent="0.3">
      <c r="B20" s="68" t="s">
        <v>3</v>
      </c>
      <c r="C20" s="69"/>
      <c r="D20" s="5">
        <f>FV(taxa_mensal,qtd_anos*12,aporte*-1)</f>
        <v>201064.59359637034</v>
      </c>
    </row>
    <row r="21" spans="1:4" ht="17.25" thickBot="1" x14ac:dyDescent="0.3">
      <c r="B21" s="66" t="s">
        <v>4</v>
      </c>
      <c r="C21" s="67"/>
      <c r="D21" s="6">
        <f>patrimonio*rendimento_carteira</f>
        <v>1206.3875615782219</v>
      </c>
    </row>
    <row r="22" spans="1:4" ht="15.75" thickBot="1" x14ac:dyDescent="0.3"/>
    <row r="23" spans="1:4" ht="36.75" customHeight="1" x14ac:dyDescent="0.25">
      <c r="B23" s="50" t="s">
        <v>11</v>
      </c>
      <c r="C23" s="51"/>
      <c r="D23" s="41" t="s">
        <v>31</v>
      </c>
    </row>
    <row r="24" spans="1:4" ht="16.5" thickBot="1" x14ac:dyDescent="0.3">
      <c r="A24" s="1">
        <v>2</v>
      </c>
      <c r="B24" s="7" t="s">
        <v>6</v>
      </c>
      <c r="C24" s="37">
        <f>FV($D$19,$A24*12,$D$17*-1)</f>
        <v>65346.305514348518</v>
      </c>
      <c r="D24" s="38">
        <f>C24*rendimento_carteira</f>
        <v>392.07783308609112</v>
      </c>
    </row>
    <row r="25" spans="1:4" ht="16.5" thickBot="1" x14ac:dyDescent="0.3">
      <c r="A25" s="1">
        <v>5</v>
      </c>
      <c r="B25" s="8" t="s">
        <v>7</v>
      </c>
      <c r="C25" s="39">
        <f>FV($D$19,$A25*12,$D$17*-1)</f>
        <v>201064.59359637034</v>
      </c>
      <c r="D25" s="5">
        <f>C25*rendimento_carteira</f>
        <v>1206.3875615782219</v>
      </c>
    </row>
    <row r="26" spans="1:4" ht="16.5" thickBot="1" x14ac:dyDescent="0.3">
      <c r="A26" s="1">
        <v>10</v>
      </c>
      <c r="B26" s="8" t="s">
        <v>8</v>
      </c>
      <c r="C26" s="39">
        <f>FV($D$19,$A26*12,$D$17*-1)</f>
        <v>583882.11007241323</v>
      </c>
      <c r="D26" s="5">
        <f>C26*rendimento_carteira</f>
        <v>3503.2926604344793</v>
      </c>
    </row>
    <row r="27" spans="1:4" ht="16.5" thickBot="1" x14ac:dyDescent="0.3">
      <c r="A27" s="1">
        <v>20</v>
      </c>
      <c r="B27" s="8" t="s">
        <v>9</v>
      </c>
      <c r="C27" s="39">
        <f>FV($D$19,$A27*12,$D$17*-1)</f>
        <v>2700476.1602329933</v>
      </c>
      <c r="D27" s="5">
        <f>C27*rendimento_carteira</f>
        <v>16202.85696139796</v>
      </c>
    </row>
    <row r="28" spans="1:4" ht="16.5" thickBot="1" x14ac:dyDescent="0.3">
      <c r="A28" s="1">
        <v>30</v>
      </c>
      <c r="B28" s="9" t="s">
        <v>10</v>
      </c>
      <c r="C28" s="40">
        <f>FV($D$19,$A28*12,$D$17*-1)</f>
        <v>10373207.172011314</v>
      </c>
      <c r="D28" s="6">
        <f>C28*rendimento_carteira</f>
        <v>62239.243032067883</v>
      </c>
    </row>
    <row r="29" spans="1:4" ht="15.75" thickBot="1" x14ac:dyDescent="0.3"/>
    <row r="30" spans="1:4" x14ac:dyDescent="0.25">
      <c r="B30" s="42" t="s">
        <v>19</v>
      </c>
      <c r="C30" s="62" t="s">
        <v>17</v>
      </c>
      <c r="D30" s="63"/>
    </row>
    <row r="31" spans="1:4" ht="15.75" thickBot="1" x14ac:dyDescent="0.3">
      <c r="B31" s="22" t="s">
        <v>18</v>
      </c>
      <c r="C31" s="46">
        <f>aporte</f>
        <v>2400</v>
      </c>
      <c r="D31" s="47"/>
    </row>
    <row r="32" spans="1:4" ht="15.75" thickBot="1" x14ac:dyDescent="0.3">
      <c r="B32" s="23"/>
      <c r="C32" s="23"/>
      <c r="D32" s="23"/>
    </row>
    <row r="33" spans="2:4" x14ac:dyDescent="0.25">
      <c r="B33" s="43" t="s">
        <v>20</v>
      </c>
      <c r="C33" s="44" t="s">
        <v>33</v>
      </c>
      <c r="D33" s="45" t="s">
        <v>32</v>
      </c>
    </row>
    <row r="34" spans="2:4" x14ac:dyDescent="0.25">
      <c r="B34" s="24" t="s">
        <v>21</v>
      </c>
      <c r="C34" s="25">
        <f>VLOOKUP($C$30&amp;"-"&amp;B34,'Tabela de apoio'!$A:$D,4,)</f>
        <v>0.5</v>
      </c>
      <c r="D34" s="34">
        <f>C34*$C$31</f>
        <v>1200</v>
      </c>
    </row>
    <row r="35" spans="2:4" x14ac:dyDescent="0.25">
      <c r="B35" s="26" t="s">
        <v>22</v>
      </c>
      <c r="C35" s="27">
        <f>VLOOKUP($C$30&amp;"-"&amp;B35,'Tabela de apoio'!$A:$D,4,)</f>
        <v>0.1</v>
      </c>
      <c r="D35" s="35">
        <f t="shared" ref="D35:D39" si="0">C35*$C$31</f>
        <v>240</v>
      </c>
    </row>
    <row r="36" spans="2:4" x14ac:dyDescent="0.25">
      <c r="B36" s="26" t="s">
        <v>23</v>
      </c>
      <c r="C36" s="27">
        <f>VLOOKUP($C$30&amp;"-"&amp;B36,'Tabela de apoio'!$A:$D,4,)</f>
        <v>0.05</v>
      </c>
      <c r="D36" s="35">
        <f t="shared" si="0"/>
        <v>120</v>
      </c>
    </row>
    <row r="37" spans="2:4" x14ac:dyDescent="0.25">
      <c r="B37" s="26" t="s">
        <v>24</v>
      </c>
      <c r="C37" s="27">
        <f>VLOOKUP($C$30&amp;"-"&amp;B37,'Tabela de apoio'!$A:$D,4,)</f>
        <v>0.05</v>
      </c>
      <c r="D37" s="35">
        <f t="shared" si="0"/>
        <v>120</v>
      </c>
    </row>
    <row r="38" spans="2:4" x14ac:dyDescent="0.25">
      <c r="B38" s="26" t="s">
        <v>25</v>
      </c>
      <c r="C38" s="27">
        <f>VLOOKUP($C$30&amp;"-"&amp;B38,'Tabela de apoio'!$A:$D,4,)</f>
        <v>0.2</v>
      </c>
      <c r="D38" s="35">
        <f t="shared" si="0"/>
        <v>480</v>
      </c>
    </row>
    <row r="39" spans="2:4" x14ac:dyDescent="0.25">
      <c r="B39" s="28" t="s">
        <v>26</v>
      </c>
      <c r="C39" s="29">
        <f>VLOOKUP($C$30&amp;"-"&amp;B39,'Tabela de apoio'!$A:$D,4,)</f>
        <v>0.1</v>
      </c>
      <c r="D39" s="36">
        <f t="shared" si="0"/>
        <v>240</v>
      </c>
    </row>
    <row r="40" spans="2:4" ht="15.75" thickBot="1" x14ac:dyDescent="0.3">
      <c r="B40" s="48" t="s">
        <v>30</v>
      </c>
      <c r="C40" s="49"/>
      <c r="D40" s="30">
        <f>SUM(D34:D39)</f>
        <v>2400</v>
      </c>
    </row>
    <row r="41" spans="2:4" x14ac:dyDescent="0.25">
      <c r="B41" s="23"/>
      <c r="C41" s="23"/>
      <c r="D41" s="23"/>
    </row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</sheetData>
  <mergeCells count="14">
    <mergeCell ref="B11:D11"/>
    <mergeCell ref="C30:D30"/>
    <mergeCell ref="B23:C23"/>
    <mergeCell ref="B17:C17"/>
    <mergeCell ref="B21:C21"/>
    <mergeCell ref="B20:C20"/>
    <mergeCell ref="B19:C19"/>
    <mergeCell ref="B18:C18"/>
    <mergeCell ref="C31:D31"/>
    <mergeCell ref="B40:C40"/>
    <mergeCell ref="B16:D16"/>
    <mergeCell ref="B12:C12"/>
    <mergeCell ref="B13:C13"/>
    <mergeCell ref="B14:C14"/>
  </mergeCells>
  <dataValidations count="1">
    <dataValidation type="list" allowBlank="1" showInputMessage="1" showErrorMessage="1" sqref="C30" xr:uid="{83655D04-5530-4908-8A2D-C92E6D996F1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81C8-D4E3-4E47-B950-6EACD61017CD}">
  <dimension ref="A1:E21"/>
  <sheetViews>
    <sheetView showGridLines="0" workbookViewId="0"/>
  </sheetViews>
  <sheetFormatPr defaultColWidth="0" defaultRowHeight="15" zeroHeight="1" x14ac:dyDescent="0.25"/>
  <cols>
    <col min="1" max="1" width="30.85546875" bestFit="1" customWidth="1"/>
    <col min="2" max="2" width="12.140625" bestFit="1" customWidth="1"/>
    <col min="3" max="3" width="18.5703125" bestFit="1" customWidth="1"/>
    <col min="4" max="4" width="9.140625" customWidth="1"/>
    <col min="5" max="5" width="2.5703125" customWidth="1"/>
    <col min="6" max="16384" width="9.140625" hidden="1"/>
  </cols>
  <sheetData>
    <row r="1" spans="1:4" ht="15.75" thickBot="1" x14ac:dyDescent="0.3"/>
    <row r="2" spans="1:4" x14ac:dyDescent="0.25">
      <c r="A2" s="19" t="s">
        <v>28</v>
      </c>
      <c r="B2" s="20" t="s">
        <v>19</v>
      </c>
      <c r="C2" s="20" t="s">
        <v>20</v>
      </c>
      <c r="D2" s="21" t="s">
        <v>27</v>
      </c>
    </row>
    <row r="3" spans="1:4" x14ac:dyDescent="0.25">
      <c r="A3" s="10" t="str">
        <f>B3&amp;"-"&amp;C3</f>
        <v>Conservador-PAPEL</v>
      </c>
      <c r="B3" s="11" t="s">
        <v>15</v>
      </c>
      <c r="C3" s="11" t="s">
        <v>21</v>
      </c>
      <c r="D3" s="12">
        <v>0.3</v>
      </c>
    </row>
    <row r="4" spans="1:4" x14ac:dyDescent="0.25">
      <c r="A4" s="13" t="str">
        <f t="shared" ref="A4:A20" si="0">B4&amp;"-"&amp;C4</f>
        <v>Conservador-TIJOLO</v>
      </c>
      <c r="B4" s="14" t="s">
        <v>15</v>
      </c>
      <c r="C4" s="14" t="s">
        <v>22</v>
      </c>
      <c r="D4" s="15">
        <v>0.5</v>
      </c>
    </row>
    <row r="5" spans="1:4" x14ac:dyDescent="0.25">
      <c r="A5" s="13" t="str">
        <f t="shared" si="0"/>
        <v>Conservador-HÍBRIDOS</v>
      </c>
      <c r="B5" s="14" t="s">
        <v>15</v>
      </c>
      <c r="C5" s="14" t="s">
        <v>23</v>
      </c>
      <c r="D5" s="15">
        <v>0.1</v>
      </c>
    </row>
    <row r="6" spans="1:4" x14ac:dyDescent="0.25">
      <c r="A6" s="13" t="str">
        <f t="shared" si="0"/>
        <v>Conservador-FOFs</v>
      </c>
      <c r="B6" s="14" t="s">
        <v>15</v>
      </c>
      <c r="C6" s="14" t="s">
        <v>24</v>
      </c>
      <c r="D6" s="15">
        <v>0.1</v>
      </c>
    </row>
    <row r="7" spans="1:4" x14ac:dyDescent="0.25">
      <c r="A7" s="13" t="str">
        <f t="shared" si="0"/>
        <v>Conservador-DESENVOLVIMENTO</v>
      </c>
      <c r="B7" s="14" t="s">
        <v>15</v>
      </c>
      <c r="C7" s="14" t="s">
        <v>25</v>
      </c>
      <c r="D7" s="15">
        <v>0</v>
      </c>
    </row>
    <row r="8" spans="1:4" ht="15.75" thickBot="1" x14ac:dyDescent="0.3">
      <c r="A8" s="16" t="str">
        <f t="shared" si="0"/>
        <v>Conservador-HOTELARIAS</v>
      </c>
      <c r="B8" s="17" t="s">
        <v>15</v>
      </c>
      <c r="C8" s="17" t="s">
        <v>26</v>
      </c>
      <c r="D8" s="18">
        <v>0</v>
      </c>
    </row>
    <row r="9" spans="1:4" x14ac:dyDescent="0.25">
      <c r="A9" s="10" t="str">
        <f t="shared" si="0"/>
        <v>Moderado-PAPEL</v>
      </c>
      <c r="B9" s="11" t="s">
        <v>16</v>
      </c>
      <c r="C9" s="11" t="s">
        <v>21</v>
      </c>
      <c r="D9" s="12">
        <v>0.32</v>
      </c>
    </row>
    <row r="10" spans="1:4" x14ac:dyDescent="0.25">
      <c r="A10" s="13" t="str">
        <f t="shared" si="0"/>
        <v>Moderado-TIJOLO</v>
      </c>
      <c r="B10" s="14" t="s">
        <v>16</v>
      </c>
      <c r="C10" s="14" t="s">
        <v>22</v>
      </c>
      <c r="D10" s="15">
        <v>0.35</v>
      </c>
    </row>
    <row r="11" spans="1:4" x14ac:dyDescent="0.25">
      <c r="A11" s="13" t="str">
        <f t="shared" si="0"/>
        <v>Moderado-HÍBRIDOS</v>
      </c>
      <c r="B11" s="14" t="s">
        <v>16</v>
      </c>
      <c r="C11" s="14" t="s">
        <v>23</v>
      </c>
      <c r="D11" s="15">
        <v>0.08</v>
      </c>
    </row>
    <row r="12" spans="1:4" x14ac:dyDescent="0.25">
      <c r="A12" s="13" t="str">
        <f t="shared" si="0"/>
        <v>Moderado-FOFs</v>
      </c>
      <c r="B12" s="14" t="s">
        <v>16</v>
      </c>
      <c r="C12" s="14" t="s">
        <v>24</v>
      </c>
      <c r="D12" s="15">
        <v>0.05</v>
      </c>
    </row>
    <row r="13" spans="1:4" x14ac:dyDescent="0.25">
      <c r="A13" s="13" t="str">
        <f t="shared" si="0"/>
        <v>Moderado-DESENVOLVIMENTO</v>
      </c>
      <c r="B13" s="14" t="s">
        <v>16</v>
      </c>
      <c r="C13" s="14" t="s">
        <v>25</v>
      </c>
      <c r="D13" s="15">
        <v>0.1</v>
      </c>
    </row>
    <row r="14" spans="1:4" ht="15.75" thickBot="1" x14ac:dyDescent="0.3">
      <c r="A14" s="16" t="str">
        <f t="shared" si="0"/>
        <v>Moderado-HOTELARIAS</v>
      </c>
      <c r="B14" s="17" t="s">
        <v>16</v>
      </c>
      <c r="C14" s="17" t="s">
        <v>26</v>
      </c>
      <c r="D14" s="18">
        <v>0.1</v>
      </c>
    </row>
    <row r="15" spans="1:4" x14ac:dyDescent="0.25">
      <c r="A15" s="10" t="str">
        <f t="shared" si="0"/>
        <v>Agressivo-PAPEL</v>
      </c>
      <c r="B15" s="11" t="s">
        <v>17</v>
      </c>
      <c r="C15" s="11" t="s">
        <v>21</v>
      </c>
      <c r="D15" s="12">
        <v>0.5</v>
      </c>
    </row>
    <row r="16" spans="1:4" x14ac:dyDescent="0.25">
      <c r="A16" s="13" t="str">
        <f t="shared" si="0"/>
        <v>Agressivo-TIJOLO</v>
      </c>
      <c r="B16" s="14" t="s">
        <v>17</v>
      </c>
      <c r="C16" s="14" t="s">
        <v>22</v>
      </c>
      <c r="D16" s="15">
        <v>0.1</v>
      </c>
    </row>
    <row r="17" spans="1:4" x14ac:dyDescent="0.25">
      <c r="A17" s="13" t="str">
        <f t="shared" si="0"/>
        <v>Agressivo-HÍBRIDOS</v>
      </c>
      <c r="B17" s="14" t="s">
        <v>17</v>
      </c>
      <c r="C17" s="14" t="s">
        <v>23</v>
      </c>
      <c r="D17" s="15">
        <v>0.05</v>
      </c>
    </row>
    <row r="18" spans="1:4" x14ac:dyDescent="0.25">
      <c r="A18" s="13" t="str">
        <f t="shared" si="0"/>
        <v>Agressivo-FOFs</v>
      </c>
      <c r="B18" s="14" t="s">
        <v>17</v>
      </c>
      <c r="C18" s="14" t="s">
        <v>24</v>
      </c>
      <c r="D18" s="15">
        <v>0.05</v>
      </c>
    </row>
    <row r="19" spans="1:4" x14ac:dyDescent="0.25">
      <c r="A19" s="13" t="str">
        <f t="shared" si="0"/>
        <v>Agressivo-DESENVOLVIMENTO</v>
      </c>
      <c r="B19" s="14" t="s">
        <v>17</v>
      </c>
      <c r="C19" s="14" t="s">
        <v>25</v>
      </c>
      <c r="D19" s="15">
        <v>0.2</v>
      </c>
    </row>
    <row r="20" spans="1:4" ht="15.75" thickBot="1" x14ac:dyDescent="0.3">
      <c r="A20" s="16" t="str">
        <f t="shared" si="0"/>
        <v>Agressivo-HOTELARIAS</v>
      </c>
      <c r="B20" s="17" t="s">
        <v>17</v>
      </c>
      <c r="C20" s="17" t="s">
        <v>26</v>
      </c>
      <c r="D20" s="18">
        <v>0.1</v>
      </c>
    </row>
    <row r="21" spans="1:4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 de 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APARECIDA MATOS</dc:creator>
  <cp:lastModifiedBy>Elaine Matos</cp:lastModifiedBy>
  <dcterms:created xsi:type="dcterms:W3CDTF">2025-05-17T17:02:30Z</dcterms:created>
  <dcterms:modified xsi:type="dcterms:W3CDTF">2025-05-17T22:57:12Z</dcterms:modified>
</cp:coreProperties>
</file>