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esktop\"/>
    </mc:Choice>
  </mc:AlternateContent>
  <xr:revisionPtr revIDLastSave="0" documentId="8_{632C2266-D252-451F-B99F-CF92EC7507CA}" xr6:coauthVersionLast="45" xr6:coauthVersionMax="45" xr10:uidLastSave="{00000000-0000-0000-0000-000000000000}"/>
  <bookViews>
    <workbookView xWindow="-108" yWindow="-108" windowWidth="23256" windowHeight="13176" activeTab="1" xr2:uid="{EA3C516C-BF04-410E-9930-A60DE94C4C72}"/>
  </bookViews>
  <sheets>
    <sheet name="Planilha3" sheetId="3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G29" i="1"/>
  <c r="F26" i="1"/>
  <c r="F21" i="1"/>
  <c r="F20" i="1"/>
  <c r="F27" i="1" l="1"/>
  <c r="F24" i="1"/>
  <c r="Q10" i="1"/>
  <c r="F23" i="1"/>
  <c r="F22" i="1"/>
  <c r="P14" i="1"/>
  <c r="P13" i="1"/>
  <c r="P12" i="1"/>
  <c r="P9" i="1"/>
  <c r="Q9" i="1" s="1"/>
  <c r="P10" i="1"/>
  <c r="F14" i="1"/>
  <c r="G14" i="1"/>
  <c r="H14" i="1"/>
  <c r="I14" i="1"/>
  <c r="J14" i="1"/>
  <c r="K14" i="1"/>
  <c r="L14" i="1"/>
  <c r="M14" i="1"/>
  <c r="N14" i="1"/>
  <c r="O14" i="1"/>
  <c r="E14" i="1"/>
  <c r="F13" i="1"/>
  <c r="G13" i="1"/>
  <c r="H13" i="1"/>
  <c r="I13" i="1"/>
  <c r="J13" i="1"/>
  <c r="K13" i="1"/>
  <c r="L13" i="1"/>
  <c r="M13" i="1"/>
  <c r="N13" i="1"/>
  <c r="O13" i="1"/>
  <c r="E13" i="1"/>
  <c r="F12" i="1"/>
  <c r="E12" i="1"/>
  <c r="G12" i="1"/>
  <c r="H12" i="1"/>
  <c r="I12" i="1"/>
  <c r="J12" i="1"/>
  <c r="K12" i="1"/>
  <c r="L12" i="1"/>
  <c r="M12" i="1"/>
  <c r="N12" i="1"/>
  <c r="O12" i="1"/>
</calcChain>
</file>

<file path=xl/sharedStrings.xml><?xml version="1.0" encoding="utf-8"?>
<sst xmlns="http://schemas.openxmlformats.org/spreadsheetml/2006/main" count="46" uniqueCount="43">
  <si>
    <t>x2</t>
  </si>
  <si>
    <t>x</t>
  </si>
  <si>
    <t>y</t>
  </si>
  <si>
    <t>y2</t>
  </si>
  <si>
    <t>x*y</t>
  </si>
  <si>
    <t>Sxy</t>
  </si>
  <si>
    <t>Sxx</t>
  </si>
  <si>
    <t>Syy</t>
  </si>
  <si>
    <t>beta1</t>
  </si>
  <si>
    <t>beta0</t>
  </si>
  <si>
    <t>beta1*Sxy</t>
  </si>
  <si>
    <t>beta1*Sxx</t>
  </si>
  <si>
    <t>Quad Medio Residual</t>
  </si>
  <si>
    <t>FINV(1,9)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</si>
  <si>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</si>
  <si>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</si>
  <si>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</si>
  <si>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</si>
  <si>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</si>
  <si>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</si>
  <si>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</si>
  <si>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</si>
  <si>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</si>
  <si>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</si>
  <si>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</si>
  <si>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</si>
  <si>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</si>
  <si>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</si>
  <si>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</si>
  <si>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</si>
  <si>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</si>
  <si>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</si>
  <si>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</si>
  <si>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</si>
  <si>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</si>
  <si>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</si>
  <si>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</si>
  <si>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</si>
  <si>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</si>
  <si>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RESULTADOS DE RESÍDUOS</t>
  </si>
  <si>
    <t>Observação</t>
  </si>
  <si>
    <t>Y previsto</t>
  </si>
  <si>
    <t>Resíduos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</si>
</sst>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Planilha1!$V$11:$V$21</c:f>
              <c:numCache>
                <c:formatCode>General</c:formatCode>
                <c:ptCount val="11"/>
                <c:pt idx="0">
                  <c:v>166</c:v>
                </c:pt>
                <c:pt idx="1">
                  <c:v>153</c:v>
                </c:pt>
                <c:pt idx="2">
                  <c:v>177</c:v>
                </c:pt>
                <c:pt idx="3">
                  <c:v>201</c:v>
                </c:pt>
                <c:pt idx="4">
                  <c:v>216</c:v>
                </c:pt>
                <c:pt idx="5">
                  <c:v>208</c:v>
                </c:pt>
                <c:pt idx="6">
                  <c:v>227</c:v>
                </c:pt>
                <c:pt idx="7">
                  <c:v>230</c:v>
                </c:pt>
                <c:pt idx="8">
                  <c:v>268</c:v>
                </c:pt>
                <c:pt idx="9">
                  <c:v>268</c:v>
                </c:pt>
                <c:pt idx="10">
                  <c:v>274</c:v>
                </c:pt>
              </c:numCache>
            </c:numRef>
          </c:xVal>
          <c:yVal>
            <c:numRef>
              <c:f>Planilha3!$C$25:$C$35</c:f>
              <c:numCache>
                <c:formatCode>General</c:formatCode>
                <c:ptCount val="11"/>
                <c:pt idx="0">
                  <c:v>-9.7959393202866636</c:v>
                </c:pt>
                <c:pt idx="1">
                  <c:v>49.700823450530095</c:v>
                </c:pt>
                <c:pt idx="2">
                  <c:v>16.629876796714598</c:v>
                </c:pt>
                <c:pt idx="3">
                  <c:v>-54.441069857100956</c:v>
                </c:pt>
                <c:pt idx="4">
                  <c:v>-47.860411515735677</c:v>
                </c:pt>
                <c:pt idx="5">
                  <c:v>3.829904035536174</c:v>
                </c:pt>
                <c:pt idx="6">
                  <c:v>-13.434595398734359</c:v>
                </c:pt>
                <c:pt idx="7">
                  <c:v>15.681536269538697</c:v>
                </c:pt>
                <c:pt idx="8">
                  <c:v>-49.847462599002597</c:v>
                </c:pt>
                <c:pt idx="9">
                  <c:v>28.152537400997403</c:v>
                </c:pt>
                <c:pt idx="10">
                  <c:v>61.384800737543515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15-4AB0-90A5-8114A942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34168"/>
        <c:axId val="668235152"/>
      </c:scatterChart>
      <c:valAx>
        <c:axId val="66823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8235152"/>
        <c:crosses val="autoZero"/>
        <c:crossBetween val="midCat"/>
      </c:valAx>
      <c:valAx>
        <c:axId val="66823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8234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Variável X 1 Plotagem de ajuste de linha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Planilha1!$V$11:$V$21</c:f>
              <c:numCache>
                <c:formatCode>General</c:formatCode>
                <c:ptCount val="11"/>
                <c:pt idx="0">
                  <c:v>166</c:v>
                </c:pt>
                <c:pt idx="1">
                  <c:v>153</c:v>
                </c:pt>
                <c:pt idx="2">
                  <c:v>177</c:v>
                </c:pt>
                <c:pt idx="3">
                  <c:v>201</c:v>
                </c:pt>
                <c:pt idx="4">
                  <c:v>216</c:v>
                </c:pt>
                <c:pt idx="5">
                  <c:v>208</c:v>
                </c:pt>
                <c:pt idx="6">
                  <c:v>227</c:v>
                </c:pt>
                <c:pt idx="7">
                  <c:v>230</c:v>
                </c:pt>
                <c:pt idx="8">
                  <c:v>268</c:v>
                </c:pt>
                <c:pt idx="9">
                  <c:v>268</c:v>
                </c:pt>
                <c:pt idx="10">
                  <c:v>274</c:v>
                </c:pt>
              </c:numCache>
            </c:numRef>
          </c:xVal>
          <c:yVal>
            <c:numRef>
              <c:f>Planilha1!$U$11:$U$21</c:f>
              <c:numCache>
                <c:formatCode>General</c:formatCode>
                <c:ptCount val="11"/>
                <c:pt idx="0">
                  <c:v>352</c:v>
                </c:pt>
                <c:pt idx="1">
                  <c:v>373</c:v>
                </c:pt>
                <c:pt idx="2">
                  <c:v>411</c:v>
                </c:pt>
                <c:pt idx="3">
                  <c:v>411</c:v>
                </c:pt>
                <c:pt idx="4">
                  <c:v>462</c:v>
                </c:pt>
                <c:pt idx="5">
                  <c:v>490</c:v>
                </c:pt>
                <c:pt idx="6">
                  <c:v>529</c:v>
                </c:pt>
                <c:pt idx="7">
                  <c:v>567</c:v>
                </c:pt>
                <c:pt idx="8">
                  <c:v>614</c:v>
                </c:pt>
                <c:pt idx="9">
                  <c:v>692</c:v>
                </c:pt>
                <c:pt idx="10">
                  <c:v>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F0-4201-923B-CF6FBE848D03}"/>
            </c:ext>
          </c:extLst>
        </c:ser>
        <c:ser>
          <c:idx val="1"/>
          <c:order val="1"/>
          <c:tx>
            <c:v>Y previsto</c:v>
          </c:tx>
          <c:spPr>
            <a:ln w="19050">
              <a:noFill/>
            </a:ln>
          </c:spPr>
          <c:xVal>
            <c:numRef>
              <c:f>Planilha1!$V$11:$V$21</c:f>
              <c:numCache>
                <c:formatCode>General</c:formatCode>
                <c:ptCount val="11"/>
                <c:pt idx="0">
                  <c:v>166</c:v>
                </c:pt>
                <c:pt idx="1">
                  <c:v>153</c:v>
                </c:pt>
                <c:pt idx="2">
                  <c:v>177</c:v>
                </c:pt>
                <c:pt idx="3">
                  <c:v>201</c:v>
                </c:pt>
                <c:pt idx="4">
                  <c:v>216</c:v>
                </c:pt>
                <c:pt idx="5">
                  <c:v>208</c:v>
                </c:pt>
                <c:pt idx="6">
                  <c:v>227</c:v>
                </c:pt>
                <c:pt idx="7">
                  <c:v>230</c:v>
                </c:pt>
                <c:pt idx="8">
                  <c:v>268</c:v>
                </c:pt>
                <c:pt idx="9">
                  <c:v>268</c:v>
                </c:pt>
                <c:pt idx="10">
                  <c:v>274</c:v>
                </c:pt>
              </c:numCache>
            </c:numRef>
          </c:xVal>
          <c:yVal>
            <c:numRef>
              <c:f>Planilha3!$B$25:$B$35</c:f>
              <c:numCache>
                <c:formatCode>General</c:formatCode>
                <c:ptCount val="11"/>
                <c:pt idx="0">
                  <c:v>361.79593932028666</c:v>
                </c:pt>
                <c:pt idx="1">
                  <c:v>323.29917654946991</c:v>
                </c:pt>
                <c:pt idx="2">
                  <c:v>394.3701232032854</c:v>
                </c:pt>
                <c:pt idx="3">
                  <c:v>465.44106985710096</c:v>
                </c:pt>
                <c:pt idx="4">
                  <c:v>509.86041151573568</c:v>
                </c:pt>
                <c:pt idx="5">
                  <c:v>486.17009596446383</c:v>
                </c:pt>
                <c:pt idx="6">
                  <c:v>542.43459539873436</c:v>
                </c:pt>
                <c:pt idx="7">
                  <c:v>551.3184637304613</c:v>
                </c:pt>
                <c:pt idx="8">
                  <c:v>663.8474625990026</c:v>
                </c:pt>
                <c:pt idx="9">
                  <c:v>663.8474625990026</c:v>
                </c:pt>
                <c:pt idx="10">
                  <c:v>681.61519926245649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F0-4201-923B-CF6FBE84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29576"/>
        <c:axId val="668229904"/>
      </c:scatterChart>
      <c:valAx>
        <c:axId val="66822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Variável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8229904"/>
        <c:crosses val="autoZero"/>
        <c:crossBetween val="midCat"/>
      </c:valAx>
      <c:valAx>
        <c:axId val="66822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8229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0BEDC8-9014-4AF4-B95F-5B7EF7DD8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0666F4-A2DF-4A8B-8307-40695BDDA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FBF9-DBF9-4DEC-9F86-3F402977749C}">
  <dimension ref="A1:I35"/>
  <sheetViews>
    <sheetView topLeftCell="A7" workbookViewId="0">
      <selection activeCell="D17" sqref="D17"/>
    </sheetView>
  </sheetViews>
  <sheetFormatPr defaultRowHeight="14.4" x14ac:dyDescent="0.3"/>
  <cols>
    <col min="1" max="9" width="14.33203125" customWidth="1"/>
  </cols>
  <sheetData>
    <row r="1" spans="1:9" x14ac:dyDescent="0.3">
      <c r="A1" t="s">
        <v>14</v>
      </c>
    </row>
    <row r="2" spans="1:9" ht="15" thickBot="1" x14ac:dyDescent="0.35"/>
    <row r="3" spans="1:9" x14ac:dyDescent="0.3">
      <c r="A3" s="4" t="s">
        <v>15</v>
      </c>
      <c r="B3" s="4"/>
    </row>
    <row r="4" spans="1:9" x14ac:dyDescent="0.3">
      <c r="A4" s="1" t="s">
        <v>16</v>
      </c>
      <c r="B4" s="1">
        <v>0.95242571480775029</v>
      </c>
    </row>
    <row r="5" spans="1:9" x14ac:dyDescent="0.3">
      <c r="A5" s="1" t="s">
        <v>17</v>
      </c>
      <c r="B5" s="1">
        <v>0.90711474222705413</v>
      </c>
    </row>
    <row r="6" spans="1:9" x14ac:dyDescent="0.3">
      <c r="A6" s="1" t="s">
        <v>18</v>
      </c>
      <c r="B6" s="1">
        <v>0.89679415803006024</v>
      </c>
    </row>
    <row r="7" spans="1:9" x14ac:dyDescent="0.3">
      <c r="A7" s="1" t="s">
        <v>19</v>
      </c>
      <c r="B7" s="1">
        <v>41.611469984216455</v>
      </c>
    </row>
    <row r="8" spans="1:9" ht="15" thickBot="1" x14ac:dyDescent="0.35">
      <c r="A8" s="2" t="s">
        <v>20</v>
      </c>
      <c r="B8" s="2">
        <v>11</v>
      </c>
    </row>
    <row r="10" spans="1:9" ht="15" thickBot="1" x14ac:dyDescent="0.35">
      <c r="A10" t="s">
        <v>21</v>
      </c>
    </row>
    <row r="11" spans="1:9" x14ac:dyDescent="0.3">
      <c r="A11" s="3"/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</row>
    <row r="12" spans="1:9" x14ac:dyDescent="0.3">
      <c r="A12" s="1" t="s">
        <v>22</v>
      </c>
      <c r="B12" s="1">
        <v>1</v>
      </c>
      <c r="C12" s="1">
        <v>152189.27918268298</v>
      </c>
      <c r="D12" s="1">
        <v>152189.27918268298</v>
      </c>
      <c r="E12" s="1">
        <v>87.893739822525035</v>
      </c>
      <c r="F12" s="1">
        <v>6.1057717506053256E-6</v>
      </c>
    </row>
    <row r="13" spans="1:9" x14ac:dyDescent="0.3">
      <c r="A13" s="1" t="s">
        <v>23</v>
      </c>
      <c r="B13" s="1">
        <v>9</v>
      </c>
      <c r="C13" s="1">
        <v>15583.629908226125</v>
      </c>
      <c r="D13" s="1">
        <v>1731.5144342473473</v>
      </c>
      <c r="E13" s="1"/>
      <c r="F13" s="1"/>
    </row>
    <row r="14" spans="1:9" ht="15" thickBot="1" x14ac:dyDescent="0.35">
      <c r="A14" s="2" t="s">
        <v>24</v>
      </c>
      <c r="B14" s="2">
        <v>10</v>
      </c>
      <c r="C14" s="2">
        <v>167772.90909090912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31</v>
      </c>
      <c r="C16" s="3" t="s">
        <v>19</v>
      </c>
      <c r="D16" s="3" t="s">
        <v>32</v>
      </c>
      <c r="E16" s="3" t="s">
        <v>33</v>
      </c>
      <c r="F16" s="3" t="s">
        <v>34</v>
      </c>
      <c r="G16" s="3" t="s">
        <v>35</v>
      </c>
      <c r="H16" s="3" t="s">
        <v>36</v>
      </c>
      <c r="I16" s="3" t="s">
        <v>37</v>
      </c>
    </row>
    <row r="17" spans="1:9" x14ac:dyDescent="0.3">
      <c r="A17" s="1" t="s">
        <v>25</v>
      </c>
      <c r="B17" s="1">
        <v>-129.77810836860397</v>
      </c>
      <c r="C17" s="1">
        <v>69.709814876182392</v>
      </c>
      <c r="D17" s="1">
        <v>-1.8616906184461119</v>
      </c>
      <c r="E17" s="1">
        <v>9.5555707265391254E-2</v>
      </c>
      <c r="F17" s="1">
        <v>-287.47266540809687</v>
      </c>
      <c r="G17" s="1">
        <v>27.916448670888911</v>
      </c>
      <c r="H17" s="1">
        <v>-287.47266540809687</v>
      </c>
      <c r="I17" s="1">
        <v>27.916448670888911</v>
      </c>
    </row>
    <row r="18" spans="1:9" ht="15" thickBot="1" x14ac:dyDescent="0.35">
      <c r="A18" s="2" t="s">
        <v>38</v>
      </c>
      <c r="B18" s="2">
        <v>2.9612894439089796</v>
      </c>
      <c r="C18" s="2">
        <v>0.31586527697197864</v>
      </c>
      <c r="D18" s="2">
        <v>9.3751661223961769</v>
      </c>
      <c r="E18" s="2">
        <v>6.1057717506053485E-6</v>
      </c>
      <c r="F18" s="2">
        <v>2.2467525451275794</v>
      </c>
      <c r="G18" s="2">
        <v>3.6758263426903799</v>
      </c>
      <c r="H18" s="2">
        <v>2.2467525451275794</v>
      </c>
      <c r="I18" s="2">
        <v>3.6758263426903799</v>
      </c>
    </row>
    <row r="22" spans="1:9" x14ac:dyDescent="0.3">
      <c r="A22" t="s">
        <v>39</v>
      </c>
    </row>
    <row r="23" spans="1:9" ht="15" thickBot="1" x14ac:dyDescent="0.35"/>
    <row r="24" spans="1:9" x14ac:dyDescent="0.3">
      <c r="A24" s="3" t="s">
        <v>40</v>
      </c>
      <c r="B24" s="3" t="s">
        <v>41</v>
      </c>
      <c r="C24" s="3" t="s">
        <v>42</v>
      </c>
    </row>
    <row r="25" spans="1:9" x14ac:dyDescent="0.3">
      <c r="A25" s="1">
        <v>1</v>
      </c>
      <c r="B25" s="1">
        <v>361.79593932028666</v>
      </c>
      <c r="C25" s="1">
        <v>-9.7959393202866636</v>
      </c>
    </row>
    <row r="26" spans="1:9" x14ac:dyDescent="0.3">
      <c r="A26" s="1">
        <v>2</v>
      </c>
      <c r="B26" s="1">
        <v>323.29917654946991</v>
      </c>
      <c r="C26" s="1">
        <v>49.700823450530095</v>
      </c>
    </row>
    <row r="27" spans="1:9" x14ac:dyDescent="0.3">
      <c r="A27" s="1">
        <v>3</v>
      </c>
      <c r="B27" s="1">
        <v>394.3701232032854</v>
      </c>
      <c r="C27" s="1">
        <v>16.629876796714598</v>
      </c>
    </row>
    <row r="28" spans="1:9" x14ac:dyDescent="0.3">
      <c r="A28" s="1">
        <v>4</v>
      </c>
      <c r="B28" s="1">
        <v>465.44106985710096</v>
      </c>
      <c r="C28" s="1">
        <v>-54.441069857100956</v>
      </c>
    </row>
    <row r="29" spans="1:9" x14ac:dyDescent="0.3">
      <c r="A29" s="1">
        <v>5</v>
      </c>
      <c r="B29" s="1">
        <v>509.86041151573568</v>
      </c>
      <c r="C29" s="1">
        <v>-47.860411515735677</v>
      </c>
    </row>
    <row r="30" spans="1:9" x14ac:dyDescent="0.3">
      <c r="A30" s="1">
        <v>6</v>
      </c>
      <c r="B30" s="1">
        <v>486.17009596446383</v>
      </c>
      <c r="C30" s="1">
        <v>3.829904035536174</v>
      </c>
    </row>
    <row r="31" spans="1:9" x14ac:dyDescent="0.3">
      <c r="A31" s="1">
        <v>7</v>
      </c>
      <c r="B31" s="1">
        <v>542.43459539873436</v>
      </c>
      <c r="C31" s="1">
        <v>-13.434595398734359</v>
      </c>
    </row>
    <row r="32" spans="1:9" x14ac:dyDescent="0.3">
      <c r="A32" s="1">
        <v>8</v>
      </c>
      <c r="B32" s="1">
        <v>551.3184637304613</v>
      </c>
      <c r="C32" s="1">
        <v>15.681536269538697</v>
      </c>
    </row>
    <row r="33" spans="1:3" x14ac:dyDescent="0.3">
      <c r="A33" s="1">
        <v>9</v>
      </c>
      <c r="B33" s="1">
        <v>663.8474625990026</v>
      </c>
      <c r="C33" s="1">
        <v>-49.847462599002597</v>
      </c>
    </row>
    <row r="34" spans="1:3" x14ac:dyDescent="0.3">
      <c r="A34" s="1">
        <v>10</v>
      </c>
      <c r="B34" s="1">
        <v>663.8474625990026</v>
      </c>
      <c r="C34" s="1">
        <v>28.152537400997403</v>
      </c>
    </row>
    <row r="35" spans="1:3" ht="15" thickBot="1" x14ac:dyDescent="0.35">
      <c r="A35" s="2">
        <v>11</v>
      </c>
      <c r="B35" s="2">
        <v>681.61519926245649</v>
      </c>
      <c r="C35" s="2">
        <v>61.384800737543515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279B-7A46-41AF-B4BA-021A9490050C}">
  <dimension ref="D9:V30"/>
  <sheetViews>
    <sheetView tabSelected="1" topLeftCell="C6" workbookViewId="0">
      <selection activeCell="I26" sqref="I26"/>
    </sheetView>
  </sheetViews>
  <sheetFormatPr defaultRowHeight="14.4" x14ac:dyDescent="0.3"/>
  <sheetData>
    <row r="9" spans="4:22" x14ac:dyDescent="0.3">
      <c r="D9" t="s">
        <v>1</v>
      </c>
      <c r="E9">
        <v>166</v>
      </c>
      <c r="F9">
        <v>153</v>
      </c>
      <c r="G9">
        <v>177</v>
      </c>
      <c r="H9">
        <v>201</v>
      </c>
      <c r="I9">
        <v>216</v>
      </c>
      <c r="J9">
        <v>208</v>
      </c>
      <c r="K9">
        <v>227</v>
      </c>
      <c r="L9">
        <v>230</v>
      </c>
      <c r="M9">
        <v>268</v>
      </c>
      <c r="N9">
        <v>268</v>
      </c>
      <c r="O9">
        <v>274</v>
      </c>
      <c r="P9">
        <f>SUM(E9:O9)</f>
        <v>2388</v>
      </c>
      <c r="Q9">
        <f>P9/11</f>
        <v>217.09090909090909</v>
      </c>
    </row>
    <row r="10" spans="4:22" x14ac:dyDescent="0.3">
      <c r="D10" t="s">
        <v>2</v>
      </c>
      <c r="E10">
        <v>352</v>
      </c>
      <c r="F10">
        <v>373</v>
      </c>
      <c r="G10">
        <v>411</v>
      </c>
      <c r="H10">
        <v>411</v>
      </c>
      <c r="I10">
        <v>462</v>
      </c>
      <c r="J10">
        <v>490</v>
      </c>
      <c r="K10">
        <v>529</v>
      </c>
      <c r="L10">
        <v>567</v>
      </c>
      <c r="M10">
        <v>614</v>
      </c>
      <c r="N10">
        <v>692</v>
      </c>
      <c r="O10">
        <v>743</v>
      </c>
      <c r="P10">
        <f>SUM(E10:O10)</f>
        <v>5644</v>
      </c>
      <c r="Q10">
        <f>P10/11</f>
        <v>513.09090909090912</v>
      </c>
      <c r="U10" t="s">
        <v>2</v>
      </c>
      <c r="V10" t="s">
        <v>1</v>
      </c>
    </row>
    <row r="11" spans="4:22" x14ac:dyDescent="0.3">
      <c r="U11">
        <v>352</v>
      </c>
      <c r="V11">
        <v>166</v>
      </c>
    </row>
    <row r="12" spans="4:22" x14ac:dyDescent="0.3">
      <c r="D12" t="s">
        <v>0</v>
      </c>
      <c r="E12">
        <f>E9*E9</f>
        <v>27556</v>
      </c>
      <c r="F12">
        <f>F9*F9</f>
        <v>23409</v>
      </c>
      <c r="G12">
        <f t="shared" ref="F12:P12" si="0">G9*G9</f>
        <v>31329</v>
      </c>
      <c r="H12">
        <f t="shared" si="0"/>
        <v>40401</v>
      </c>
      <c r="I12">
        <f t="shared" si="0"/>
        <v>46656</v>
      </c>
      <c r="J12">
        <f t="shared" si="0"/>
        <v>43264</v>
      </c>
      <c r="K12">
        <f t="shared" si="0"/>
        <v>51529</v>
      </c>
      <c r="L12">
        <f t="shared" si="0"/>
        <v>52900</v>
      </c>
      <c r="M12">
        <f t="shared" si="0"/>
        <v>71824</v>
      </c>
      <c r="N12">
        <f t="shared" si="0"/>
        <v>71824</v>
      </c>
      <c r="O12">
        <f t="shared" si="0"/>
        <v>75076</v>
      </c>
      <c r="P12">
        <f>SUM(E12:O12)</f>
        <v>535768</v>
      </c>
      <c r="U12">
        <v>373</v>
      </c>
      <c r="V12">
        <v>153</v>
      </c>
    </row>
    <row r="13" spans="4:22" x14ac:dyDescent="0.3">
      <c r="D13" t="s">
        <v>3</v>
      </c>
      <c r="E13">
        <f>E10*E10</f>
        <v>123904</v>
      </c>
      <c r="F13">
        <f t="shared" ref="F13:P13" si="1">F10*F10</f>
        <v>139129</v>
      </c>
      <c r="G13">
        <f t="shared" si="1"/>
        <v>168921</v>
      </c>
      <c r="H13">
        <f t="shared" si="1"/>
        <v>168921</v>
      </c>
      <c r="I13">
        <f t="shared" si="1"/>
        <v>213444</v>
      </c>
      <c r="J13">
        <f t="shared" si="1"/>
        <v>240100</v>
      </c>
      <c r="K13">
        <f t="shared" si="1"/>
        <v>279841</v>
      </c>
      <c r="L13">
        <f t="shared" si="1"/>
        <v>321489</v>
      </c>
      <c r="M13">
        <f t="shared" si="1"/>
        <v>376996</v>
      </c>
      <c r="N13">
        <f t="shared" si="1"/>
        <v>478864</v>
      </c>
      <c r="O13">
        <f t="shared" si="1"/>
        <v>552049</v>
      </c>
      <c r="P13">
        <f>SUM(E13:O13)</f>
        <v>3063658</v>
      </c>
      <c r="U13">
        <v>411</v>
      </c>
      <c r="V13">
        <v>177</v>
      </c>
    </row>
    <row r="14" spans="4:22" x14ac:dyDescent="0.3">
      <c r="D14" t="s">
        <v>4</v>
      </c>
      <c r="E14">
        <f>E9*E10</f>
        <v>58432</v>
      </c>
      <c r="F14">
        <f>F9*F10</f>
        <v>57069</v>
      </c>
      <c r="G14">
        <f t="shared" ref="F14:P14" si="2">G9*G10</f>
        <v>72747</v>
      </c>
      <c r="H14">
        <f t="shared" si="2"/>
        <v>82611</v>
      </c>
      <c r="I14">
        <f t="shared" si="2"/>
        <v>99792</v>
      </c>
      <c r="J14">
        <f t="shared" si="2"/>
        <v>101920</v>
      </c>
      <c r="K14">
        <f t="shared" si="2"/>
        <v>120083</v>
      </c>
      <c r="L14">
        <f t="shared" si="2"/>
        <v>130410</v>
      </c>
      <c r="M14">
        <f t="shared" si="2"/>
        <v>164552</v>
      </c>
      <c r="N14">
        <f t="shared" si="2"/>
        <v>185456</v>
      </c>
      <c r="O14">
        <f t="shared" si="2"/>
        <v>203582</v>
      </c>
      <c r="P14">
        <f>SUM(E14:O14)</f>
        <v>1276654</v>
      </c>
      <c r="U14">
        <v>411</v>
      </c>
      <c r="V14">
        <v>201</v>
      </c>
    </row>
    <row r="15" spans="4:22" x14ac:dyDescent="0.3">
      <c r="U15">
        <v>462</v>
      </c>
      <c r="V15">
        <v>216</v>
      </c>
    </row>
    <row r="16" spans="4:22" x14ac:dyDescent="0.3">
      <c r="U16">
        <v>490</v>
      </c>
      <c r="V16">
        <v>208</v>
      </c>
    </row>
    <row r="17" spans="5:22" x14ac:dyDescent="0.3">
      <c r="U17">
        <v>529</v>
      </c>
      <c r="V17">
        <v>227</v>
      </c>
    </row>
    <row r="18" spans="5:22" x14ac:dyDescent="0.3">
      <c r="U18">
        <v>567</v>
      </c>
      <c r="V18">
        <v>230</v>
      </c>
    </row>
    <row r="19" spans="5:22" x14ac:dyDescent="0.3">
      <c r="U19">
        <v>614</v>
      </c>
      <c r="V19">
        <v>268</v>
      </c>
    </row>
    <row r="20" spans="5:22" x14ac:dyDescent="0.3">
      <c r="E20" t="s">
        <v>5</v>
      </c>
      <c r="F20">
        <f>P14*11-P9*P10</f>
        <v>565322</v>
      </c>
      <c r="U20">
        <v>692</v>
      </c>
      <c r="V20">
        <v>268</v>
      </c>
    </row>
    <row r="21" spans="5:22" x14ac:dyDescent="0.3">
      <c r="E21" t="s">
        <v>6</v>
      </c>
      <c r="F21">
        <f>P12*11-P9*P9</f>
        <v>190904</v>
      </c>
      <c r="U21">
        <v>743</v>
      </c>
      <c r="V21">
        <v>274</v>
      </c>
    </row>
    <row r="22" spans="5:22" x14ac:dyDescent="0.3">
      <c r="E22" t="s">
        <v>7</v>
      </c>
      <c r="F22">
        <f>P13*11-P10*P10</f>
        <v>1845502</v>
      </c>
    </row>
    <row r="23" spans="5:22" x14ac:dyDescent="0.3">
      <c r="E23" t="s">
        <v>8</v>
      </c>
      <c r="F23">
        <f>F20/F21</f>
        <v>2.9612894439089805</v>
      </c>
    </row>
    <row r="24" spans="5:22" x14ac:dyDescent="0.3">
      <c r="E24" t="s">
        <v>9</v>
      </c>
      <c r="F24">
        <f>Q10-F23*Q9</f>
        <v>-129.77810836860408</v>
      </c>
    </row>
    <row r="26" spans="5:22" x14ac:dyDescent="0.3">
      <c r="E26" t="s">
        <v>10</v>
      </c>
      <c r="F26">
        <f>F23*F20</f>
        <v>1674082.0710095128</v>
      </c>
    </row>
    <row r="27" spans="5:22" x14ac:dyDescent="0.3">
      <c r="E27" t="s">
        <v>11</v>
      </c>
      <c r="F27">
        <f>F23*F21</f>
        <v>565322</v>
      </c>
    </row>
    <row r="29" spans="5:22" x14ac:dyDescent="0.3">
      <c r="E29" t="s">
        <v>12</v>
      </c>
      <c r="G29">
        <f>(F22-F27)/9</f>
        <v>142242.22222222222</v>
      </c>
    </row>
    <row r="30" spans="5:22" x14ac:dyDescent="0.3">
      <c r="I30" t="s">
        <v>13</v>
      </c>
      <c r="J30">
        <f>F26/G29</f>
        <v>11.769234513182221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2019-11-12T12:13:31Z</dcterms:created>
  <dcterms:modified xsi:type="dcterms:W3CDTF">2019-11-12T12:51:49Z</dcterms:modified>
</cp:coreProperties>
</file>