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0160B155-506D-4917-9988-6729D7988517}" xr6:coauthVersionLast="41" xr6:coauthVersionMax="41" xr10:uidLastSave="{00000000-0000-0000-0000-000000000000}"/>
  <bookViews>
    <workbookView xWindow="-108" yWindow="-108" windowWidth="23256" windowHeight="13176" xr2:uid="{205B6412-7258-48C7-857E-5EFFA0EC53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5" i="1" l="1"/>
  <c r="U76" i="1"/>
  <c r="U78" i="1"/>
  <c r="U80" i="1"/>
  <c r="X70" i="1"/>
  <c r="X69" i="1"/>
  <c r="X67" i="1"/>
  <c r="Y69" i="1"/>
  <c r="Z71" i="1"/>
  <c r="Z70" i="1"/>
  <c r="Z69" i="1"/>
  <c r="Z68" i="1"/>
  <c r="Z67" i="1"/>
  <c r="N74" i="1"/>
  <c r="Y70" i="1"/>
  <c r="Y68" i="1"/>
  <c r="Y71" i="1"/>
  <c r="Y67" i="1"/>
  <c r="X68" i="1"/>
  <c r="X71" i="1"/>
  <c r="N73" i="1"/>
  <c r="Q68" i="1"/>
  <c r="Q69" i="1"/>
  <c r="Q70" i="1"/>
  <c r="Q71" i="1"/>
  <c r="Q67" i="1"/>
  <c r="I75" i="1"/>
  <c r="I72" i="1"/>
  <c r="J66" i="1"/>
  <c r="J67" i="1"/>
  <c r="J68" i="1"/>
  <c r="J65" i="1"/>
  <c r="I73" i="1" s="1"/>
  <c r="I77" i="1" s="1"/>
  <c r="I79" i="1" s="1"/>
  <c r="I80" i="1" s="1"/>
  <c r="D71" i="1"/>
  <c r="E66" i="1" s="1"/>
  <c r="F66" i="1" s="1"/>
  <c r="O24" i="1"/>
  <c r="O25" i="1" s="1"/>
  <c r="P20" i="1"/>
  <c r="P21" i="1"/>
  <c r="P22" i="1"/>
  <c r="P24" i="1" s="1"/>
  <c r="S22" i="1" s="1"/>
  <c r="S23" i="1" s="1"/>
  <c r="S24" i="1" s="1"/>
  <c r="P19" i="1"/>
  <c r="O9" i="1"/>
  <c r="P9" i="1" s="1"/>
  <c r="O7" i="1"/>
  <c r="P7" i="1" s="1"/>
  <c r="N12" i="1"/>
  <c r="O10" i="1" s="1"/>
  <c r="P10" i="1" s="1"/>
  <c r="N11" i="1"/>
  <c r="F45" i="1"/>
  <c r="G45" i="1" s="1"/>
  <c r="E44" i="1"/>
  <c r="F44" i="1" s="1"/>
  <c r="G44" i="1" s="1"/>
  <c r="E45" i="1"/>
  <c r="E46" i="1"/>
  <c r="F46" i="1" s="1"/>
  <c r="G46" i="1" s="1"/>
  <c r="E47" i="1"/>
  <c r="F47" i="1" s="1"/>
  <c r="G47" i="1" s="1"/>
  <c r="E43" i="1"/>
  <c r="F43" i="1" s="1"/>
  <c r="G43" i="1" s="1"/>
  <c r="E36" i="1"/>
  <c r="G36" i="1" s="1"/>
  <c r="E37" i="1"/>
  <c r="E38" i="1"/>
  <c r="E39" i="1"/>
  <c r="G39" i="1" s="1"/>
  <c r="E35" i="1"/>
  <c r="G37" i="1"/>
  <c r="G38" i="1"/>
  <c r="G35" i="1"/>
  <c r="C8" i="1"/>
  <c r="C11" i="1" s="1"/>
  <c r="D5" i="1"/>
  <c r="D6" i="1"/>
  <c r="D7" i="1"/>
  <c r="D4" i="1"/>
  <c r="D8" i="1" s="1"/>
  <c r="F10" i="1" s="1"/>
  <c r="F11" i="1" s="1"/>
  <c r="F12" i="1" s="1"/>
  <c r="N75" i="1" l="1"/>
  <c r="G48" i="1"/>
  <c r="E68" i="1"/>
  <c r="F68" i="1" s="1"/>
  <c r="O8" i="1"/>
  <c r="P8" i="1" s="1"/>
  <c r="P11" i="1" s="1"/>
  <c r="P12" i="1" s="1"/>
  <c r="P13" i="1" s="1"/>
  <c r="E67" i="1"/>
  <c r="F67" i="1" s="1"/>
  <c r="C18" i="1"/>
  <c r="E65" i="1"/>
  <c r="F65" i="1" s="1"/>
  <c r="G40" i="1"/>
  <c r="D72" i="1" l="1"/>
  <c r="D74" i="1" s="1"/>
  <c r="D75" i="1" s="1"/>
  <c r="E23" i="1"/>
  <c r="F23" i="1" s="1"/>
  <c r="E24" i="1"/>
  <c r="F24" i="1" s="1"/>
  <c r="E21" i="1"/>
  <c r="F21" i="1" s="1"/>
  <c r="E22" i="1"/>
  <c r="F22" i="1" s="1"/>
  <c r="G52" i="1"/>
  <c r="H52" i="1" s="1"/>
  <c r="F26" i="1" l="1"/>
  <c r="F27" i="1" s="1"/>
  <c r="F28" i="1" s="1"/>
</calcChain>
</file>

<file path=xl/sharedStrings.xml><?xml version="1.0" encoding="utf-8"?>
<sst xmlns="http://schemas.openxmlformats.org/spreadsheetml/2006/main" count="46" uniqueCount="29">
  <si>
    <t>gramas</t>
  </si>
  <si>
    <t>Média</t>
  </si>
  <si>
    <t>X - E[X]</t>
  </si>
  <si>
    <t>(X-E[X])²</t>
  </si>
  <si>
    <t>Soma((X-E[X])²)</t>
  </si>
  <si>
    <t>Variância</t>
  </si>
  <si>
    <t>Número elementos</t>
  </si>
  <si>
    <t>Desvio Padrão</t>
  </si>
  <si>
    <t>Soma (gramas²)</t>
  </si>
  <si>
    <t>gramas²</t>
  </si>
  <si>
    <t>Soma(gramas)</t>
  </si>
  <si>
    <t>Soma(gramas²)-(Soma(gramas))²</t>
  </si>
  <si>
    <t>(Soma(gramas))²/número elementos</t>
  </si>
  <si>
    <t>E[X] =</t>
  </si>
  <si>
    <t>|- 0 - 5</t>
  </si>
  <si>
    <t>|- 10-15</t>
  </si>
  <si>
    <t>|- 15-20</t>
  </si>
  <si>
    <t>|- 20-25</t>
  </si>
  <si>
    <t>Faltas</t>
  </si>
  <si>
    <t>|- 5-10</t>
  </si>
  <si>
    <t>Estudantes</t>
  </si>
  <si>
    <t>Ponto Médio</t>
  </si>
  <si>
    <t>Frequência x P.M.</t>
  </si>
  <si>
    <t>Frequência total</t>
  </si>
  <si>
    <t>Soma Freq. X P.M.</t>
  </si>
  <si>
    <t>(Ponto Médio)²</t>
  </si>
  <si>
    <t>Soma(X². frequência)</t>
  </si>
  <si>
    <t>X² . Frequência</t>
  </si>
  <si>
    <t>soma(x . Frequência)² /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</si>
</sst>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9E5C-16BA-4C58-9519-C980D7B6689A}">
  <dimension ref="C4:Z88"/>
  <sheetViews>
    <sheetView tabSelected="1" topLeftCell="L55" zoomScale="87" zoomScaleNormal="87" workbookViewId="0">
      <selection activeCell="K83" sqref="K83"/>
    </sheetView>
  </sheetViews>
  <sheetFormatPr defaultRowHeight="14.4" x14ac:dyDescent="0.3"/>
  <cols>
    <col min="3" max="3" width="20.5546875" customWidth="1"/>
    <col min="8" max="8" width="30.21875" customWidth="1"/>
    <col min="11" max="11" width="15.5546875" customWidth="1"/>
    <col min="13" max="13" width="16.6640625" customWidth="1"/>
    <col min="15" max="15" width="13.21875" customWidth="1"/>
    <col min="16" max="16" width="13" customWidth="1"/>
    <col min="17" max="17" width="20.33203125" customWidth="1"/>
    <col min="20" max="20" width="32" customWidth="1"/>
    <col min="21" max="21" width="17.6640625" customWidth="1"/>
    <col min="22" max="22" width="14.88671875" customWidth="1"/>
    <col min="23" max="25" width="14" customWidth="1"/>
    <col min="26" max="26" width="18.88671875" customWidth="1"/>
  </cols>
  <sheetData>
    <row r="4" spans="3:16" x14ac:dyDescent="0.3">
      <c r="C4">
        <v>354</v>
      </c>
      <c r="D4">
        <f>C4*C4</f>
        <v>125316</v>
      </c>
    </row>
    <row r="5" spans="3:16" x14ac:dyDescent="0.3">
      <c r="C5">
        <v>349</v>
      </c>
      <c r="D5">
        <f t="shared" ref="D5:D7" si="0">C5*C5</f>
        <v>121801</v>
      </c>
    </row>
    <row r="6" spans="3:16" x14ac:dyDescent="0.3">
      <c r="C6">
        <v>356</v>
      </c>
      <c r="D6">
        <f t="shared" si="0"/>
        <v>126736</v>
      </c>
    </row>
    <row r="7" spans="3:16" x14ac:dyDescent="0.3">
      <c r="C7">
        <v>347</v>
      </c>
      <c r="D7">
        <f t="shared" si="0"/>
        <v>120409</v>
      </c>
      <c r="N7">
        <v>354</v>
      </c>
      <c r="O7">
        <f>N7-N12</f>
        <v>2.5</v>
      </c>
      <c r="P7">
        <f>O7*O7</f>
        <v>6.25</v>
      </c>
    </row>
    <row r="8" spans="3:16" x14ac:dyDescent="0.3">
      <c r="C8">
        <f>C4+C5+C6+C7</f>
        <v>1406</v>
      </c>
      <c r="D8">
        <f>D4+D5+D6+D7</f>
        <v>494262</v>
      </c>
      <c r="N8">
        <v>349</v>
      </c>
      <c r="O8">
        <f>N8-$N$12</f>
        <v>-2.5</v>
      </c>
      <c r="P8">
        <f t="shared" ref="P8:P10" si="1">O8*O8</f>
        <v>6.25</v>
      </c>
    </row>
    <row r="9" spans="3:16" x14ac:dyDescent="0.3">
      <c r="N9">
        <v>356</v>
      </c>
      <c r="O9">
        <f t="shared" ref="O9:O10" si="2">N9-$N$12</f>
        <v>4.5</v>
      </c>
      <c r="P9">
        <f t="shared" si="1"/>
        <v>20.25</v>
      </c>
    </row>
    <row r="10" spans="3:16" x14ac:dyDescent="0.3">
      <c r="F10">
        <f>D8-C11</f>
        <v>53</v>
      </c>
      <c r="N10">
        <v>347</v>
      </c>
      <c r="O10">
        <f t="shared" si="2"/>
        <v>-4.5</v>
      </c>
      <c r="P10">
        <f t="shared" si="1"/>
        <v>20.25</v>
      </c>
    </row>
    <row r="11" spans="3:16" x14ac:dyDescent="0.3">
      <c r="C11">
        <f>C8*C8/4</f>
        <v>494209</v>
      </c>
      <c r="F11">
        <f>F10/3</f>
        <v>17.666666666666668</v>
      </c>
      <c r="N11">
        <f>N10+N9+N8+N7</f>
        <v>1406</v>
      </c>
      <c r="P11">
        <f>P10+P9+P8+P7</f>
        <v>53</v>
      </c>
    </row>
    <row r="12" spans="3:16" x14ac:dyDescent="0.3">
      <c r="F12">
        <f>SQRT(F11)</f>
        <v>4.2031734043061642</v>
      </c>
      <c r="N12">
        <f>N11/4</f>
        <v>351.5</v>
      </c>
      <c r="P12">
        <f>P11/3</f>
        <v>17.666666666666668</v>
      </c>
    </row>
    <row r="13" spans="3:16" x14ac:dyDescent="0.3">
      <c r="P13">
        <f>SQRT(P12)</f>
        <v>4.2031734043061642</v>
      </c>
    </row>
    <row r="18" spans="3:19" x14ac:dyDescent="0.3">
      <c r="C18">
        <f>C8/4</f>
        <v>351.5</v>
      </c>
    </row>
    <row r="19" spans="3:19" x14ac:dyDescent="0.3">
      <c r="O19">
        <v>354</v>
      </c>
      <c r="P19">
        <f>O19*O19</f>
        <v>125316</v>
      </c>
    </row>
    <row r="20" spans="3:19" x14ac:dyDescent="0.3">
      <c r="O20">
        <v>349</v>
      </c>
      <c r="P20">
        <f t="shared" ref="P20:P22" si="3">O20*O20</f>
        <v>121801</v>
      </c>
    </row>
    <row r="21" spans="3:19" x14ac:dyDescent="0.3">
      <c r="D21">
        <v>354</v>
      </c>
      <c r="E21">
        <f>D21-$C$18</f>
        <v>2.5</v>
      </c>
      <c r="F21">
        <f>E21*E21</f>
        <v>6.25</v>
      </c>
      <c r="O21">
        <v>356</v>
      </c>
      <c r="P21">
        <f t="shared" si="3"/>
        <v>126736</v>
      </c>
    </row>
    <row r="22" spans="3:19" x14ac:dyDescent="0.3">
      <c r="D22">
        <v>349</v>
      </c>
      <c r="E22">
        <f t="shared" ref="E22:E24" si="4">D22-$C$18</f>
        <v>-2.5</v>
      </c>
      <c r="F22">
        <f t="shared" ref="F22:F24" si="5">E22*E22</f>
        <v>6.25</v>
      </c>
      <c r="O22">
        <v>347</v>
      </c>
      <c r="P22">
        <f t="shared" si="3"/>
        <v>120409</v>
      </c>
      <c r="S22">
        <f>P24-O25/4</f>
        <v>53</v>
      </c>
    </row>
    <row r="23" spans="3:19" x14ac:dyDescent="0.3">
      <c r="D23">
        <v>356</v>
      </c>
      <c r="E23">
        <f t="shared" si="4"/>
        <v>4.5</v>
      </c>
      <c r="F23">
        <f t="shared" si="5"/>
        <v>20.25</v>
      </c>
      <c r="S23">
        <f>S22/3</f>
        <v>17.666666666666668</v>
      </c>
    </row>
    <row r="24" spans="3:19" x14ac:dyDescent="0.3">
      <c r="D24">
        <v>347</v>
      </c>
      <c r="E24">
        <f t="shared" si="4"/>
        <v>-4.5</v>
      </c>
      <c r="F24">
        <f t="shared" si="5"/>
        <v>20.25</v>
      </c>
      <c r="O24">
        <f>O22+O21+O20+O19</f>
        <v>1406</v>
      </c>
      <c r="P24">
        <f>P22+P21+P20+P19</f>
        <v>494262</v>
      </c>
      <c r="S24">
        <f>SQRT(S23)</f>
        <v>4.2031734043061642</v>
      </c>
    </row>
    <row r="25" spans="3:19" x14ac:dyDescent="0.3">
      <c r="O25">
        <f>O24*O24</f>
        <v>1976836</v>
      </c>
    </row>
    <row r="26" spans="3:19" x14ac:dyDescent="0.3">
      <c r="F26">
        <f>F24+F23+F22+F21</f>
        <v>53</v>
      </c>
    </row>
    <row r="27" spans="3:19" x14ac:dyDescent="0.3">
      <c r="F27">
        <f>F26/4</f>
        <v>13.25</v>
      </c>
    </row>
    <row r="28" spans="3:19" x14ac:dyDescent="0.3">
      <c r="F28">
        <f>SQRT(F27)</f>
        <v>3.640054944640259</v>
      </c>
    </row>
    <row r="35" spans="3:7" x14ac:dyDescent="0.3">
      <c r="C35">
        <v>0</v>
      </c>
      <c r="D35">
        <v>5</v>
      </c>
      <c r="E35">
        <f>(D35+C35)/2</f>
        <v>2.5</v>
      </c>
      <c r="F35">
        <v>18</v>
      </c>
      <c r="G35">
        <f>F35*E35</f>
        <v>45</v>
      </c>
    </row>
    <row r="36" spans="3:7" x14ac:dyDescent="0.3">
      <c r="C36">
        <v>5</v>
      </c>
      <c r="D36">
        <v>10</v>
      </c>
      <c r="E36">
        <f t="shared" ref="E36:E39" si="6">(D36+C36)/2</f>
        <v>7.5</v>
      </c>
      <c r="F36">
        <v>15</v>
      </c>
      <c r="G36">
        <f t="shared" ref="G36:G39" si="7">F36*E36</f>
        <v>112.5</v>
      </c>
    </row>
    <row r="37" spans="3:7" x14ac:dyDescent="0.3">
      <c r="C37">
        <v>10</v>
      </c>
      <c r="D37">
        <v>15</v>
      </c>
      <c r="E37">
        <f t="shared" si="6"/>
        <v>12.5</v>
      </c>
      <c r="F37">
        <v>9</v>
      </c>
      <c r="G37">
        <f t="shared" si="7"/>
        <v>112.5</v>
      </c>
    </row>
    <row r="38" spans="3:7" x14ac:dyDescent="0.3">
      <c r="C38">
        <v>15</v>
      </c>
      <c r="D38">
        <v>20</v>
      </c>
      <c r="E38">
        <f t="shared" si="6"/>
        <v>17.5</v>
      </c>
      <c r="F38">
        <v>7</v>
      </c>
      <c r="G38">
        <f t="shared" si="7"/>
        <v>122.5</v>
      </c>
    </row>
    <row r="39" spans="3:7" x14ac:dyDescent="0.3">
      <c r="C39">
        <v>20</v>
      </c>
      <c r="D39">
        <v>25</v>
      </c>
      <c r="E39">
        <f t="shared" si="6"/>
        <v>22.5</v>
      </c>
      <c r="F39">
        <v>1</v>
      </c>
      <c r="G39">
        <f t="shared" si="7"/>
        <v>22.5</v>
      </c>
    </row>
    <row r="40" spans="3:7" x14ac:dyDescent="0.3">
      <c r="G40">
        <f>G39+G38+G37+G36+G35</f>
        <v>415</v>
      </c>
    </row>
    <row r="43" spans="3:7" x14ac:dyDescent="0.3">
      <c r="E43">
        <f>(C35+D35)/2</f>
        <v>2.5</v>
      </c>
      <c r="F43">
        <f>E43*E43</f>
        <v>6.25</v>
      </c>
      <c r="G43">
        <f>F43*F35</f>
        <v>112.5</v>
      </c>
    </row>
    <row r="44" spans="3:7" x14ac:dyDescent="0.3">
      <c r="E44">
        <f t="shared" ref="E44:E47" si="8">(C36+D36)/2</f>
        <v>7.5</v>
      </c>
      <c r="F44">
        <f t="shared" ref="F44:F47" si="9">E44*E44</f>
        <v>56.25</v>
      </c>
      <c r="G44">
        <f t="shared" ref="G44:G47" si="10">F44*F36</f>
        <v>843.75</v>
      </c>
    </row>
    <row r="45" spans="3:7" x14ac:dyDescent="0.3">
      <c r="E45">
        <f t="shared" si="8"/>
        <v>12.5</v>
      </c>
      <c r="F45">
        <f t="shared" si="9"/>
        <v>156.25</v>
      </c>
      <c r="G45">
        <f t="shared" si="10"/>
        <v>1406.25</v>
      </c>
    </row>
    <row r="46" spans="3:7" x14ac:dyDescent="0.3">
      <c r="E46">
        <f t="shared" si="8"/>
        <v>17.5</v>
      </c>
      <c r="F46">
        <f t="shared" si="9"/>
        <v>306.25</v>
      </c>
      <c r="G46">
        <f t="shared" si="10"/>
        <v>2143.75</v>
      </c>
    </row>
    <row r="47" spans="3:7" x14ac:dyDescent="0.3">
      <c r="E47">
        <f t="shared" si="8"/>
        <v>22.5</v>
      </c>
      <c r="F47">
        <f t="shared" si="9"/>
        <v>506.25</v>
      </c>
      <c r="G47">
        <f t="shared" si="10"/>
        <v>506.25</v>
      </c>
    </row>
    <row r="48" spans="3:7" x14ac:dyDescent="0.3">
      <c r="G48">
        <f>G47+G46+G45+G44+G43</f>
        <v>5012.5</v>
      </c>
    </row>
    <row r="52" spans="4:11" x14ac:dyDescent="0.3">
      <c r="G52">
        <f>G48-(G40*G40/50)</f>
        <v>1568</v>
      </c>
      <c r="H52">
        <f>G52/49</f>
        <v>32</v>
      </c>
    </row>
    <row r="64" spans="4:11" x14ac:dyDescent="0.3">
      <c r="D64" s="3" t="s">
        <v>0</v>
      </c>
      <c r="E64" s="3" t="s">
        <v>2</v>
      </c>
      <c r="F64" s="3" t="s">
        <v>3</v>
      </c>
      <c r="I64" s="3" t="s">
        <v>0</v>
      </c>
      <c r="J64" s="3" t="s">
        <v>9</v>
      </c>
      <c r="K64" s="6"/>
    </row>
    <row r="65" spans="3:26" x14ac:dyDescent="0.3">
      <c r="D65" s="2">
        <v>354</v>
      </c>
      <c r="E65" s="2">
        <f>D65-$D$71</f>
        <v>2.5</v>
      </c>
      <c r="F65" s="2">
        <f>E65*E65</f>
        <v>6.25</v>
      </c>
      <c r="I65" s="2">
        <v>354</v>
      </c>
      <c r="J65" s="2">
        <f>I65*I65</f>
        <v>125316</v>
      </c>
      <c r="K65" s="6"/>
    </row>
    <row r="66" spans="3:26" x14ac:dyDescent="0.3">
      <c r="D66" s="2">
        <v>349</v>
      </c>
      <c r="E66" s="2">
        <f t="shared" ref="E66:E68" si="11">D66-$D$71</f>
        <v>-2.5</v>
      </c>
      <c r="F66" s="2">
        <f t="shared" ref="F66:F68" si="12">E66*E66</f>
        <v>6.25</v>
      </c>
      <c r="I66" s="2">
        <v>349</v>
      </c>
      <c r="J66" s="2">
        <f t="shared" ref="J66:J68" si="13">I66*I66</f>
        <v>121801</v>
      </c>
      <c r="K66" s="6"/>
      <c r="N66" s="4" t="s">
        <v>18</v>
      </c>
      <c r="O66" s="4" t="s">
        <v>20</v>
      </c>
      <c r="P66" s="4" t="s">
        <v>21</v>
      </c>
      <c r="Q66" s="4" t="s">
        <v>22</v>
      </c>
      <c r="U66" s="3" t="s">
        <v>18</v>
      </c>
      <c r="V66" s="3" t="s">
        <v>20</v>
      </c>
      <c r="W66" s="3" t="s">
        <v>21</v>
      </c>
      <c r="X66" s="3" t="s">
        <v>25</v>
      </c>
      <c r="Y66" s="3" t="s">
        <v>27</v>
      </c>
      <c r="Z66" s="3" t="s">
        <v>22</v>
      </c>
    </row>
    <row r="67" spans="3:26" x14ac:dyDescent="0.3">
      <c r="D67" s="2">
        <v>356</v>
      </c>
      <c r="E67" s="2">
        <f t="shared" si="11"/>
        <v>4.5</v>
      </c>
      <c r="F67" s="2">
        <f t="shared" si="12"/>
        <v>20.25</v>
      </c>
      <c r="I67" s="2">
        <v>356</v>
      </c>
      <c r="J67" s="2">
        <f t="shared" si="13"/>
        <v>126736</v>
      </c>
      <c r="K67" s="6"/>
      <c r="N67" s="4" t="s">
        <v>14</v>
      </c>
      <c r="O67" s="7">
        <v>18</v>
      </c>
      <c r="P67" s="7">
        <v>2.5</v>
      </c>
      <c r="Q67" s="7">
        <f>O67*P67</f>
        <v>45</v>
      </c>
      <c r="U67" s="3" t="s">
        <v>14</v>
      </c>
      <c r="V67" s="2">
        <v>18</v>
      </c>
      <c r="W67" s="2">
        <v>2.5</v>
      </c>
      <c r="X67" s="2">
        <f>W67*W67</f>
        <v>6.25</v>
      </c>
      <c r="Y67" s="2">
        <f>X67*V67</f>
        <v>112.5</v>
      </c>
      <c r="Z67" s="2">
        <f>V67*W67</f>
        <v>45</v>
      </c>
    </row>
    <row r="68" spans="3:26" x14ac:dyDescent="0.3">
      <c r="D68" s="2">
        <v>347</v>
      </c>
      <c r="E68" s="2">
        <f t="shared" si="11"/>
        <v>-4.5</v>
      </c>
      <c r="F68" s="2">
        <f t="shared" si="12"/>
        <v>20.25</v>
      </c>
      <c r="I68" s="2">
        <v>347</v>
      </c>
      <c r="J68" s="2">
        <f t="shared" si="13"/>
        <v>120409</v>
      </c>
      <c r="K68" s="6"/>
      <c r="N68" s="4" t="s">
        <v>19</v>
      </c>
      <c r="O68" s="7">
        <v>15</v>
      </c>
      <c r="P68" s="7">
        <v>7.5</v>
      </c>
      <c r="Q68" s="7">
        <f t="shared" ref="Q68:Q71" si="14">O68*P68</f>
        <v>112.5</v>
      </c>
      <c r="U68" s="3" t="s">
        <v>19</v>
      </c>
      <c r="V68" s="2">
        <v>15</v>
      </c>
      <c r="W68" s="2">
        <v>7.5</v>
      </c>
      <c r="X68" s="2">
        <f t="shared" ref="X68:X71" si="15">W68*W68</f>
        <v>56.25</v>
      </c>
      <c r="Y68" s="2">
        <f t="shared" ref="Y68:Y71" si="16">X68*V68</f>
        <v>843.75</v>
      </c>
      <c r="Z68" s="2">
        <f>V68*W68</f>
        <v>112.5</v>
      </c>
    </row>
    <row r="69" spans="3:26" x14ac:dyDescent="0.3">
      <c r="D69" s="1"/>
      <c r="E69" s="1"/>
      <c r="F69" s="1"/>
      <c r="N69" s="4" t="s">
        <v>15</v>
      </c>
      <c r="O69" s="7">
        <v>9</v>
      </c>
      <c r="P69" s="7">
        <v>13.5</v>
      </c>
      <c r="Q69" s="7">
        <f t="shared" si="14"/>
        <v>121.5</v>
      </c>
      <c r="U69" s="3" t="s">
        <v>15</v>
      </c>
      <c r="V69" s="2">
        <v>9</v>
      </c>
      <c r="W69" s="2">
        <v>13.5</v>
      </c>
      <c r="X69" s="2">
        <f>W69*W69</f>
        <v>182.25</v>
      </c>
      <c r="Y69" s="2">
        <f>X69*V69</f>
        <v>1640.25</v>
      </c>
      <c r="Z69" s="2">
        <f>V69*W69</f>
        <v>121.5</v>
      </c>
    </row>
    <row r="70" spans="3:26" x14ac:dyDescent="0.3">
      <c r="C70" s="4" t="s">
        <v>6</v>
      </c>
      <c r="D70" s="2">
        <v>4</v>
      </c>
      <c r="E70" s="1"/>
      <c r="F70" s="1"/>
      <c r="H70" s="10" t="s">
        <v>6</v>
      </c>
      <c r="I70" s="9">
        <v>4</v>
      </c>
      <c r="N70" s="4" t="s">
        <v>16</v>
      </c>
      <c r="O70" s="7">
        <v>7</v>
      </c>
      <c r="P70" s="7">
        <v>17.5</v>
      </c>
      <c r="Q70" s="7">
        <f t="shared" si="14"/>
        <v>122.5</v>
      </c>
      <c r="U70" s="3" t="s">
        <v>16</v>
      </c>
      <c r="V70" s="2">
        <v>7</v>
      </c>
      <c r="W70" s="2">
        <v>17.5</v>
      </c>
      <c r="X70" s="2">
        <f>W70*W70</f>
        <v>306.25</v>
      </c>
      <c r="Y70" s="2">
        <f>X70*V70</f>
        <v>2143.75</v>
      </c>
      <c r="Z70" s="2">
        <f>V70*W70</f>
        <v>122.5</v>
      </c>
    </row>
    <row r="71" spans="3:26" x14ac:dyDescent="0.3">
      <c r="C71" s="4" t="s">
        <v>1</v>
      </c>
      <c r="D71" s="2">
        <f>(D68+D67+D66+D65)/D70</f>
        <v>351.5</v>
      </c>
      <c r="E71" s="1"/>
      <c r="F71" s="1"/>
      <c r="H71" s="8"/>
      <c r="I71" s="8"/>
      <c r="N71" s="4" t="s">
        <v>17</v>
      </c>
      <c r="O71" s="7">
        <v>1</v>
      </c>
      <c r="P71" s="7">
        <v>22.5</v>
      </c>
      <c r="Q71" s="7">
        <f t="shared" si="14"/>
        <v>22.5</v>
      </c>
      <c r="U71" s="3" t="s">
        <v>17</v>
      </c>
      <c r="V71" s="2">
        <v>1</v>
      </c>
      <c r="W71" s="2">
        <v>22.5</v>
      </c>
      <c r="X71" s="2">
        <f t="shared" si="15"/>
        <v>506.25</v>
      </c>
      <c r="Y71" s="2">
        <f t="shared" si="16"/>
        <v>506.25</v>
      </c>
      <c r="Z71" s="2">
        <f>V71*W71</f>
        <v>22.5</v>
      </c>
    </row>
    <row r="72" spans="3:26" x14ac:dyDescent="0.3">
      <c r="C72" s="4" t="s">
        <v>4</v>
      </c>
      <c r="D72" s="2">
        <f>F68+F67+F66+F65</f>
        <v>53</v>
      </c>
      <c r="E72" s="1"/>
      <c r="F72" s="1"/>
      <c r="H72" s="10" t="s">
        <v>10</v>
      </c>
      <c r="I72" s="8">
        <f>I65+I66+I67+I68</f>
        <v>1406</v>
      </c>
    </row>
    <row r="73" spans="3:26" x14ac:dyDescent="0.3">
      <c r="C73" s="5"/>
      <c r="D73" s="2"/>
      <c r="E73" s="1"/>
      <c r="F73" s="1"/>
      <c r="H73" s="10" t="s">
        <v>8</v>
      </c>
      <c r="I73" s="8">
        <f>J65+J66+J67+J68</f>
        <v>494262</v>
      </c>
      <c r="M73" s="4" t="s">
        <v>23</v>
      </c>
      <c r="N73" s="7">
        <f>SUM(O67:O71)</f>
        <v>50</v>
      </c>
    </row>
    <row r="74" spans="3:26" x14ac:dyDescent="0.3">
      <c r="C74" s="4" t="s">
        <v>5</v>
      </c>
      <c r="D74" s="2">
        <f>D72/(D70-1)</f>
        <v>17.666666666666668</v>
      </c>
      <c r="E74" s="1"/>
      <c r="F74" s="1"/>
      <c r="H74" s="8"/>
      <c r="I74" s="8"/>
      <c r="M74" s="4" t="s">
        <v>24</v>
      </c>
      <c r="N74" s="7">
        <f>SUM(Q67:Q71)</f>
        <v>424</v>
      </c>
    </row>
    <row r="75" spans="3:26" x14ac:dyDescent="0.3">
      <c r="C75" s="4" t="s">
        <v>7</v>
      </c>
      <c r="D75" s="2">
        <f>SQRT(D74)</f>
        <v>4.2031734043061642</v>
      </c>
      <c r="E75" s="1"/>
      <c r="F75" s="1"/>
      <c r="H75" s="10" t="s">
        <v>12</v>
      </c>
      <c r="I75" s="8">
        <f>I72*I72/I70</f>
        <v>494209</v>
      </c>
      <c r="M75" s="4" t="s">
        <v>1</v>
      </c>
      <c r="N75" s="7">
        <f>N74/N73</f>
        <v>8.48</v>
      </c>
      <c r="T75" s="4" t="s">
        <v>26</v>
      </c>
      <c r="U75" s="7">
        <f>SUM(Y67:Y71)</f>
        <v>5246.5</v>
      </c>
    </row>
    <row r="76" spans="3:26" x14ac:dyDescent="0.3">
      <c r="H76" s="8"/>
      <c r="I76" s="8"/>
      <c r="T76" s="4" t="s">
        <v>28</v>
      </c>
      <c r="U76" s="7">
        <f>SUM(Z67:Z71)*SUM(Z67:Z71)/SUM(V67:V71)</f>
        <v>3595.52</v>
      </c>
    </row>
    <row r="77" spans="3:26" x14ac:dyDescent="0.3">
      <c r="H77" s="10" t="s">
        <v>11</v>
      </c>
      <c r="I77" s="8">
        <f>I73-I75</f>
        <v>53</v>
      </c>
      <c r="T77" s="7"/>
      <c r="U77" s="7"/>
    </row>
    <row r="78" spans="3:26" x14ac:dyDescent="0.3">
      <c r="H78" s="8"/>
      <c r="I78" s="8"/>
      <c r="T78" s="4" t="s">
        <v>5</v>
      </c>
      <c r="U78" s="7">
        <f>(U75-U76)/49</f>
        <v>33.693469387755101</v>
      </c>
    </row>
    <row r="79" spans="3:26" x14ac:dyDescent="0.3">
      <c r="H79" s="10" t="s">
        <v>5</v>
      </c>
      <c r="I79" s="8">
        <f>I77/(I70-1)</f>
        <v>17.666666666666668</v>
      </c>
      <c r="T79" s="7"/>
      <c r="U79" s="7"/>
    </row>
    <row r="80" spans="3:26" x14ac:dyDescent="0.3">
      <c r="H80" s="10" t="s">
        <v>7</v>
      </c>
      <c r="I80" s="8">
        <f>SQRT(I79)</f>
        <v>4.2031734043061642</v>
      </c>
      <c r="T80" s="4" t="s">
        <v>7</v>
      </c>
      <c r="U80" s="7">
        <f>SQRT(U78)</f>
        <v>5.804607599808544</v>
      </c>
    </row>
    <row r="87" spans="4:5" x14ac:dyDescent="0.3">
      <c r="D87" t="s">
        <v>6</v>
      </c>
    </row>
    <row r="88" spans="4:5" x14ac:dyDescent="0.3">
      <c r="D88" t="s">
        <v>13</v>
      </c>
      <c r="E88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2019-09-17T13:43:36Z</dcterms:created>
  <dcterms:modified xsi:type="dcterms:W3CDTF">2019-09-17T17:07:28Z</dcterms:modified>
</cp:coreProperties>
</file>