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3_ncr:1_{EC55503F-7C38-4924-8D7A-5AACE71E8777}" xr6:coauthVersionLast="41" xr6:coauthVersionMax="43" xr10:uidLastSave="{00000000-0000-0000-0000-000000000000}"/>
  <bookViews>
    <workbookView xWindow="-108" yWindow="-108" windowWidth="23256" windowHeight="13176" tabRatio="773" activeTab="3" xr2:uid="{00000000-000D-0000-FFFF-FFFF00000000}"/>
  </bookViews>
  <sheets>
    <sheet name="Identificação" sheetId="30" r:id="rId1"/>
    <sheet name="Dados" sheetId="1" r:id="rId2"/>
    <sheet name="Histograma" sheetId="19" r:id="rId3"/>
    <sheet name="área" sheetId="23" r:id="rId4"/>
    <sheet name="idade" sheetId="24" r:id="rId5"/>
    <sheet name="número de quartos" sheetId="26" r:id="rId6"/>
    <sheet name="preço" sheetId="28" r:id="rId7"/>
  </sheets>
  <definedNames>
    <definedName name="ex1data2" localSheetId="1">Dados!$D$3:$G$49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8" l="1"/>
  <c r="H11" i="28"/>
  <c r="H12" i="28"/>
  <c r="H13" i="28"/>
  <c r="H9" i="28"/>
  <c r="H13" i="26"/>
  <c r="H12" i="26"/>
  <c r="H11" i="26"/>
  <c r="H10" i="26"/>
  <c r="H9" i="26"/>
  <c r="H10" i="24"/>
  <c r="H11" i="24"/>
  <c r="H12" i="24"/>
  <c r="H13" i="24"/>
  <c r="H9" i="24"/>
  <c r="H9" i="23"/>
  <c r="H16" i="23" s="1"/>
  <c r="H10" i="23"/>
  <c r="H11" i="23"/>
  <c r="H12" i="23"/>
  <c r="H13" i="23"/>
  <c r="C45" i="19"/>
  <c r="C44" i="19"/>
  <c r="C43" i="19"/>
  <c r="C42" i="19"/>
  <c r="C22" i="19"/>
  <c r="C33" i="19"/>
  <c r="C34" i="19" s="1"/>
  <c r="C32" i="19"/>
  <c r="C31" i="19"/>
  <c r="C19" i="19"/>
  <c r="C17" i="19"/>
  <c r="C5" i="19"/>
  <c r="C6" i="19" s="1"/>
  <c r="C4" i="19"/>
  <c r="C3" i="19"/>
  <c r="H6" i="28"/>
  <c r="H6" i="26"/>
  <c r="H6" i="24"/>
  <c r="H6" i="23"/>
  <c r="H4" i="26"/>
  <c r="H4" i="28"/>
  <c r="H5" i="28"/>
  <c r="H5" i="26"/>
  <c r="H5" i="24"/>
  <c r="H5" i="23"/>
  <c r="H4" i="23"/>
  <c r="H4" i="24"/>
  <c r="D8" i="28"/>
  <c r="H17" i="23" l="1"/>
  <c r="H17" i="26"/>
  <c r="H17" i="24"/>
  <c r="C46" i="19"/>
  <c r="C35" i="19"/>
  <c r="C18" i="19"/>
  <c r="C20" i="19" s="1"/>
  <c r="C8" i="19"/>
  <c r="C7" i="19"/>
  <c r="C9" i="19" s="1"/>
  <c r="H17" i="28"/>
  <c r="D29" i="28"/>
  <c r="D32" i="28"/>
  <c r="D3" i="28"/>
  <c r="D43" i="28"/>
  <c r="D36" i="28"/>
  <c r="D27" i="28"/>
  <c r="D12" i="28"/>
  <c r="D15" i="28"/>
  <c r="D26" i="28"/>
  <c r="D4" i="28"/>
  <c r="D24" i="28"/>
  <c r="D31" i="28"/>
  <c r="D49" i="28"/>
  <c r="D17" i="28"/>
  <c r="D38" i="28"/>
  <c r="D35" i="28"/>
  <c r="D19" i="28"/>
  <c r="D46" i="28"/>
  <c r="D44" i="28"/>
  <c r="D7" i="28"/>
  <c r="D11" i="28"/>
  <c r="D5" i="28"/>
  <c r="D9" i="28"/>
  <c r="D47" i="28"/>
  <c r="D25" i="28"/>
  <c r="D39" i="28"/>
  <c r="D40" i="28"/>
  <c r="D41" i="28"/>
  <c r="D23" i="28"/>
  <c r="D37" i="28"/>
  <c r="D14" i="28"/>
  <c r="D13" i="28"/>
  <c r="D45" i="28"/>
  <c r="D30" i="28"/>
  <c r="D22" i="28"/>
  <c r="D20" i="28"/>
  <c r="D48" i="28"/>
  <c r="D21" i="28"/>
  <c r="D33" i="28"/>
  <c r="D28" i="28"/>
  <c r="D18" i="28"/>
  <c r="D10" i="28"/>
  <c r="D6" i="28"/>
  <c r="D34" i="28"/>
  <c r="D16" i="28"/>
  <c r="D42" i="28"/>
  <c r="C4" i="28"/>
  <c r="E4" i="28" s="1"/>
  <c r="C5" i="28"/>
  <c r="C6" i="28"/>
  <c r="C7" i="28"/>
  <c r="E7" i="28" s="1"/>
  <c r="C8" i="28"/>
  <c r="E8" i="28" s="1"/>
  <c r="C9" i="28"/>
  <c r="E9" i="28" s="1"/>
  <c r="C10" i="28"/>
  <c r="E10" i="28" s="1"/>
  <c r="C11" i="28"/>
  <c r="E11" i="28" s="1"/>
  <c r="C12" i="28"/>
  <c r="E12" i="28" s="1"/>
  <c r="C13" i="28"/>
  <c r="E13" i="28" s="1"/>
  <c r="C14" i="28"/>
  <c r="C15" i="28"/>
  <c r="E15" i="28" s="1"/>
  <c r="C16" i="28"/>
  <c r="E16" i="28" s="1"/>
  <c r="C17" i="28"/>
  <c r="E17" i="28" s="1"/>
  <c r="C18" i="28"/>
  <c r="E18" i="28" s="1"/>
  <c r="C19" i="28"/>
  <c r="E19" i="28" s="1"/>
  <c r="C20" i="28"/>
  <c r="E20" i="28" s="1"/>
  <c r="C21" i="28"/>
  <c r="E21" i="28" s="1"/>
  <c r="C22" i="28"/>
  <c r="C23" i="28"/>
  <c r="E23" i="28" s="1"/>
  <c r="C24" i="28"/>
  <c r="E24" i="28" s="1"/>
  <c r="C25" i="28"/>
  <c r="E25" i="28" s="1"/>
  <c r="C26" i="28"/>
  <c r="E26" i="28" s="1"/>
  <c r="C27" i="28"/>
  <c r="E27" i="28" s="1"/>
  <c r="C28" i="28"/>
  <c r="E28" i="28" s="1"/>
  <c r="C29" i="28"/>
  <c r="E29" i="28" s="1"/>
  <c r="C30" i="28"/>
  <c r="C31" i="28"/>
  <c r="E31" i="28" s="1"/>
  <c r="C32" i="28"/>
  <c r="E32" i="28" s="1"/>
  <c r="C33" i="28"/>
  <c r="E33" i="28" s="1"/>
  <c r="C34" i="28"/>
  <c r="E34" i="28" s="1"/>
  <c r="C35" i="28"/>
  <c r="E35" i="28" s="1"/>
  <c r="C36" i="28"/>
  <c r="E36" i="28" s="1"/>
  <c r="C37" i="28"/>
  <c r="E37" i="28" s="1"/>
  <c r="C38" i="28"/>
  <c r="C39" i="28"/>
  <c r="E39" i="28" s="1"/>
  <c r="C40" i="28"/>
  <c r="E40" i="28" s="1"/>
  <c r="C41" i="28"/>
  <c r="E41" i="28" s="1"/>
  <c r="C42" i="28"/>
  <c r="E42" i="28" s="1"/>
  <c r="C43" i="28"/>
  <c r="E43" i="28" s="1"/>
  <c r="C44" i="28"/>
  <c r="C45" i="28"/>
  <c r="E45" i="28" s="1"/>
  <c r="C46" i="28"/>
  <c r="E46" i="28" s="1"/>
  <c r="C47" i="28"/>
  <c r="E47" i="28" s="1"/>
  <c r="C48" i="28"/>
  <c r="E48" i="28" s="1"/>
  <c r="C49" i="28"/>
  <c r="E49" i="28" s="1"/>
  <c r="C3" i="28"/>
  <c r="E3" i="28" s="1"/>
  <c r="E38" i="28"/>
  <c r="E30" i="28"/>
  <c r="E22" i="28"/>
  <c r="E14" i="28"/>
  <c r="E6" i="28"/>
  <c r="C47" i="19" l="1"/>
  <c r="C48" i="19" s="1"/>
  <c r="C21" i="19"/>
  <c r="C23" i="19"/>
  <c r="C10" i="19"/>
  <c r="C11" i="19" s="1"/>
  <c r="D51" i="28"/>
  <c r="H3" i="28"/>
  <c r="H16" i="28" s="1"/>
  <c r="E5" i="28"/>
  <c r="E44" i="28"/>
  <c r="E51" i="28" s="1"/>
  <c r="C51" i="28"/>
  <c r="C49" i="19" l="1"/>
  <c r="C50" i="19" s="1"/>
  <c r="C24" i="19"/>
  <c r="C25" i="19" s="1"/>
  <c r="D11" i="26"/>
  <c r="D12" i="26"/>
  <c r="D4" i="26"/>
  <c r="D35" i="26"/>
  <c r="D36" i="26"/>
  <c r="D13" i="26"/>
  <c r="D14" i="26"/>
  <c r="D15" i="26"/>
  <c r="D16" i="26"/>
  <c r="D37" i="26"/>
  <c r="D17" i="26"/>
  <c r="D18" i="26"/>
  <c r="D49" i="26"/>
  <c r="D19" i="26"/>
  <c r="D38" i="26"/>
  <c r="D5" i="26"/>
  <c r="D20" i="26"/>
  <c r="D39" i="26"/>
  <c r="D40" i="26"/>
  <c r="D21" i="26"/>
  <c r="D6" i="26"/>
  <c r="D22" i="26"/>
  <c r="D41" i="26"/>
  <c r="D23" i="26"/>
  <c r="D24" i="26"/>
  <c r="D25" i="26"/>
  <c r="D26" i="26"/>
  <c r="D27" i="26"/>
  <c r="D28" i="26"/>
  <c r="D7" i="26"/>
  <c r="D3" i="26"/>
  <c r="D42" i="26"/>
  <c r="D29" i="26"/>
  <c r="D43" i="26"/>
  <c r="D30" i="26"/>
  <c r="D31" i="26"/>
  <c r="D44" i="26"/>
  <c r="D45" i="26"/>
  <c r="D46" i="26"/>
  <c r="D8" i="26"/>
  <c r="D32" i="26"/>
  <c r="D47" i="26"/>
  <c r="D33" i="26"/>
  <c r="D9" i="26"/>
  <c r="D48" i="26"/>
  <c r="D34" i="26"/>
  <c r="D10" i="26"/>
  <c r="C4" i="26"/>
  <c r="E4" i="26" s="1"/>
  <c r="C5" i="26"/>
  <c r="C6" i="26"/>
  <c r="E6" i="26" s="1"/>
  <c r="C7" i="26"/>
  <c r="C8" i="26"/>
  <c r="E8" i="26" s="1"/>
  <c r="C9" i="26"/>
  <c r="C10" i="26"/>
  <c r="E10" i="26" s="1"/>
  <c r="C11" i="26"/>
  <c r="E11" i="26" s="1"/>
  <c r="C12" i="26"/>
  <c r="E12" i="26" s="1"/>
  <c r="C13" i="26"/>
  <c r="C14" i="26"/>
  <c r="E14" i="26" s="1"/>
  <c r="C15" i="26"/>
  <c r="C16" i="26"/>
  <c r="E16" i="26" s="1"/>
  <c r="C17" i="26"/>
  <c r="E17" i="26" s="1"/>
  <c r="C18" i="26"/>
  <c r="C19" i="26"/>
  <c r="E19" i="26" s="1"/>
  <c r="C20" i="26"/>
  <c r="E20" i="26" s="1"/>
  <c r="C21" i="26"/>
  <c r="E21" i="26" s="1"/>
  <c r="C22" i="26"/>
  <c r="E22" i="26" s="1"/>
  <c r="C23" i="26"/>
  <c r="E23" i="26" s="1"/>
  <c r="C24" i="26"/>
  <c r="E24" i="26" s="1"/>
  <c r="C25" i="26"/>
  <c r="E25" i="26" s="1"/>
  <c r="C26" i="26"/>
  <c r="E26" i="26" s="1"/>
  <c r="C27" i="26"/>
  <c r="E27" i="26" s="1"/>
  <c r="C28" i="26"/>
  <c r="E28" i="26" s="1"/>
  <c r="C29" i="26"/>
  <c r="E29" i="26" s="1"/>
  <c r="C30" i="26"/>
  <c r="E30" i="26" s="1"/>
  <c r="C31" i="26"/>
  <c r="E31" i="26" s="1"/>
  <c r="C32" i="26"/>
  <c r="E32" i="26" s="1"/>
  <c r="C33" i="26"/>
  <c r="E33" i="26" s="1"/>
  <c r="C34" i="26"/>
  <c r="C35" i="26"/>
  <c r="E35" i="26" s="1"/>
  <c r="C36" i="26"/>
  <c r="E36" i="26" s="1"/>
  <c r="C37" i="26"/>
  <c r="E37" i="26" s="1"/>
  <c r="C38" i="26"/>
  <c r="E38" i="26" s="1"/>
  <c r="C39" i="26"/>
  <c r="E39" i="26" s="1"/>
  <c r="C40" i="26"/>
  <c r="E40" i="26" s="1"/>
  <c r="C41" i="26"/>
  <c r="E41" i="26" s="1"/>
  <c r="C42" i="26"/>
  <c r="C43" i="26"/>
  <c r="E43" i="26" s="1"/>
  <c r="C44" i="26"/>
  <c r="E44" i="26" s="1"/>
  <c r="C45" i="26"/>
  <c r="E45" i="26" s="1"/>
  <c r="C46" i="26"/>
  <c r="E46" i="26" s="1"/>
  <c r="C47" i="26"/>
  <c r="E47" i="26" s="1"/>
  <c r="C48" i="26"/>
  <c r="E48" i="26" s="1"/>
  <c r="C49" i="26"/>
  <c r="E49" i="26" s="1"/>
  <c r="C3" i="26"/>
  <c r="E42" i="26"/>
  <c r="E34" i="26"/>
  <c r="E18" i="26"/>
  <c r="E15" i="26"/>
  <c r="E13" i="26"/>
  <c r="E9" i="26"/>
  <c r="E7" i="26"/>
  <c r="E5" i="26"/>
  <c r="D23" i="24"/>
  <c r="D19" i="24"/>
  <c r="D47" i="24"/>
  <c r="D39" i="24"/>
  <c r="D6" i="24"/>
  <c r="D29" i="24"/>
  <c r="D17" i="24"/>
  <c r="D18" i="24"/>
  <c r="D3" i="24"/>
  <c r="D40" i="24"/>
  <c r="D37" i="24"/>
  <c r="D20" i="24"/>
  <c r="D30" i="24"/>
  <c r="D24" i="24"/>
  <c r="D25" i="24"/>
  <c r="D10" i="24"/>
  <c r="D7" i="24"/>
  <c r="D4" i="24"/>
  <c r="D42" i="24"/>
  <c r="D38" i="24"/>
  <c r="D34" i="24"/>
  <c r="D48" i="24"/>
  <c r="D43" i="24"/>
  <c r="D14" i="24"/>
  <c r="D11" i="24"/>
  <c r="D26" i="24"/>
  <c r="D21" i="24"/>
  <c r="D27" i="24"/>
  <c r="D31" i="24"/>
  <c r="D8" i="24"/>
  <c r="D12" i="24"/>
  <c r="D49" i="24"/>
  <c r="D41" i="24"/>
  <c r="D44" i="24"/>
  <c r="D13" i="24"/>
  <c r="D15" i="24"/>
  <c r="D35" i="24"/>
  <c r="D5" i="24"/>
  <c r="D28" i="24"/>
  <c r="D22" i="24"/>
  <c r="D32" i="24"/>
  <c r="D46" i="24"/>
  <c r="D45" i="24"/>
  <c r="D33" i="24"/>
  <c r="D16" i="24"/>
  <c r="D36" i="24"/>
  <c r="D9" i="24"/>
  <c r="C4" i="24"/>
  <c r="C5" i="24"/>
  <c r="E5" i="24" s="1"/>
  <c r="C6" i="24"/>
  <c r="E6" i="24" s="1"/>
  <c r="C7" i="24"/>
  <c r="E7" i="24" s="1"/>
  <c r="C8" i="24"/>
  <c r="E8" i="24" s="1"/>
  <c r="C9" i="24"/>
  <c r="E9" i="24" s="1"/>
  <c r="C10" i="24"/>
  <c r="E10" i="24" s="1"/>
  <c r="C11" i="24"/>
  <c r="E11" i="24" s="1"/>
  <c r="C12" i="24"/>
  <c r="E12" i="24" s="1"/>
  <c r="C13" i="24"/>
  <c r="E13" i="24" s="1"/>
  <c r="C14" i="24"/>
  <c r="E14" i="24" s="1"/>
  <c r="C15" i="24"/>
  <c r="E15" i="24" s="1"/>
  <c r="C16" i="24"/>
  <c r="E16" i="24" s="1"/>
  <c r="C17" i="24"/>
  <c r="E17" i="24" s="1"/>
  <c r="C18" i="24"/>
  <c r="E18" i="24" s="1"/>
  <c r="C19" i="24"/>
  <c r="E19" i="24" s="1"/>
  <c r="C20" i="24"/>
  <c r="E20" i="24" s="1"/>
  <c r="C21" i="24"/>
  <c r="E21" i="24" s="1"/>
  <c r="C22" i="24"/>
  <c r="E22" i="24" s="1"/>
  <c r="C23" i="24"/>
  <c r="E23" i="24" s="1"/>
  <c r="C24" i="24"/>
  <c r="E24" i="24" s="1"/>
  <c r="C25" i="24"/>
  <c r="E25" i="24" s="1"/>
  <c r="C26" i="24"/>
  <c r="E26" i="24" s="1"/>
  <c r="C27" i="24"/>
  <c r="E27" i="24" s="1"/>
  <c r="C28" i="24"/>
  <c r="E28" i="24" s="1"/>
  <c r="C29" i="24"/>
  <c r="E29" i="24" s="1"/>
  <c r="C30" i="24"/>
  <c r="E30" i="24" s="1"/>
  <c r="C31" i="24"/>
  <c r="E31" i="24" s="1"/>
  <c r="C32" i="24"/>
  <c r="E32" i="24" s="1"/>
  <c r="C33" i="24"/>
  <c r="E33" i="24" s="1"/>
  <c r="C34" i="24"/>
  <c r="E34" i="24" s="1"/>
  <c r="C35" i="24"/>
  <c r="E35" i="24" s="1"/>
  <c r="C36" i="24"/>
  <c r="E36" i="24" s="1"/>
  <c r="C37" i="24"/>
  <c r="E37" i="24" s="1"/>
  <c r="C38" i="24"/>
  <c r="E38" i="24" s="1"/>
  <c r="C39" i="24"/>
  <c r="E39" i="24" s="1"/>
  <c r="C40" i="24"/>
  <c r="E40" i="24" s="1"/>
  <c r="C41" i="24"/>
  <c r="E41" i="24" s="1"/>
  <c r="C42" i="24"/>
  <c r="E42" i="24" s="1"/>
  <c r="C43" i="24"/>
  <c r="E43" i="24" s="1"/>
  <c r="C44" i="24"/>
  <c r="E44" i="24" s="1"/>
  <c r="C45" i="24"/>
  <c r="E45" i="24" s="1"/>
  <c r="C46" i="24"/>
  <c r="E46" i="24" s="1"/>
  <c r="C47" i="24"/>
  <c r="E47" i="24" s="1"/>
  <c r="C48" i="24"/>
  <c r="E48" i="24" s="1"/>
  <c r="C49" i="24"/>
  <c r="E49" i="24" s="1"/>
  <c r="C3" i="24"/>
  <c r="D19" i="23"/>
  <c r="D39" i="23"/>
  <c r="D13" i="23"/>
  <c r="D44" i="23"/>
  <c r="D30" i="23"/>
  <c r="D18" i="23"/>
  <c r="D14" i="23"/>
  <c r="D12" i="23"/>
  <c r="D17" i="23"/>
  <c r="D28" i="23"/>
  <c r="D31" i="23"/>
  <c r="D27" i="23"/>
  <c r="D49" i="23"/>
  <c r="D10" i="23"/>
  <c r="D38" i="23"/>
  <c r="D11" i="23"/>
  <c r="D8" i="23"/>
  <c r="D42" i="23"/>
  <c r="D45" i="23"/>
  <c r="D22" i="23"/>
  <c r="D26" i="23"/>
  <c r="D20" i="23"/>
  <c r="D29" i="23"/>
  <c r="D47" i="23"/>
  <c r="D5" i="23"/>
  <c r="D16" i="23"/>
  <c r="D40" i="23"/>
  <c r="D36" i="23"/>
  <c r="D43" i="23"/>
  <c r="D24" i="23"/>
  <c r="D4" i="23"/>
  <c r="D32" i="23"/>
  <c r="D46" i="23"/>
  <c r="D23" i="23"/>
  <c r="D15" i="23"/>
  <c r="D9" i="23"/>
  <c r="D34" i="23"/>
  <c r="D48" i="23"/>
  <c r="D35" i="23"/>
  <c r="D21" i="23"/>
  <c r="D37" i="23"/>
  <c r="D41" i="23"/>
  <c r="D6" i="23"/>
  <c r="D3" i="23"/>
  <c r="D25" i="23"/>
  <c r="D7" i="23"/>
  <c r="D33" i="23"/>
  <c r="C45" i="23"/>
  <c r="E45" i="23" s="1"/>
  <c r="C46" i="23"/>
  <c r="E46" i="23" s="1"/>
  <c r="C47" i="23"/>
  <c r="E47" i="23" s="1"/>
  <c r="C48" i="23"/>
  <c r="E48" i="23" s="1"/>
  <c r="C49" i="23"/>
  <c r="E49" i="23" s="1"/>
  <c r="C42" i="23"/>
  <c r="E42" i="23" s="1"/>
  <c r="C43" i="23"/>
  <c r="E43" i="23" s="1"/>
  <c r="C44" i="23"/>
  <c r="E44" i="23" s="1"/>
  <c r="C4" i="23"/>
  <c r="E4" i="23" s="1"/>
  <c r="C5" i="23"/>
  <c r="E5" i="23" s="1"/>
  <c r="C6" i="23"/>
  <c r="E6" i="23" s="1"/>
  <c r="C7" i="23"/>
  <c r="E7" i="23" s="1"/>
  <c r="C8" i="23"/>
  <c r="E8" i="23" s="1"/>
  <c r="C9" i="23"/>
  <c r="E9" i="23" s="1"/>
  <c r="C10" i="23"/>
  <c r="E10" i="23" s="1"/>
  <c r="C11" i="23"/>
  <c r="E11" i="23" s="1"/>
  <c r="C12" i="23"/>
  <c r="E12" i="23" s="1"/>
  <c r="C13" i="23"/>
  <c r="E13" i="23" s="1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3" i="23"/>
  <c r="C51" i="19" l="1"/>
  <c r="C52" i="19" s="1"/>
  <c r="C51" i="24"/>
  <c r="D51" i="24"/>
  <c r="D51" i="26"/>
  <c r="D51" i="23"/>
  <c r="H3" i="24"/>
  <c r="H16" i="24" s="1"/>
  <c r="E4" i="24"/>
  <c r="H3" i="26"/>
  <c r="H16" i="26" s="1"/>
  <c r="E3" i="24"/>
  <c r="E51" i="24" s="1"/>
  <c r="E3" i="23"/>
  <c r="H3" i="23"/>
  <c r="C51" i="26"/>
  <c r="E3" i="26"/>
  <c r="E51" i="26" s="1"/>
  <c r="E51" i="23"/>
  <c r="C5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1data2" type="6" refreshedVersion="5" background="1" saveData="1">
    <textPr codePage="850" sourceFile="Z:\Cursos\Machine Leaning\Solução\machine-learning-ex1\ex1\ex1data2.txt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<sst xmlns="http://schemas.openxmlformats.org/spreadsheetml/2006/main" count="81" uniqueCount="30">
  <si>
    <t>Número de quartos</t>
  </si>
  <si>
    <t>Área (m2)</t>
  </si>
  <si>
    <t>Idade (anos)</t>
  </si>
  <si>
    <t>Preço (R$)</t>
  </si>
  <si>
    <t>Média</t>
  </si>
  <si>
    <t>Mediana</t>
  </si>
  <si>
    <t>Desvio padrão</t>
  </si>
  <si>
    <t>Soma</t>
  </si>
  <si>
    <t>Freqüência</t>
  </si>
  <si>
    <t>Área</t>
  </si>
  <si>
    <t>Idade</t>
  </si>
  <si>
    <t>N quartos</t>
  </si>
  <si>
    <t>Preço</t>
  </si>
  <si>
    <t>Tamanho da amostra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</si>
  <si>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</si>
  <si>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Variância</t>
  </si>
  <si>
    <t>x ordenado</t>
  </si>
  <si>
    <t>área (x)</t>
  </si>
  <si>
    <t>Quartil 1</t>
  </si>
  <si>
    <t>Quartil 3</t>
  </si>
  <si>
    <t>Percentil 10</t>
  </si>
  <si>
    <t>Percentil 90</t>
  </si>
  <si>
    <t>Coeficiente de assimetria de Pearson</t>
  </si>
  <si>
    <t>Coeficiente percentílico de curtose</t>
  </si>
  <si>
    <t>idade (x)</t>
  </si>
  <si>
    <t>no. de quatos (x)</t>
  </si>
  <si>
    <t>Quantil</t>
  </si>
  <si>
    <t>Valor</t>
  </si>
  <si>
    <t>preço (x)</t>
  </si>
  <si>
    <t>NOME:  Gustavo  Hammerschmidt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</si>
</sst>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5" fontId="0" fillId="0" borderId="0" xfId="1" applyFont="1"/>
    <xf numFmtId="165" fontId="0" fillId="0" borderId="3" xfId="1" applyFont="1" applyBorder="1" applyAlignment="1">
      <alignment horizontal="center"/>
    </xf>
    <xf numFmtId="165" fontId="0" fillId="0" borderId="0" xfId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horizontal="right"/>
    </xf>
    <xf numFmtId="165" fontId="0" fillId="0" borderId="3" xfId="1" applyFont="1" applyBorder="1"/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Área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numRef>
              <c:f>Histograma!$B$3:$B$11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Histograma!$C$3:$C$11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14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2E7-9937-E4F71791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52152"/>
        <c:axId val="135652544"/>
      </c:barChart>
      <c:catAx>
        <c:axId val="13565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652544"/>
        <c:crosses val="autoZero"/>
        <c:auto val="1"/>
        <c:lblAlgn val="ctr"/>
        <c:lblOffset val="100"/>
        <c:noMultiLvlLbl val="0"/>
      </c:catAx>
      <c:valAx>
        <c:axId val="1356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65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numRef>
              <c:f>Histograma!$B$17:$B$25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Histograma!$C$17:$C$25</c:f>
              <c:numCache>
                <c:formatCode>General</c:formatCode>
                <c:ptCount val="9"/>
                <c:pt idx="0">
                  <c:v>11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C-48C1-A9C0-C36C29ECA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037984"/>
        <c:axId val="136038376"/>
      </c:barChart>
      <c:catAx>
        <c:axId val="1360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38376"/>
        <c:crosses val="autoZero"/>
        <c:auto val="1"/>
        <c:lblAlgn val="ctr"/>
        <c:lblOffset val="100"/>
        <c:noMultiLvlLbl val="0"/>
      </c:catAx>
      <c:valAx>
        <c:axId val="136038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603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Número de Quartos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Histograma!$C$30</c:f>
              <c:strCache>
                <c:ptCount val="1"/>
                <c:pt idx="0">
                  <c:v>Freqüência</c:v>
                </c:pt>
              </c:strCache>
            </c:strRef>
          </c:tx>
          <c:invertIfNegative val="0"/>
          <c:val>
            <c:numRef>
              <c:f>Histograma!$C$31:$C$35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25</c:v>
                </c:pt>
                <c:pt idx="3">
                  <c:v>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1-4312-BA15-25DD238C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55216"/>
        <c:axId val="128654824"/>
      </c:barChart>
      <c:catAx>
        <c:axId val="12865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54824"/>
        <c:crosses val="autoZero"/>
        <c:auto val="1"/>
        <c:lblAlgn val="ctr"/>
        <c:lblOffset val="100"/>
        <c:noMultiLvlLbl val="0"/>
      </c:catAx>
      <c:valAx>
        <c:axId val="128654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65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Preço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Histograma!$C$41</c:f>
              <c:strCache>
                <c:ptCount val="1"/>
                <c:pt idx="0">
                  <c:v>Freqüência</c:v>
                </c:pt>
              </c:strCache>
            </c:strRef>
          </c:tx>
          <c:invertIfNegative val="0"/>
          <c:cat>
            <c:numRef>
              <c:f>Histograma!$B$42:$B$52</c:f>
              <c:numCache>
                <c:formatCode>_-* #,##0_-;\-* #,##0_-;_-* "-"??_-;_-@_-</c:formatCode>
                <c:ptCount val="11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  <c:pt idx="3">
                  <c:v>350000</c:v>
                </c:pt>
                <c:pt idx="4">
                  <c:v>400000</c:v>
                </c:pt>
                <c:pt idx="5">
                  <c:v>450000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650000</c:v>
                </c:pt>
                <c:pt idx="10">
                  <c:v>700000</c:v>
                </c:pt>
              </c:numCache>
            </c:numRef>
          </c:cat>
          <c:val>
            <c:numRef>
              <c:f>Histograma!$C$42:$C$52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2-46F0-BA5C-C24BB175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51760"/>
        <c:axId val="136039160"/>
      </c:barChart>
      <c:catAx>
        <c:axId val="135651760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crossAx val="136039160"/>
        <c:crosses val="autoZero"/>
        <c:auto val="1"/>
        <c:lblAlgn val="ctr"/>
        <c:lblOffset val="100"/>
        <c:noMultiLvlLbl val="0"/>
      </c:catAx>
      <c:valAx>
        <c:axId val="136039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65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161925</xdr:rowOff>
    </xdr:from>
    <xdr:to>
      <xdr:col>10</xdr:col>
      <xdr:colOff>333375</xdr:colOff>
      <xdr:row>10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15</xdr:row>
      <xdr:rowOff>76200</xdr:rowOff>
    </xdr:from>
    <xdr:to>
      <xdr:col>10</xdr:col>
      <xdr:colOff>352425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27</xdr:row>
      <xdr:rowOff>47625</xdr:rowOff>
    </xdr:from>
    <xdr:to>
      <xdr:col>10</xdr:col>
      <xdr:colOff>361950</xdr:colOff>
      <xdr:row>37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390524</xdr:colOff>
      <xdr:row>40</xdr:row>
      <xdr:rowOff>66674</xdr:rowOff>
    </xdr:from>
    <xdr:to>
      <xdr:col>11</xdr:col>
      <xdr:colOff>285749</xdr:colOff>
      <xdr:row>51</xdr:row>
      <xdr:rowOff>133349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data2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0D4E-88F5-4B5E-9628-61C4E729FAB2}">
  <dimension ref="E9:O11"/>
  <sheetViews>
    <sheetView workbookViewId="0">
      <selection activeCell="E9" sqref="E9:O11"/>
    </sheetView>
  </sheetViews>
  <sheetFormatPr defaultRowHeight="14.4" x14ac:dyDescent="0.3"/>
  <sheetData>
    <row r="9" spans="5:15" x14ac:dyDescent="0.3">
      <c r="E9" s="21" t="s">
        <v>29</v>
      </c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5:15" x14ac:dyDescent="0.3"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5:15" x14ac:dyDescent="0.3"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</sheetData>
  <mergeCells count="1">
    <mergeCell ref="E9:O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K62"/>
  <sheetViews>
    <sheetView zoomScale="80" zoomScaleNormal="80" workbookViewId="0">
      <selection activeCell="J25" sqref="J25"/>
    </sheetView>
  </sheetViews>
  <sheetFormatPr defaultRowHeight="14.4" x14ac:dyDescent="0.3"/>
  <cols>
    <col min="3" max="3" width="10.77734375" customWidth="1"/>
    <col min="4" max="4" width="15.44140625" customWidth="1"/>
    <col min="5" max="5" width="16.77734375" customWidth="1"/>
    <col min="6" max="6" width="18.77734375" customWidth="1"/>
    <col min="7" max="7" width="16.21875" customWidth="1"/>
    <col min="10" max="10" width="14.21875" bestFit="1" customWidth="1"/>
    <col min="11" max="11" width="14.21875" customWidth="1"/>
  </cols>
  <sheetData>
    <row r="2" spans="4:11" x14ac:dyDescent="0.3">
      <c r="D2" s="3" t="s">
        <v>1</v>
      </c>
      <c r="E2" s="3" t="s">
        <v>2</v>
      </c>
      <c r="F2" s="3" t="s">
        <v>0</v>
      </c>
      <c r="G2" s="3" t="s">
        <v>3</v>
      </c>
    </row>
    <row r="3" spans="4:11" x14ac:dyDescent="0.3">
      <c r="D3" s="3">
        <v>2104</v>
      </c>
      <c r="E3" s="3">
        <v>2</v>
      </c>
      <c r="F3" s="3">
        <v>3</v>
      </c>
      <c r="G3" s="7">
        <v>499900</v>
      </c>
      <c r="J3" s="4"/>
      <c r="K3" s="4"/>
    </row>
    <row r="4" spans="4:11" x14ac:dyDescent="0.3">
      <c r="D4" s="3">
        <v>1600</v>
      </c>
      <c r="E4" s="3">
        <v>6</v>
      </c>
      <c r="F4" s="3">
        <v>3</v>
      </c>
      <c r="G4" s="7">
        <v>329900</v>
      </c>
      <c r="J4" s="4"/>
    </row>
    <row r="5" spans="4:11" x14ac:dyDescent="0.3">
      <c r="D5" s="3">
        <v>2400</v>
      </c>
      <c r="E5" s="3">
        <v>5</v>
      </c>
      <c r="F5" s="3">
        <v>3</v>
      </c>
      <c r="G5" s="7">
        <v>369000</v>
      </c>
    </row>
    <row r="6" spans="4:11" x14ac:dyDescent="0.3">
      <c r="D6" s="3">
        <v>1416</v>
      </c>
      <c r="E6" s="3">
        <v>16</v>
      </c>
      <c r="F6" s="3">
        <v>2</v>
      </c>
      <c r="G6" s="7">
        <v>152000</v>
      </c>
    </row>
    <row r="7" spans="4:11" x14ac:dyDescent="0.3">
      <c r="D7" s="3">
        <v>3000</v>
      </c>
      <c r="E7" s="3">
        <v>10</v>
      </c>
      <c r="F7" s="3">
        <v>4</v>
      </c>
      <c r="G7" s="7">
        <v>506900</v>
      </c>
      <c r="J7" s="6"/>
    </row>
    <row r="8" spans="4:11" x14ac:dyDescent="0.3">
      <c r="D8" s="3">
        <v>1985</v>
      </c>
      <c r="E8" s="3">
        <v>1</v>
      </c>
      <c r="F8" s="3">
        <v>4</v>
      </c>
      <c r="G8" s="7">
        <v>399900</v>
      </c>
      <c r="J8" s="6"/>
    </row>
    <row r="9" spans="4:11" x14ac:dyDescent="0.3">
      <c r="D9" s="3">
        <v>1534</v>
      </c>
      <c r="E9" s="3">
        <v>7</v>
      </c>
      <c r="F9" s="3">
        <v>3</v>
      </c>
      <c r="G9" s="7">
        <v>313900</v>
      </c>
      <c r="J9" s="6"/>
    </row>
    <row r="10" spans="4:11" x14ac:dyDescent="0.3">
      <c r="D10" s="3">
        <v>1427</v>
      </c>
      <c r="E10" s="3">
        <v>4</v>
      </c>
      <c r="F10" s="3">
        <v>3</v>
      </c>
      <c r="G10" s="7">
        <v>218999</v>
      </c>
      <c r="J10" s="5"/>
    </row>
    <row r="11" spans="4:11" x14ac:dyDescent="0.3">
      <c r="D11" s="3">
        <v>1380</v>
      </c>
      <c r="E11" s="3">
        <v>4</v>
      </c>
      <c r="F11" s="3">
        <v>3</v>
      </c>
      <c r="G11" s="7">
        <v>232000</v>
      </c>
    </row>
    <row r="12" spans="4:11" x14ac:dyDescent="0.3">
      <c r="D12" s="3">
        <v>1494</v>
      </c>
      <c r="E12" s="3">
        <v>0</v>
      </c>
      <c r="F12" s="3">
        <v>3</v>
      </c>
      <c r="G12" s="7">
        <v>312500</v>
      </c>
    </row>
    <row r="13" spans="4:11" x14ac:dyDescent="0.3">
      <c r="D13" s="3">
        <v>1940</v>
      </c>
      <c r="E13" s="3">
        <v>10</v>
      </c>
      <c r="F13" s="3">
        <v>4</v>
      </c>
      <c r="G13" s="7">
        <v>159999</v>
      </c>
    </row>
    <row r="14" spans="4:11" x14ac:dyDescent="0.3">
      <c r="D14" s="3">
        <v>2000</v>
      </c>
      <c r="E14" s="3">
        <v>9</v>
      </c>
      <c r="F14" s="3">
        <v>3</v>
      </c>
      <c r="G14" s="7">
        <v>307000</v>
      </c>
    </row>
    <row r="15" spans="4:11" x14ac:dyDescent="0.3">
      <c r="D15" s="3">
        <v>1890</v>
      </c>
      <c r="E15" s="3">
        <v>5</v>
      </c>
      <c r="F15" s="3">
        <v>3</v>
      </c>
      <c r="G15" s="7">
        <v>329999</v>
      </c>
    </row>
    <row r="16" spans="4:11" x14ac:dyDescent="0.3">
      <c r="D16" s="3">
        <v>4478</v>
      </c>
      <c r="E16" s="3">
        <v>7</v>
      </c>
      <c r="F16" s="3">
        <v>5</v>
      </c>
      <c r="G16" s="7">
        <v>698900</v>
      </c>
    </row>
    <row r="17" spans="4:7" x14ac:dyDescent="0.3">
      <c r="D17" s="3">
        <v>1268</v>
      </c>
      <c r="E17" s="3">
        <v>6</v>
      </c>
      <c r="F17" s="3">
        <v>3</v>
      </c>
      <c r="G17" s="7">
        <v>259900</v>
      </c>
    </row>
    <row r="18" spans="4:7" x14ac:dyDescent="0.3">
      <c r="D18" s="3">
        <v>2300</v>
      </c>
      <c r="E18" s="3">
        <v>6</v>
      </c>
      <c r="F18" s="3">
        <v>4</v>
      </c>
      <c r="G18" s="7">
        <v>449900</v>
      </c>
    </row>
    <row r="19" spans="4:7" x14ac:dyDescent="0.3">
      <c r="D19" s="3">
        <v>1320</v>
      </c>
      <c r="E19" s="3">
        <v>2</v>
      </c>
      <c r="F19" s="3">
        <v>2</v>
      </c>
      <c r="G19" s="7">
        <v>390900</v>
      </c>
    </row>
    <row r="20" spans="4:7" x14ac:dyDescent="0.3">
      <c r="D20" s="3">
        <v>1236</v>
      </c>
      <c r="E20" s="3">
        <v>1</v>
      </c>
      <c r="F20" s="3">
        <v>3</v>
      </c>
      <c r="G20" s="7">
        <v>279900</v>
      </c>
    </row>
    <row r="21" spans="4:7" x14ac:dyDescent="0.3">
      <c r="D21" s="3">
        <v>2609</v>
      </c>
      <c r="E21" s="3">
        <v>0</v>
      </c>
      <c r="F21" s="3">
        <v>4</v>
      </c>
      <c r="G21" s="7">
        <v>599998</v>
      </c>
    </row>
    <row r="22" spans="4:7" x14ac:dyDescent="0.3">
      <c r="D22" s="3">
        <v>3031</v>
      </c>
      <c r="E22" s="3">
        <v>12</v>
      </c>
      <c r="F22" s="3">
        <v>4</v>
      </c>
      <c r="G22" s="7">
        <v>519000</v>
      </c>
    </row>
    <row r="23" spans="4:7" x14ac:dyDescent="0.3">
      <c r="D23" s="3">
        <v>1767</v>
      </c>
      <c r="E23" s="3">
        <v>9</v>
      </c>
      <c r="F23" s="3">
        <v>3</v>
      </c>
      <c r="G23" s="7">
        <v>202900</v>
      </c>
    </row>
    <row r="24" spans="4:7" x14ac:dyDescent="0.3">
      <c r="D24" s="3">
        <v>1888</v>
      </c>
      <c r="E24" s="3">
        <v>8</v>
      </c>
      <c r="F24" s="3">
        <v>2</v>
      </c>
      <c r="G24" s="7">
        <v>215000</v>
      </c>
    </row>
    <row r="25" spans="4:7" x14ac:dyDescent="0.3">
      <c r="D25" s="3">
        <v>1604</v>
      </c>
      <c r="E25" s="3">
        <v>18</v>
      </c>
      <c r="F25" s="3">
        <v>3</v>
      </c>
      <c r="G25" s="7">
        <v>162900</v>
      </c>
    </row>
    <row r="26" spans="4:7" x14ac:dyDescent="0.3">
      <c r="D26" s="3">
        <v>1962</v>
      </c>
      <c r="E26" s="3">
        <v>13</v>
      </c>
      <c r="F26" s="3">
        <v>4</v>
      </c>
      <c r="G26" s="7">
        <v>207900</v>
      </c>
    </row>
    <row r="27" spans="4:7" x14ac:dyDescent="0.3">
      <c r="D27" s="3">
        <v>3890</v>
      </c>
      <c r="E27" s="3">
        <v>3</v>
      </c>
      <c r="F27" s="3">
        <v>3</v>
      </c>
      <c r="G27" s="7">
        <v>633900</v>
      </c>
    </row>
    <row r="28" spans="4:7" x14ac:dyDescent="0.3">
      <c r="D28" s="3">
        <v>1100</v>
      </c>
      <c r="E28" s="3">
        <v>2</v>
      </c>
      <c r="F28" s="3">
        <v>3</v>
      </c>
      <c r="G28" s="7">
        <v>309900</v>
      </c>
    </row>
    <row r="29" spans="4:7" x14ac:dyDescent="0.3">
      <c r="D29" s="3">
        <v>1458</v>
      </c>
      <c r="E29" s="3">
        <v>6</v>
      </c>
      <c r="F29" s="3">
        <v>3</v>
      </c>
      <c r="G29" s="7">
        <v>464500</v>
      </c>
    </row>
    <row r="30" spans="4:7" x14ac:dyDescent="0.3">
      <c r="D30" s="3">
        <v>2526</v>
      </c>
      <c r="E30" s="3">
        <v>5</v>
      </c>
      <c r="F30" s="3">
        <v>3</v>
      </c>
      <c r="G30" s="7">
        <v>469800</v>
      </c>
    </row>
    <row r="31" spans="4:7" x14ac:dyDescent="0.3">
      <c r="D31" s="3">
        <v>2200</v>
      </c>
      <c r="E31" s="3">
        <v>6</v>
      </c>
      <c r="F31" s="3">
        <v>3</v>
      </c>
      <c r="G31" s="7">
        <v>475000</v>
      </c>
    </row>
    <row r="32" spans="4:7" x14ac:dyDescent="0.3">
      <c r="D32" s="3">
        <v>2637</v>
      </c>
      <c r="E32" s="3">
        <v>7</v>
      </c>
      <c r="F32" s="3">
        <v>3</v>
      </c>
      <c r="G32" s="7">
        <v>297900</v>
      </c>
    </row>
    <row r="33" spans="4:7" x14ac:dyDescent="0.3">
      <c r="D33" s="3">
        <v>1839</v>
      </c>
      <c r="E33" s="3">
        <v>1</v>
      </c>
      <c r="F33" s="3">
        <v>2</v>
      </c>
      <c r="G33" s="7">
        <v>429900</v>
      </c>
    </row>
    <row r="34" spans="4:7" x14ac:dyDescent="0.3">
      <c r="D34" s="3">
        <v>1000</v>
      </c>
      <c r="E34" s="3">
        <v>2</v>
      </c>
      <c r="F34" s="3">
        <v>1</v>
      </c>
      <c r="G34" s="7">
        <v>229900</v>
      </c>
    </row>
    <row r="35" spans="4:7" x14ac:dyDescent="0.3">
      <c r="D35" s="3">
        <v>2040</v>
      </c>
      <c r="E35" s="3">
        <v>18</v>
      </c>
      <c r="F35" s="3">
        <v>4</v>
      </c>
      <c r="G35" s="7">
        <v>224900</v>
      </c>
    </row>
    <row r="36" spans="4:7" x14ac:dyDescent="0.3">
      <c r="D36" s="3">
        <v>3137</v>
      </c>
      <c r="E36" s="3">
        <v>11</v>
      </c>
      <c r="F36" s="3">
        <v>3</v>
      </c>
      <c r="G36" s="7">
        <v>529900</v>
      </c>
    </row>
    <row r="37" spans="4:7" x14ac:dyDescent="0.3">
      <c r="D37" s="3">
        <v>1811</v>
      </c>
      <c r="E37" s="3">
        <v>13</v>
      </c>
      <c r="F37" s="3">
        <v>4</v>
      </c>
      <c r="G37" s="7">
        <v>205900</v>
      </c>
    </row>
    <row r="38" spans="4:7" x14ac:dyDescent="0.3">
      <c r="D38" s="3">
        <v>1437</v>
      </c>
      <c r="E38" s="3">
        <v>2</v>
      </c>
      <c r="F38" s="3">
        <v>3</v>
      </c>
      <c r="G38" s="7">
        <v>329900</v>
      </c>
    </row>
    <row r="39" spans="4:7" x14ac:dyDescent="0.3">
      <c r="D39" s="3">
        <v>1239</v>
      </c>
      <c r="E39" s="3">
        <v>3</v>
      </c>
      <c r="F39" s="3">
        <v>3</v>
      </c>
      <c r="G39" s="7">
        <v>289900</v>
      </c>
    </row>
    <row r="40" spans="4:7" x14ac:dyDescent="0.3">
      <c r="D40" s="3">
        <v>2132</v>
      </c>
      <c r="E40" s="3">
        <v>8</v>
      </c>
      <c r="F40" s="3">
        <v>4</v>
      </c>
      <c r="G40" s="7">
        <v>285000</v>
      </c>
    </row>
    <row r="41" spans="4:7" x14ac:dyDescent="0.3">
      <c r="D41" s="3">
        <v>4215</v>
      </c>
      <c r="E41" s="3">
        <v>0</v>
      </c>
      <c r="F41" s="3">
        <v>4</v>
      </c>
      <c r="G41" s="7">
        <v>659000</v>
      </c>
    </row>
    <row r="42" spans="4:7" x14ac:dyDescent="0.3">
      <c r="D42" s="3">
        <v>2162</v>
      </c>
      <c r="E42" s="3">
        <v>6</v>
      </c>
      <c r="F42" s="3">
        <v>4</v>
      </c>
      <c r="G42" s="7">
        <v>287000</v>
      </c>
    </row>
    <row r="43" spans="4:7" x14ac:dyDescent="0.3">
      <c r="D43" s="3">
        <v>1664</v>
      </c>
      <c r="E43" s="3">
        <v>5</v>
      </c>
      <c r="F43" s="3">
        <v>2</v>
      </c>
      <c r="G43" s="7">
        <v>369500</v>
      </c>
    </row>
    <row r="44" spans="4:7" x14ac:dyDescent="0.3">
      <c r="D44" s="3">
        <v>2238</v>
      </c>
      <c r="E44" s="3">
        <v>7</v>
      </c>
      <c r="F44" s="3">
        <v>3</v>
      </c>
      <c r="G44" s="7">
        <v>329500</v>
      </c>
    </row>
    <row r="45" spans="4:7" x14ac:dyDescent="0.3">
      <c r="D45" s="3">
        <v>2567</v>
      </c>
      <c r="E45" s="3">
        <v>15</v>
      </c>
      <c r="F45" s="3">
        <v>4</v>
      </c>
      <c r="G45" s="7">
        <v>264000</v>
      </c>
    </row>
    <row r="46" spans="4:7" x14ac:dyDescent="0.3">
      <c r="D46" s="3">
        <v>1200</v>
      </c>
      <c r="E46" s="3">
        <v>14</v>
      </c>
      <c r="F46" s="3">
        <v>3</v>
      </c>
      <c r="G46" s="7">
        <v>209000</v>
      </c>
    </row>
    <row r="47" spans="4:7" x14ac:dyDescent="0.3">
      <c r="D47" s="3">
        <v>852</v>
      </c>
      <c r="E47" s="3">
        <v>7</v>
      </c>
      <c r="F47" s="3">
        <v>2</v>
      </c>
      <c r="G47" s="7">
        <v>179900</v>
      </c>
    </row>
    <row r="48" spans="4:7" x14ac:dyDescent="0.3">
      <c r="D48" s="3">
        <v>1852</v>
      </c>
      <c r="E48" s="3">
        <v>3</v>
      </c>
      <c r="F48" s="3">
        <v>4</v>
      </c>
      <c r="G48" s="7">
        <v>369900</v>
      </c>
    </row>
    <row r="49" spans="4:7" x14ac:dyDescent="0.3">
      <c r="D49" s="3">
        <v>1203</v>
      </c>
      <c r="E49" s="3">
        <v>8</v>
      </c>
      <c r="F49" s="3">
        <v>3</v>
      </c>
      <c r="G49" s="7">
        <v>236500</v>
      </c>
    </row>
    <row r="52" spans="4:7" x14ac:dyDescent="0.3">
      <c r="D52" s="4">
        <v>500</v>
      </c>
      <c r="E52" s="4">
        <v>2</v>
      </c>
      <c r="F52" s="4">
        <v>1</v>
      </c>
      <c r="G52" s="8">
        <v>200000</v>
      </c>
    </row>
    <row r="53" spans="4:7" x14ac:dyDescent="0.3">
      <c r="D53" s="4">
        <v>1000</v>
      </c>
      <c r="E53" s="4">
        <v>4</v>
      </c>
      <c r="F53" s="4">
        <v>2</v>
      </c>
      <c r="G53" s="8">
        <v>250000</v>
      </c>
    </row>
    <row r="54" spans="4:7" x14ac:dyDescent="0.3">
      <c r="D54" s="4">
        <v>1500</v>
      </c>
      <c r="E54" s="4">
        <v>6</v>
      </c>
      <c r="F54" s="4">
        <v>3</v>
      </c>
      <c r="G54" s="8">
        <v>300000</v>
      </c>
    </row>
    <row r="55" spans="4:7" x14ac:dyDescent="0.3">
      <c r="D55" s="4">
        <v>2000</v>
      </c>
      <c r="E55" s="4">
        <v>8</v>
      </c>
      <c r="F55" s="4">
        <v>4</v>
      </c>
      <c r="G55" s="8">
        <v>350000</v>
      </c>
    </row>
    <row r="56" spans="4:7" x14ac:dyDescent="0.3">
      <c r="D56" s="4">
        <v>2500</v>
      </c>
      <c r="E56" s="4">
        <v>10</v>
      </c>
      <c r="F56" s="4">
        <v>5</v>
      </c>
      <c r="G56" s="8">
        <v>400000</v>
      </c>
    </row>
    <row r="57" spans="4:7" x14ac:dyDescent="0.3">
      <c r="D57" s="4">
        <v>3000</v>
      </c>
      <c r="E57" s="4">
        <v>12</v>
      </c>
      <c r="G57" s="8">
        <v>450000</v>
      </c>
    </row>
    <row r="58" spans="4:7" x14ac:dyDescent="0.3">
      <c r="D58" s="4">
        <v>3500</v>
      </c>
      <c r="E58" s="4">
        <v>14</v>
      </c>
      <c r="G58" s="8">
        <v>500000</v>
      </c>
    </row>
    <row r="59" spans="4:7" x14ac:dyDescent="0.3">
      <c r="D59" s="4">
        <v>4000</v>
      </c>
      <c r="E59" s="4">
        <v>16</v>
      </c>
      <c r="G59" s="8">
        <v>550000</v>
      </c>
    </row>
    <row r="60" spans="4:7" x14ac:dyDescent="0.3">
      <c r="D60" s="4">
        <v>4500</v>
      </c>
      <c r="E60" s="4">
        <v>18</v>
      </c>
      <c r="G60" s="8">
        <v>600000</v>
      </c>
    </row>
    <row r="61" spans="4:7" x14ac:dyDescent="0.3">
      <c r="G61" s="8">
        <v>650000</v>
      </c>
    </row>
    <row r="62" spans="4:7" x14ac:dyDescent="0.3">
      <c r="G62" s="8">
        <v>700000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52"/>
  <sheetViews>
    <sheetView zoomScale="70" zoomScaleNormal="70" workbookViewId="0">
      <selection activeCell="C21" sqref="C21"/>
    </sheetView>
  </sheetViews>
  <sheetFormatPr defaultRowHeight="14.4" x14ac:dyDescent="0.3"/>
  <cols>
    <col min="2" max="2" width="11.5546875" bestFit="1" customWidth="1"/>
    <col min="3" max="3" width="11.21875" bestFit="1" customWidth="1"/>
  </cols>
  <sheetData>
    <row r="1" spans="2:3" ht="15" thickBot="1" x14ac:dyDescent="0.35"/>
    <row r="2" spans="2:3" x14ac:dyDescent="0.3">
      <c r="B2" s="2" t="s">
        <v>9</v>
      </c>
      <c r="C2" s="2" t="s">
        <v>8</v>
      </c>
    </row>
    <row r="3" spans="2:3" x14ac:dyDescent="0.3">
      <c r="B3" s="9">
        <v>500</v>
      </c>
      <c r="C3" s="1">
        <f>FREQUENCY(Dados!$D$3:$D$49,$B3:$B4)</f>
        <v>0</v>
      </c>
    </row>
    <row r="4" spans="2:3" x14ac:dyDescent="0.3">
      <c r="B4" s="9">
        <v>1000</v>
      </c>
      <c r="C4" s="1">
        <f>FREQUENCY(Dados!$D$3:$D$49,$B4:$B5)-SUM($C$3:$C3)</f>
        <v>2</v>
      </c>
    </row>
    <row r="5" spans="2:3" x14ac:dyDescent="0.3">
      <c r="B5" s="9">
        <v>1500</v>
      </c>
      <c r="C5" s="1">
        <f>FREQUENCY(Dados!$D$3:$D$49,$B5:$B6)-SUM($C$3:$C4)</f>
        <v>13</v>
      </c>
    </row>
    <row r="6" spans="2:3" x14ac:dyDescent="0.3">
      <c r="B6" s="9">
        <v>2000</v>
      </c>
      <c r="C6" s="1">
        <f>FREQUENCY(Dados!$D$3:$D$49,$B6:$B7)-SUM($C$3:$C5)</f>
        <v>14</v>
      </c>
    </row>
    <row r="7" spans="2:3" x14ac:dyDescent="0.3">
      <c r="B7" s="9">
        <v>2500</v>
      </c>
      <c r="C7" s="1">
        <f>FREQUENCY(Dados!$D$3:$D$49,$B7:$B8)-SUM($C$3:$C6)</f>
        <v>8</v>
      </c>
    </row>
    <row r="8" spans="2:3" x14ac:dyDescent="0.3">
      <c r="B8" s="9">
        <v>3000</v>
      </c>
      <c r="C8" s="1">
        <f>FREQUENCY(Dados!$D$3:$D$49,$B8:$B9)-SUM($C$3:$C7)</f>
        <v>5</v>
      </c>
    </row>
    <row r="9" spans="2:3" x14ac:dyDescent="0.3">
      <c r="B9" s="9">
        <v>3500</v>
      </c>
      <c r="C9" s="1">
        <f>FREQUENCY(Dados!$D$3:$D$49,$B9:$B10)-SUM($C$3:$C8)</f>
        <v>2</v>
      </c>
    </row>
    <row r="10" spans="2:3" x14ac:dyDescent="0.3">
      <c r="B10" s="9">
        <v>4000</v>
      </c>
      <c r="C10" s="1">
        <f>FREQUENCY(Dados!$D$3:$D$49,$B10:$B11)-SUM($C$3:$C9)</f>
        <v>1</v>
      </c>
    </row>
    <row r="11" spans="2:3" ht="15" thickBot="1" x14ac:dyDescent="0.35">
      <c r="B11" s="10">
        <v>4500</v>
      </c>
      <c r="C11" s="1">
        <f>FREQUENCY(Dados!$D$3:$D$49,$B11:$B12)-SUM($C$3:$C10)</f>
        <v>2</v>
      </c>
    </row>
    <row r="15" spans="2:3" ht="15" thickBot="1" x14ac:dyDescent="0.35"/>
    <row r="16" spans="2:3" x14ac:dyDescent="0.3">
      <c r="B16" s="2" t="s">
        <v>10</v>
      </c>
      <c r="C16" s="2" t="s">
        <v>8</v>
      </c>
    </row>
    <row r="17" spans="2:3" x14ac:dyDescent="0.3">
      <c r="B17" s="9">
        <v>2</v>
      </c>
      <c r="C17" s="1">
        <f>FREQUENCY(Dados!$E$3:$E$49,$B17:$B18)</f>
        <v>11</v>
      </c>
    </row>
    <row r="18" spans="2:3" x14ac:dyDescent="0.3">
      <c r="B18" s="9">
        <v>4</v>
      </c>
      <c r="C18" s="1">
        <f>FREQUENCY(Dados!$E$3:$E$49,$B18:$B19)-SUM($C$17:$C17)</f>
        <v>5</v>
      </c>
    </row>
    <row r="19" spans="2:3" x14ac:dyDescent="0.3">
      <c r="B19" s="9">
        <v>6</v>
      </c>
      <c r="C19" s="1">
        <f>FREQUENCY(Dados!$E$3:$E$49,$B19:$B20)-SUM($C$17:$C18)</f>
        <v>10</v>
      </c>
    </row>
    <row r="20" spans="2:3" x14ac:dyDescent="0.3">
      <c r="B20" s="9">
        <v>8</v>
      </c>
      <c r="C20" s="1">
        <f>FREQUENCY(Dados!$E$3:$E$49,$B20:$B21)-SUM($C$17:$C19)</f>
        <v>8</v>
      </c>
    </row>
    <row r="21" spans="2:3" x14ac:dyDescent="0.3">
      <c r="B21" s="9">
        <v>10</v>
      </c>
      <c r="C21" s="1">
        <f>FREQUENCY(Dados!$E$3:$E$49,$B21:$B22)-SUM($C$17:$C20)</f>
        <v>4</v>
      </c>
    </row>
    <row r="22" spans="2:3" x14ac:dyDescent="0.3">
      <c r="B22" s="9">
        <v>12</v>
      </c>
      <c r="C22" s="1">
        <f>FREQUENCY(Dados!$E$3:$E$49,$B22:$B23)-SUM($C$17:$C21)</f>
        <v>2</v>
      </c>
    </row>
    <row r="23" spans="2:3" x14ac:dyDescent="0.3">
      <c r="B23" s="9">
        <v>14</v>
      </c>
      <c r="C23" s="1">
        <f>FREQUENCY(Dados!$E$3:$E$49,$B23:$B24)-SUM($C$17:$C22)</f>
        <v>3</v>
      </c>
    </row>
    <row r="24" spans="2:3" x14ac:dyDescent="0.3">
      <c r="B24" s="9">
        <v>16</v>
      </c>
      <c r="C24" s="1">
        <f>FREQUENCY(Dados!$E$3:$E$49,$B24:$B25)-SUM($C$17:$C23)</f>
        <v>2</v>
      </c>
    </row>
    <row r="25" spans="2:3" ht="15" thickBot="1" x14ac:dyDescent="0.35">
      <c r="B25" s="10">
        <v>18</v>
      </c>
      <c r="C25" s="1">
        <f>FREQUENCY(Dados!$E$3:$E$49,$B25:$B26)-SUM($C$17:$C24)</f>
        <v>2</v>
      </c>
    </row>
    <row r="29" spans="2:3" ht="15" thickBot="1" x14ac:dyDescent="0.35"/>
    <row r="30" spans="2:3" x14ac:dyDescent="0.3">
      <c r="B30" s="2" t="s">
        <v>11</v>
      </c>
      <c r="C30" s="2" t="s">
        <v>8</v>
      </c>
    </row>
    <row r="31" spans="2:3" x14ac:dyDescent="0.3">
      <c r="B31" s="9">
        <v>1</v>
      </c>
      <c r="C31" s="1">
        <f>FREQUENCY(Dados!$F$3:$F$49,$B31:$B32)</f>
        <v>1</v>
      </c>
    </row>
    <row r="32" spans="2:3" x14ac:dyDescent="0.3">
      <c r="B32" s="9">
        <v>2</v>
      </c>
      <c r="C32" s="1">
        <f>FREQUENCY(Dados!$F$3:$F$49,$B32:$B33)-SUM($C$31:$C31)</f>
        <v>6</v>
      </c>
    </row>
    <row r="33" spans="2:3" x14ac:dyDescent="0.3">
      <c r="B33" s="9">
        <v>3</v>
      </c>
      <c r="C33" s="1">
        <f>FREQUENCY(Dados!$F$3:$F$49,$B33:$B34)-SUM($C$31:$C32)</f>
        <v>25</v>
      </c>
    </row>
    <row r="34" spans="2:3" x14ac:dyDescent="0.3">
      <c r="B34" s="9">
        <v>4</v>
      </c>
      <c r="C34" s="1">
        <f>FREQUENCY(Dados!$F$3:$F$49,$B34:$B35)-SUM($C$31:$C33)</f>
        <v>14</v>
      </c>
    </row>
    <row r="35" spans="2:3" ht="15" thickBot="1" x14ac:dyDescent="0.35">
      <c r="B35" s="10">
        <v>5</v>
      </c>
      <c r="C35" s="1">
        <f>FREQUENCY(Dados!$F$3:$F$49,$B35:$B36)-SUM($C$31:$C34)</f>
        <v>1</v>
      </c>
    </row>
    <row r="40" spans="2:3" ht="15" thickBot="1" x14ac:dyDescent="0.35"/>
    <row r="41" spans="2:3" x14ac:dyDescent="0.3">
      <c r="B41" s="2" t="s">
        <v>12</v>
      </c>
      <c r="C41" s="2" t="s">
        <v>8</v>
      </c>
    </row>
    <row r="42" spans="2:3" x14ac:dyDescent="0.3">
      <c r="B42" s="11">
        <v>200000</v>
      </c>
      <c r="C42" s="1">
        <f>FREQUENCY(Dados!$G$3:$G$49,$B42:$B43)</f>
        <v>4</v>
      </c>
    </row>
    <row r="43" spans="2:3" x14ac:dyDescent="0.3">
      <c r="B43" s="11">
        <v>250000</v>
      </c>
      <c r="C43" s="1">
        <f>FREQUENCY(Dados!$G$3:$G$49,$B43:$B44)-SUM($C$42:$C42)</f>
        <v>10</v>
      </c>
    </row>
    <row r="44" spans="2:3" x14ac:dyDescent="0.3">
      <c r="B44" s="11">
        <v>300000</v>
      </c>
      <c r="C44" s="1">
        <f>FREQUENCY(Dados!$G$3:$G$49,$B44:$B45)-SUM($C$42:$C43)</f>
        <v>7</v>
      </c>
    </row>
    <row r="45" spans="2:3" x14ac:dyDescent="0.3">
      <c r="B45" s="11">
        <v>350000</v>
      </c>
      <c r="C45" s="1">
        <f>FREQUENCY(Dados!$G$3:$G$49,$B45:$B46)-SUM($C$42:$C44)</f>
        <v>8</v>
      </c>
    </row>
    <row r="46" spans="2:3" x14ac:dyDescent="0.3">
      <c r="B46" s="11">
        <v>400000</v>
      </c>
      <c r="C46" s="1">
        <f>FREQUENCY(Dados!$G$3:$G$49,$B46:$B47)-SUM($C$42:$C45)</f>
        <v>5</v>
      </c>
    </row>
    <row r="47" spans="2:3" x14ac:dyDescent="0.3">
      <c r="B47" s="11">
        <v>450000</v>
      </c>
      <c r="C47" s="1">
        <f>FREQUENCY(Dados!$G$3:$G$49,$B47:$B48)-SUM($C$42:$C46)</f>
        <v>2</v>
      </c>
    </row>
    <row r="48" spans="2:3" x14ac:dyDescent="0.3">
      <c r="B48" s="11">
        <v>500000</v>
      </c>
      <c r="C48" s="1">
        <f>FREQUENCY(Dados!$G$3:$G$49,$B48:$B49)-SUM($C$42:$C47)</f>
        <v>4</v>
      </c>
    </row>
    <row r="49" spans="2:3" x14ac:dyDescent="0.3">
      <c r="B49" s="11">
        <v>550000</v>
      </c>
      <c r="C49" s="1">
        <f>FREQUENCY(Dados!$G$3:$G$49,$B49:$B50)-SUM($C$42:$C48)</f>
        <v>3</v>
      </c>
    </row>
    <row r="50" spans="2:3" x14ac:dyDescent="0.3">
      <c r="B50" s="11">
        <v>600000</v>
      </c>
      <c r="C50" s="1">
        <f>FREQUENCY(Dados!$G$3:$G$49,$B50:$B51)-SUM($C$42:$C49)</f>
        <v>1</v>
      </c>
    </row>
    <row r="51" spans="2:3" x14ac:dyDescent="0.3">
      <c r="B51" s="11">
        <v>650000</v>
      </c>
      <c r="C51" s="1">
        <f>FREQUENCY(Dados!$G$3:$G$49,$B51:$B52)-SUM($C$42:$C50)</f>
        <v>1</v>
      </c>
    </row>
    <row r="52" spans="2:3" ht="15" thickBot="1" x14ac:dyDescent="0.35">
      <c r="B52" s="12">
        <v>700000</v>
      </c>
      <c r="C52" s="1">
        <f>FREQUENCY(Dados!$G$3:$G$49,$B52:$B53)-SUM($C$42:$C51)</f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51"/>
  <sheetViews>
    <sheetView tabSelected="1" zoomScale="130" zoomScaleNormal="130" workbookViewId="0">
      <selection activeCell="J13" sqref="J13"/>
    </sheetView>
  </sheetViews>
  <sheetFormatPr defaultRowHeight="14.4" x14ac:dyDescent="0.3"/>
  <cols>
    <col min="1" max="1" width="4.5546875" customWidth="1"/>
    <col min="3" max="3" width="13.77734375" bestFit="1" customWidth="1"/>
    <col min="4" max="4" width="14.77734375" customWidth="1"/>
    <col min="5" max="5" width="12" customWidth="1"/>
    <col min="6" max="6" width="7" customWidth="1"/>
    <col min="7" max="7" width="34.77734375" customWidth="1"/>
    <col min="8" max="8" width="11" customWidth="1"/>
    <col min="9" max="9" width="8.77734375" customWidth="1"/>
    <col min="10" max="10" width="13.77734375" customWidth="1"/>
  </cols>
  <sheetData>
    <row r="2" spans="3:9" ht="16.2" x14ac:dyDescent="0.3">
      <c r="C2" s="3" t="s">
        <v>17</v>
      </c>
      <c r="D2" s="3" t="s">
        <v>16</v>
      </c>
      <c r="E2" s="3" t="s">
        <v>14</v>
      </c>
    </row>
    <row r="3" spans="3:9" x14ac:dyDescent="0.3">
      <c r="C3" s="3">
        <f>Dados!D3</f>
        <v>2104</v>
      </c>
      <c r="D3" s="3">
        <f>Dados!D47</f>
        <v>852</v>
      </c>
      <c r="E3" s="3">
        <f>C3^2</f>
        <v>4426816</v>
      </c>
      <c r="G3" s="13" t="s">
        <v>13</v>
      </c>
      <c r="H3" s="13">
        <f>COUNT(C3:C49)</f>
        <v>47</v>
      </c>
    </row>
    <row r="4" spans="3:9" x14ac:dyDescent="0.3">
      <c r="C4" s="3">
        <f>Dados!D4</f>
        <v>1600</v>
      </c>
      <c r="D4" s="3">
        <f>Dados!D34</f>
        <v>1000</v>
      </c>
      <c r="E4" s="3">
        <f t="shared" ref="E4:E49" si="0">C4^2</f>
        <v>2560000</v>
      </c>
      <c r="G4" s="13" t="s">
        <v>4</v>
      </c>
      <c r="H4" s="13">
        <f>C51/H3</f>
        <v>2000.6808510638298</v>
      </c>
    </row>
    <row r="5" spans="3:9" x14ac:dyDescent="0.3">
      <c r="C5" s="3">
        <f>Dados!D5</f>
        <v>2400</v>
      </c>
      <c r="D5" s="3">
        <f>Dados!D28</f>
        <v>1100</v>
      </c>
      <c r="E5" s="3">
        <f t="shared" si="0"/>
        <v>5760000</v>
      </c>
      <c r="G5" s="13" t="s">
        <v>15</v>
      </c>
      <c r="H5" s="13">
        <f>(E51-((C51^2)/H3))/(H3-1)</f>
        <v>631551.83071230352</v>
      </c>
    </row>
    <row r="6" spans="3:9" x14ac:dyDescent="0.3">
      <c r="C6" s="3">
        <f>Dados!D6</f>
        <v>1416</v>
      </c>
      <c r="D6" s="3">
        <f>Dados!D46</f>
        <v>1200</v>
      </c>
      <c r="E6" s="3">
        <f t="shared" si="0"/>
        <v>2005056</v>
      </c>
      <c r="G6" s="13" t="s">
        <v>6</v>
      </c>
      <c r="H6" s="13">
        <f>SQRT(H5)</f>
        <v>794.70235353388978</v>
      </c>
    </row>
    <row r="7" spans="3:9" x14ac:dyDescent="0.3">
      <c r="C7" s="3">
        <f>Dados!D7</f>
        <v>3000</v>
      </c>
      <c r="D7" s="3">
        <f>Dados!D49</f>
        <v>1203</v>
      </c>
      <c r="E7" s="3">
        <f t="shared" si="0"/>
        <v>9000000</v>
      </c>
    </row>
    <row r="8" spans="3:9" x14ac:dyDescent="0.3">
      <c r="C8" s="3">
        <f>Dados!D8</f>
        <v>1985</v>
      </c>
      <c r="D8" s="3">
        <f>Dados!D20</f>
        <v>1236</v>
      </c>
      <c r="E8" s="3">
        <f t="shared" si="0"/>
        <v>3940225</v>
      </c>
      <c r="H8" s="16" t="s">
        <v>27</v>
      </c>
      <c r="I8" s="16" t="s">
        <v>26</v>
      </c>
    </row>
    <row r="9" spans="3:9" x14ac:dyDescent="0.3">
      <c r="C9" s="3">
        <f>Dados!D9</f>
        <v>1534</v>
      </c>
      <c r="D9" s="3">
        <f>Dados!D39</f>
        <v>1239</v>
      </c>
      <c r="E9" s="3">
        <f t="shared" si="0"/>
        <v>2353156</v>
      </c>
      <c r="G9" s="13" t="s">
        <v>5</v>
      </c>
      <c r="H9" s="13">
        <f ca="1">IF($I9*$H$3-INT($I9*$H$3)=0,(OFFSET($D$2,$I9*$H$3,0,1,1)+OFFSET($D$2,($I9*$H$3)+1,0,1,1))/2,OFFSET($D$2,ROUNDUP($I9*$H$3,0),0,1,1))</f>
        <v>1888</v>
      </c>
      <c r="I9" s="13">
        <v>0.5</v>
      </c>
    </row>
    <row r="10" spans="3:9" x14ac:dyDescent="0.3">
      <c r="C10" s="3">
        <f>Dados!D10</f>
        <v>1427</v>
      </c>
      <c r="D10" s="3">
        <f>Dados!D17</f>
        <v>1268</v>
      </c>
      <c r="E10" s="3">
        <f t="shared" si="0"/>
        <v>2036329</v>
      </c>
      <c r="G10" s="13" t="s">
        <v>18</v>
      </c>
      <c r="H10" s="13">
        <f t="shared" ref="H10:H13" ca="1" si="1">IF($I10*$H$3-INT($I10*$H$3)=0,(OFFSET($D$2,$I10*$H$3,0,1,1)+OFFSET($D$2,($I10*$H$3)+1,0,1,1))/2,OFFSET($D$2,ROUNDUP($I10*$H$3,0),0,1,1))</f>
        <v>1427</v>
      </c>
      <c r="I10" s="13">
        <v>0.25</v>
      </c>
    </row>
    <row r="11" spans="3:9" x14ac:dyDescent="0.3">
      <c r="C11" s="3">
        <f>Dados!D11</f>
        <v>1380</v>
      </c>
      <c r="D11" s="3">
        <f>Dados!D19</f>
        <v>1320</v>
      </c>
      <c r="E11" s="3">
        <f t="shared" si="0"/>
        <v>1904400</v>
      </c>
      <c r="G11" s="13" t="s">
        <v>19</v>
      </c>
      <c r="H11" s="13">
        <f t="shared" ca="1" si="1"/>
        <v>2300</v>
      </c>
      <c r="I11" s="13">
        <v>0.75</v>
      </c>
    </row>
    <row r="12" spans="3:9" x14ac:dyDescent="0.3">
      <c r="C12" s="3">
        <f>Dados!D12</f>
        <v>1494</v>
      </c>
      <c r="D12" s="3">
        <f>Dados!D11</f>
        <v>1380</v>
      </c>
      <c r="E12" s="3">
        <f t="shared" si="0"/>
        <v>2232036</v>
      </c>
      <c r="G12" s="13" t="s">
        <v>20</v>
      </c>
      <c r="H12" s="13">
        <f t="shared" ca="1" si="1"/>
        <v>1203</v>
      </c>
      <c r="I12" s="13">
        <v>0.1</v>
      </c>
    </row>
    <row r="13" spans="3:9" x14ac:dyDescent="0.3">
      <c r="C13" s="3">
        <f>Dados!D13</f>
        <v>1940</v>
      </c>
      <c r="D13" s="3">
        <f>Dados!D6</f>
        <v>1416</v>
      </c>
      <c r="E13" s="3">
        <f t="shared" si="0"/>
        <v>3763600</v>
      </c>
      <c r="G13" s="13" t="s">
        <v>21</v>
      </c>
      <c r="H13" s="13">
        <f t="shared" ca="1" si="1"/>
        <v>3031</v>
      </c>
      <c r="I13" s="13">
        <v>0.9</v>
      </c>
    </row>
    <row r="14" spans="3:9" x14ac:dyDescent="0.3">
      <c r="C14" s="3">
        <f>Dados!D14</f>
        <v>2000</v>
      </c>
      <c r="D14" s="3">
        <f>Dados!D10</f>
        <v>1427</v>
      </c>
      <c r="E14" s="3">
        <f t="shared" si="0"/>
        <v>4000000</v>
      </c>
    </row>
    <row r="15" spans="3:9" x14ac:dyDescent="0.3">
      <c r="C15" s="3">
        <f>Dados!D15</f>
        <v>1890</v>
      </c>
      <c r="D15" s="3">
        <f>Dados!D38</f>
        <v>1437</v>
      </c>
      <c r="E15" s="3">
        <f t="shared" si="0"/>
        <v>3572100</v>
      </c>
    </row>
    <row r="16" spans="3:9" x14ac:dyDescent="0.3">
      <c r="C16" s="3">
        <f>Dados!D16</f>
        <v>4478</v>
      </c>
      <c r="D16" s="3">
        <f>Dados!D29</f>
        <v>1458</v>
      </c>
      <c r="E16" s="3">
        <f t="shared" si="0"/>
        <v>20052484</v>
      </c>
      <c r="G16" s="13" t="s">
        <v>22</v>
      </c>
      <c r="H16" s="13">
        <f ca="1" xml:space="preserve"> (3 * (H4 - H9)) / H6</f>
        <v>0.42537001644487221</v>
      </c>
    </row>
    <row r="17" spans="3:8" x14ac:dyDescent="0.3">
      <c r="C17" s="3">
        <f>Dados!D17</f>
        <v>1268</v>
      </c>
      <c r="D17" s="3">
        <f>Dados!D12</f>
        <v>1494</v>
      </c>
      <c r="E17" s="3">
        <f t="shared" si="0"/>
        <v>1607824</v>
      </c>
      <c r="G17" s="13" t="s">
        <v>23</v>
      </c>
      <c r="H17" s="13">
        <f ca="1">(H11-H10)/2/((H13-H12))</f>
        <v>0.2387855579868709</v>
      </c>
    </row>
    <row r="18" spans="3:8" x14ac:dyDescent="0.3">
      <c r="C18" s="3">
        <f>Dados!D18</f>
        <v>2300</v>
      </c>
      <c r="D18" s="3">
        <f>Dados!D9</f>
        <v>1534</v>
      </c>
      <c r="E18" s="3">
        <f t="shared" si="0"/>
        <v>5290000</v>
      </c>
    </row>
    <row r="19" spans="3:8" x14ac:dyDescent="0.3">
      <c r="C19" s="3">
        <f>Dados!D19</f>
        <v>1320</v>
      </c>
      <c r="D19" s="3">
        <f>Dados!D4</f>
        <v>1600</v>
      </c>
      <c r="E19" s="3">
        <f t="shared" si="0"/>
        <v>1742400</v>
      </c>
    </row>
    <row r="20" spans="3:8" x14ac:dyDescent="0.3">
      <c r="C20" s="3">
        <f>Dados!D20</f>
        <v>1236</v>
      </c>
      <c r="D20" s="3">
        <f>Dados!D25</f>
        <v>1604</v>
      </c>
      <c r="E20" s="3">
        <f t="shared" si="0"/>
        <v>1527696</v>
      </c>
    </row>
    <row r="21" spans="3:8" x14ac:dyDescent="0.3">
      <c r="C21" s="3">
        <f>Dados!D21</f>
        <v>2609</v>
      </c>
      <c r="D21" s="3">
        <f>Dados!D43</f>
        <v>1664</v>
      </c>
      <c r="E21" s="3">
        <f t="shared" si="0"/>
        <v>6806881</v>
      </c>
    </row>
    <row r="22" spans="3:8" x14ac:dyDescent="0.3">
      <c r="C22" s="3">
        <f>Dados!D22</f>
        <v>3031</v>
      </c>
      <c r="D22" s="3">
        <f>Dados!D23</f>
        <v>1767</v>
      </c>
      <c r="E22" s="3">
        <f t="shared" si="0"/>
        <v>9186961</v>
      </c>
    </row>
    <row r="23" spans="3:8" x14ac:dyDescent="0.3">
      <c r="C23" s="3">
        <f>Dados!D23</f>
        <v>1767</v>
      </c>
      <c r="D23" s="3">
        <f>Dados!D37</f>
        <v>1811</v>
      </c>
      <c r="E23" s="3">
        <f t="shared" si="0"/>
        <v>3122289</v>
      </c>
    </row>
    <row r="24" spans="3:8" x14ac:dyDescent="0.3">
      <c r="C24" s="3">
        <f>Dados!D24</f>
        <v>1888</v>
      </c>
      <c r="D24" s="3">
        <f>Dados!D33</f>
        <v>1839</v>
      </c>
      <c r="E24" s="3">
        <f t="shared" si="0"/>
        <v>3564544</v>
      </c>
    </row>
    <row r="25" spans="3:8" x14ac:dyDescent="0.3">
      <c r="C25" s="3">
        <f>Dados!D25</f>
        <v>1604</v>
      </c>
      <c r="D25" s="3">
        <f>Dados!D48</f>
        <v>1852</v>
      </c>
      <c r="E25" s="3">
        <f t="shared" si="0"/>
        <v>2572816</v>
      </c>
    </row>
    <row r="26" spans="3:8" x14ac:dyDescent="0.3">
      <c r="C26" s="3">
        <f>Dados!D26</f>
        <v>1962</v>
      </c>
      <c r="D26" s="3">
        <f>Dados!D24</f>
        <v>1888</v>
      </c>
      <c r="E26" s="3">
        <f t="shared" si="0"/>
        <v>3849444</v>
      </c>
    </row>
    <row r="27" spans="3:8" x14ac:dyDescent="0.3">
      <c r="C27" s="3">
        <f>Dados!D27</f>
        <v>3890</v>
      </c>
      <c r="D27" s="3">
        <f>Dados!D15</f>
        <v>1890</v>
      </c>
      <c r="E27" s="3">
        <f t="shared" si="0"/>
        <v>15132100</v>
      </c>
    </row>
    <row r="28" spans="3:8" x14ac:dyDescent="0.3">
      <c r="C28" s="3">
        <f>Dados!D28</f>
        <v>1100</v>
      </c>
      <c r="D28" s="3">
        <f>Dados!D13</f>
        <v>1940</v>
      </c>
      <c r="E28" s="3">
        <f t="shared" si="0"/>
        <v>1210000</v>
      </c>
    </row>
    <row r="29" spans="3:8" x14ac:dyDescent="0.3">
      <c r="C29" s="3">
        <f>Dados!D29</f>
        <v>1458</v>
      </c>
      <c r="D29" s="3">
        <f>Dados!D26</f>
        <v>1962</v>
      </c>
      <c r="E29" s="3">
        <f t="shared" si="0"/>
        <v>2125764</v>
      </c>
    </row>
    <row r="30" spans="3:8" x14ac:dyDescent="0.3">
      <c r="C30" s="3">
        <f>Dados!D30</f>
        <v>2526</v>
      </c>
      <c r="D30" s="3">
        <f>Dados!D8</f>
        <v>1985</v>
      </c>
      <c r="E30" s="3">
        <f t="shared" si="0"/>
        <v>6380676</v>
      </c>
    </row>
    <row r="31" spans="3:8" x14ac:dyDescent="0.3">
      <c r="C31" s="3">
        <f>Dados!D31</f>
        <v>2200</v>
      </c>
      <c r="D31" s="3">
        <f>Dados!D14</f>
        <v>2000</v>
      </c>
      <c r="E31" s="3">
        <f t="shared" si="0"/>
        <v>4840000</v>
      </c>
    </row>
    <row r="32" spans="3:8" x14ac:dyDescent="0.3">
      <c r="C32" s="3">
        <f>Dados!D32</f>
        <v>2637</v>
      </c>
      <c r="D32" s="3">
        <f>Dados!D35</f>
        <v>2040</v>
      </c>
      <c r="E32" s="3">
        <f t="shared" si="0"/>
        <v>6953769</v>
      </c>
    </row>
    <row r="33" spans="3:5" x14ac:dyDescent="0.3">
      <c r="C33" s="3">
        <f>Dados!D33</f>
        <v>1839</v>
      </c>
      <c r="D33" s="3">
        <f>Dados!D3</f>
        <v>2104</v>
      </c>
      <c r="E33" s="3">
        <f t="shared" si="0"/>
        <v>3381921</v>
      </c>
    </row>
    <row r="34" spans="3:5" x14ac:dyDescent="0.3">
      <c r="C34" s="3">
        <f>Dados!D34</f>
        <v>1000</v>
      </c>
      <c r="D34" s="3">
        <f>Dados!D40</f>
        <v>2132</v>
      </c>
      <c r="E34" s="3">
        <f t="shared" si="0"/>
        <v>1000000</v>
      </c>
    </row>
    <row r="35" spans="3:5" x14ac:dyDescent="0.3">
      <c r="C35" s="3">
        <f>Dados!D35</f>
        <v>2040</v>
      </c>
      <c r="D35" s="3">
        <f>Dados!D42</f>
        <v>2162</v>
      </c>
      <c r="E35" s="3">
        <f t="shared" si="0"/>
        <v>4161600</v>
      </c>
    </row>
    <row r="36" spans="3:5" x14ac:dyDescent="0.3">
      <c r="C36" s="3">
        <f>Dados!D36</f>
        <v>3137</v>
      </c>
      <c r="D36" s="3">
        <f>Dados!D31</f>
        <v>2200</v>
      </c>
      <c r="E36" s="3">
        <f t="shared" si="0"/>
        <v>9840769</v>
      </c>
    </row>
    <row r="37" spans="3:5" x14ac:dyDescent="0.3">
      <c r="C37" s="3">
        <f>Dados!D37</f>
        <v>1811</v>
      </c>
      <c r="D37" s="3">
        <f>Dados!D44</f>
        <v>2238</v>
      </c>
      <c r="E37" s="3">
        <f t="shared" si="0"/>
        <v>3279721</v>
      </c>
    </row>
    <row r="38" spans="3:5" x14ac:dyDescent="0.3">
      <c r="C38" s="3">
        <f>Dados!D38</f>
        <v>1437</v>
      </c>
      <c r="D38" s="3">
        <f>Dados!D18</f>
        <v>2300</v>
      </c>
      <c r="E38" s="3">
        <f t="shared" si="0"/>
        <v>2064969</v>
      </c>
    </row>
    <row r="39" spans="3:5" x14ac:dyDescent="0.3">
      <c r="C39" s="3">
        <f>Dados!D39</f>
        <v>1239</v>
      </c>
      <c r="D39" s="3">
        <f>Dados!D5</f>
        <v>2400</v>
      </c>
      <c r="E39" s="3">
        <f t="shared" si="0"/>
        <v>1535121</v>
      </c>
    </row>
    <row r="40" spans="3:5" x14ac:dyDescent="0.3">
      <c r="C40" s="3">
        <f>Dados!D40</f>
        <v>2132</v>
      </c>
      <c r="D40" s="3">
        <f>Dados!D30</f>
        <v>2526</v>
      </c>
      <c r="E40" s="3">
        <f t="shared" si="0"/>
        <v>4545424</v>
      </c>
    </row>
    <row r="41" spans="3:5" x14ac:dyDescent="0.3">
      <c r="C41" s="3">
        <f>Dados!D41</f>
        <v>4215</v>
      </c>
      <c r="D41" s="3">
        <f>Dados!D45</f>
        <v>2567</v>
      </c>
      <c r="E41" s="3">
        <f t="shared" si="0"/>
        <v>17766225</v>
      </c>
    </row>
    <row r="42" spans="3:5" x14ac:dyDescent="0.3">
      <c r="C42" s="3">
        <f>Dados!D42</f>
        <v>2162</v>
      </c>
      <c r="D42" s="3">
        <f>Dados!D21</f>
        <v>2609</v>
      </c>
      <c r="E42" s="3">
        <f t="shared" si="0"/>
        <v>4674244</v>
      </c>
    </row>
    <row r="43" spans="3:5" x14ac:dyDescent="0.3">
      <c r="C43" s="3">
        <f>Dados!D43</f>
        <v>1664</v>
      </c>
      <c r="D43" s="3">
        <f>Dados!D32</f>
        <v>2637</v>
      </c>
      <c r="E43" s="3">
        <f t="shared" si="0"/>
        <v>2768896</v>
      </c>
    </row>
    <row r="44" spans="3:5" x14ac:dyDescent="0.3">
      <c r="C44" s="3">
        <f>Dados!D44</f>
        <v>2238</v>
      </c>
      <c r="D44" s="3">
        <f>Dados!D7</f>
        <v>3000</v>
      </c>
      <c r="E44" s="3">
        <f t="shared" si="0"/>
        <v>5008644</v>
      </c>
    </row>
    <row r="45" spans="3:5" x14ac:dyDescent="0.3">
      <c r="C45" s="3">
        <f>Dados!D45</f>
        <v>2567</v>
      </c>
      <c r="D45" s="3">
        <f>Dados!D22</f>
        <v>3031</v>
      </c>
      <c r="E45" s="3">
        <f t="shared" si="0"/>
        <v>6589489</v>
      </c>
    </row>
    <row r="46" spans="3:5" x14ac:dyDescent="0.3">
      <c r="C46" s="3">
        <f>Dados!D46</f>
        <v>1200</v>
      </c>
      <c r="D46" s="3">
        <f>Dados!D36</f>
        <v>3137</v>
      </c>
      <c r="E46" s="3">
        <f t="shared" si="0"/>
        <v>1440000</v>
      </c>
    </row>
    <row r="47" spans="3:5" x14ac:dyDescent="0.3">
      <c r="C47" s="3">
        <f>Dados!D47</f>
        <v>852</v>
      </c>
      <c r="D47" s="3">
        <f>Dados!D27</f>
        <v>3890</v>
      </c>
      <c r="E47" s="3">
        <f t="shared" si="0"/>
        <v>725904</v>
      </c>
    </row>
    <row r="48" spans="3:5" x14ac:dyDescent="0.3">
      <c r="C48" s="3">
        <f>Dados!D48</f>
        <v>1852</v>
      </c>
      <c r="D48" s="3">
        <f>Dados!D41</f>
        <v>4215</v>
      </c>
      <c r="E48" s="3">
        <f t="shared" si="0"/>
        <v>3429904</v>
      </c>
    </row>
    <row r="49" spans="2:10" x14ac:dyDescent="0.3">
      <c r="C49" s="3">
        <f>Dados!D49</f>
        <v>1203</v>
      </c>
      <c r="D49" s="3">
        <f>Dados!D16</f>
        <v>4478</v>
      </c>
      <c r="E49" s="3">
        <f t="shared" si="0"/>
        <v>1447209</v>
      </c>
    </row>
    <row r="50" spans="2:10" x14ac:dyDescent="0.3">
      <c r="C50" s="15"/>
      <c r="E50" s="15"/>
      <c r="J50" s="15"/>
    </row>
    <row r="51" spans="2:10" x14ac:dyDescent="0.3">
      <c r="B51" t="s">
        <v>7</v>
      </c>
      <c r="C51" s="3">
        <f>SUM(C3:C49)</f>
        <v>94032</v>
      </c>
      <c r="D51" s="3">
        <f>SUM(D3:D49)</f>
        <v>94032</v>
      </c>
      <c r="E51" s="3">
        <f>SUM(E3:E49)</f>
        <v>217179406</v>
      </c>
      <c r="J51" s="15"/>
    </row>
  </sheetData>
  <sortState xmlns:xlrd2="http://schemas.microsoft.com/office/spreadsheetml/2017/richdata2" ref="D3:D49">
    <sortCondition ref="D3:D4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55"/>
  <sheetViews>
    <sheetView workbookViewId="0">
      <selection activeCell="I17" sqref="I17"/>
    </sheetView>
  </sheetViews>
  <sheetFormatPr defaultRowHeight="14.4" x14ac:dyDescent="0.3"/>
  <cols>
    <col min="1" max="1" width="5.5546875" customWidth="1"/>
    <col min="3" max="3" width="15.21875" customWidth="1"/>
    <col min="4" max="4" width="14.21875" customWidth="1"/>
    <col min="5" max="5" width="14.77734375" customWidth="1"/>
    <col min="6" max="6" width="11" bestFit="1" customWidth="1"/>
    <col min="7" max="7" width="33.6640625" customWidth="1"/>
    <col min="9" max="9" width="8.6640625" customWidth="1"/>
  </cols>
  <sheetData>
    <row r="2" spans="3:9" ht="16.2" x14ac:dyDescent="0.3">
      <c r="C2" s="3" t="s">
        <v>24</v>
      </c>
      <c r="D2" s="3" t="s">
        <v>16</v>
      </c>
      <c r="E2" s="3" t="s">
        <v>14</v>
      </c>
    </row>
    <row r="3" spans="3:9" x14ac:dyDescent="0.3">
      <c r="C3" s="3">
        <f>Dados!E3</f>
        <v>2</v>
      </c>
      <c r="D3" s="3">
        <f>Dados!E12</f>
        <v>0</v>
      </c>
      <c r="E3" s="3">
        <f>C3^2</f>
        <v>4</v>
      </c>
      <c r="G3" s="13" t="s">
        <v>13</v>
      </c>
      <c r="H3" s="13">
        <f>COUNT(C3:C49)</f>
        <v>47</v>
      </c>
    </row>
    <row r="4" spans="3:9" x14ac:dyDescent="0.3">
      <c r="C4" s="3">
        <f>Dados!E4</f>
        <v>6</v>
      </c>
      <c r="D4" s="3">
        <f>Dados!E21</f>
        <v>0</v>
      </c>
      <c r="E4" s="3">
        <f t="shared" ref="E4:E49" si="0">C4^2</f>
        <v>36</v>
      </c>
      <c r="G4" s="13" t="s">
        <v>4</v>
      </c>
      <c r="H4" s="13">
        <f>D51/H3</f>
        <v>6.6595744680851068</v>
      </c>
    </row>
    <row r="5" spans="3:9" x14ac:dyDescent="0.3">
      <c r="C5" s="3">
        <f>Dados!E5</f>
        <v>5</v>
      </c>
      <c r="D5" s="3">
        <f>Dados!E41</f>
        <v>0</v>
      </c>
      <c r="E5" s="3">
        <f t="shared" si="0"/>
        <v>25</v>
      </c>
      <c r="G5" s="13" t="s">
        <v>15</v>
      </c>
      <c r="H5" s="13">
        <f>(E51-((C51^2)/H3))/(H3-1)</f>
        <v>22.62072155411656</v>
      </c>
    </row>
    <row r="6" spans="3:9" x14ac:dyDescent="0.3">
      <c r="C6" s="3">
        <f>Dados!E6</f>
        <v>16</v>
      </c>
      <c r="D6" s="3">
        <f>Dados!E8</f>
        <v>1</v>
      </c>
      <c r="E6" s="3">
        <f t="shared" si="0"/>
        <v>256</v>
      </c>
      <c r="G6" s="13" t="s">
        <v>6</v>
      </c>
      <c r="H6" s="13">
        <f>SQRT(H5)</f>
        <v>4.7561246360999165</v>
      </c>
    </row>
    <row r="7" spans="3:9" x14ac:dyDescent="0.3">
      <c r="C7" s="3">
        <f>Dados!E7</f>
        <v>10</v>
      </c>
      <c r="D7" s="3">
        <f>Dados!E20</f>
        <v>1</v>
      </c>
      <c r="E7" s="3">
        <f t="shared" si="0"/>
        <v>100</v>
      </c>
    </row>
    <row r="8" spans="3:9" x14ac:dyDescent="0.3">
      <c r="C8" s="3">
        <f>Dados!E8</f>
        <v>1</v>
      </c>
      <c r="D8" s="3">
        <f>Dados!E33</f>
        <v>1</v>
      </c>
      <c r="E8" s="3">
        <f t="shared" si="0"/>
        <v>1</v>
      </c>
      <c r="H8" s="16" t="s">
        <v>27</v>
      </c>
      <c r="I8" s="16" t="s">
        <v>26</v>
      </c>
    </row>
    <row r="9" spans="3:9" x14ac:dyDescent="0.3">
      <c r="C9" s="3">
        <f>Dados!E9</f>
        <v>7</v>
      </c>
      <c r="D9" s="3">
        <f>Dados!E3</f>
        <v>2</v>
      </c>
      <c r="E9" s="3">
        <f t="shared" si="0"/>
        <v>49</v>
      </c>
      <c r="G9" s="13" t="s">
        <v>5</v>
      </c>
      <c r="H9" s="13">
        <f ca="1">IF($I9*$H$3-INT($I9*$H$3)=0,(OFFSET($D$2,$I9*$H$3,0,1,1)+OFFSET($D$2,($I9*$H$3)+1,0,1,1))/2,OFFSET($D$2,ROUNDUP($I9*$H$3,0),0,1,1))</f>
        <v>6</v>
      </c>
      <c r="I9" s="13">
        <v>0.5</v>
      </c>
    </row>
    <row r="10" spans="3:9" x14ac:dyDescent="0.3">
      <c r="C10" s="3">
        <f>Dados!E10</f>
        <v>4</v>
      </c>
      <c r="D10" s="3">
        <f>Dados!E19</f>
        <v>2</v>
      </c>
      <c r="E10" s="3">
        <f t="shared" si="0"/>
        <v>16</v>
      </c>
      <c r="G10" s="13" t="s">
        <v>18</v>
      </c>
      <c r="H10" s="13">
        <f t="shared" ref="H10:H13" ca="1" si="1">IF($I10*$H$3-INT($I10*$H$3)=0,(OFFSET($D$2,$I10*$H$3,0,1,1)+OFFSET($D$2,($I10*$H$3)+1,0,1,1))/2,OFFSET($D$2,ROUNDUP($I10*$H$3,0),0,1,1))</f>
        <v>3</v>
      </c>
      <c r="I10" s="13">
        <v>0.25</v>
      </c>
    </row>
    <row r="11" spans="3:9" x14ac:dyDescent="0.3">
      <c r="C11" s="3">
        <f>Dados!E11</f>
        <v>4</v>
      </c>
      <c r="D11" s="3">
        <f>Dados!E28</f>
        <v>2</v>
      </c>
      <c r="E11" s="3">
        <f t="shared" si="0"/>
        <v>16</v>
      </c>
      <c r="G11" s="13" t="s">
        <v>19</v>
      </c>
      <c r="H11" s="13">
        <f t="shared" ca="1" si="1"/>
        <v>9</v>
      </c>
      <c r="I11" s="13">
        <v>0.75</v>
      </c>
    </row>
    <row r="12" spans="3:9" x14ac:dyDescent="0.3">
      <c r="C12" s="3">
        <f>Dados!E12</f>
        <v>0</v>
      </c>
      <c r="D12" s="3">
        <f>Dados!E34</f>
        <v>2</v>
      </c>
      <c r="E12" s="3">
        <f t="shared" si="0"/>
        <v>0</v>
      </c>
      <c r="G12" s="13" t="s">
        <v>20</v>
      </c>
      <c r="H12" s="13">
        <f t="shared" ca="1" si="1"/>
        <v>1</v>
      </c>
      <c r="I12" s="13">
        <v>0.1</v>
      </c>
    </row>
    <row r="13" spans="3:9" x14ac:dyDescent="0.3">
      <c r="C13" s="3">
        <f>Dados!E13</f>
        <v>10</v>
      </c>
      <c r="D13" s="3">
        <f>Dados!E38</f>
        <v>2</v>
      </c>
      <c r="E13" s="3">
        <f t="shared" si="0"/>
        <v>100</v>
      </c>
      <c r="G13" s="13" t="s">
        <v>21</v>
      </c>
      <c r="H13" s="13">
        <f t="shared" ca="1" si="1"/>
        <v>14</v>
      </c>
      <c r="I13" s="13">
        <v>0.9</v>
      </c>
    </row>
    <row r="14" spans="3:9" x14ac:dyDescent="0.3">
      <c r="C14" s="3">
        <f>Dados!E14</f>
        <v>9</v>
      </c>
      <c r="D14" s="3">
        <f>Dados!E27</f>
        <v>3</v>
      </c>
      <c r="E14" s="3">
        <f t="shared" si="0"/>
        <v>81</v>
      </c>
    </row>
    <row r="15" spans="3:9" x14ac:dyDescent="0.3">
      <c r="C15" s="3">
        <f>Dados!E15</f>
        <v>5</v>
      </c>
      <c r="D15" s="3">
        <f>Dados!E39</f>
        <v>3</v>
      </c>
      <c r="E15" s="3">
        <f t="shared" si="0"/>
        <v>25</v>
      </c>
    </row>
    <row r="16" spans="3:9" x14ac:dyDescent="0.3">
      <c r="C16" s="3">
        <f>Dados!E16</f>
        <v>7</v>
      </c>
      <c r="D16" s="3">
        <f>Dados!E48</f>
        <v>3</v>
      </c>
      <c r="E16" s="3">
        <f t="shared" si="0"/>
        <v>49</v>
      </c>
      <c r="G16" s="13" t="s">
        <v>22</v>
      </c>
      <c r="H16" s="13">
        <f ca="1" xml:space="preserve"> (3 * (H4 - H9)) / H6</f>
        <v>0.41603691148806793</v>
      </c>
    </row>
    <row r="17" spans="3:8" x14ac:dyDescent="0.3">
      <c r="C17" s="3">
        <f>Dados!E17</f>
        <v>6</v>
      </c>
      <c r="D17" s="3">
        <f>Dados!E10</f>
        <v>4</v>
      </c>
      <c r="E17" s="3">
        <f t="shared" si="0"/>
        <v>36</v>
      </c>
      <c r="G17" s="13" t="s">
        <v>23</v>
      </c>
      <c r="H17" s="13">
        <f ca="1">(H11-H10)/(2*(H13-H12))</f>
        <v>0.23076923076923078</v>
      </c>
    </row>
    <row r="18" spans="3:8" x14ac:dyDescent="0.3">
      <c r="C18" s="3">
        <f>Dados!E18</f>
        <v>6</v>
      </c>
      <c r="D18" s="3">
        <f>Dados!E11</f>
        <v>4</v>
      </c>
      <c r="E18" s="3">
        <f t="shared" si="0"/>
        <v>36</v>
      </c>
    </row>
    <row r="19" spans="3:8" x14ac:dyDescent="0.3">
      <c r="C19" s="3">
        <f>Dados!E19</f>
        <v>2</v>
      </c>
      <c r="D19" s="3">
        <f>Dados!E5</f>
        <v>5</v>
      </c>
      <c r="E19" s="3">
        <f t="shared" si="0"/>
        <v>4</v>
      </c>
    </row>
    <row r="20" spans="3:8" x14ac:dyDescent="0.3">
      <c r="C20" s="3">
        <f>Dados!E20</f>
        <v>1</v>
      </c>
      <c r="D20" s="3">
        <f>Dados!E15</f>
        <v>5</v>
      </c>
      <c r="E20" s="3">
        <f t="shared" si="0"/>
        <v>1</v>
      </c>
    </row>
    <row r="21" spans="3:8" x14ac:dyDescent="0.3">
      <c r="C21" s="3">
        <f>Dados!E21</f>
        <v>0</v>
      </c>
      <c r="D21" s="3">
        <f>Dados!E30</f>
        <v>5</v>
      </c>
      <c r="E21" s="3">
        <f t="shared" si="0"/>
        <v>0</v>
      </c>
    </row>
    <row r="22" spans="3:8" x14ac:dyDescent="0.3">
      <c r="C22" s="3">
        <f>Dados!E22</f>
        <v>12</v>
      </c>
      <c r="D22" s="3">
        <f>Dados!E43</f>
        <v>5</v>
      </c>
      <c r="E22" s="3">
        <f t="shared" si="0"/>
        <v>144</v>
      </c>
    </row>
    <row r="23" spans="3:8" x14ac:dyDescent="0.3">
      <c r="C23" s="3">
        <f>Dados!E23</f>
        <v>9</v>
      </c>
      <c r="D23" s="3">
        <f>Dados!E4</f>
        <v>6</v>
      </c>
      <c r="E23" s="3">
        <f t="shared" si="0"/>
        <v>81</v>
      </c>
    </row>
    <row r="24" spans="3:8" x14ac:dyDescent="0.3">
      <c r="C24" s="3">
        <f>Dados!E24</f>
        <v>8</v>
      </c>
      <c r="D24" s="3">
        <f>Dados!E17</f>
        <v>6</v>
      </c>
      <c r="E24" s="3">
        <f t="shared" si="0"/>
        <v>64</v>
      </c>
    </row>
    <row r="25" spans="3:8" x14ac:dyDescent="0.3">
      <c r="C25" s="3">
        <f>Dados!E25</f>
        <v>18</v>
      </c>
      <c r="D25" s="3">
        <f>Dados!E18</f>
        <v>6</v>
      </c>
      <c r="E25" s="3">
        <f t="shared" si="0"/>
        <v>324</v>
      </c>
    </row>
    <row r="26" spans="3:8" x14ac:dyDescent="0.3">
      <c r="C26" s="3">
        <f>Dados!E26</f>
        <v>13</v>
      </c>
      <c r="D26" s="3">
        <f>Dados!E29</f>
        <v>6</v>
      </c>
      <c r="E26" s="3">
        <f t="shared" si="0"/>
        <v>169</v>
      </c>
    </row>
    <row r="27" spans="3:8" x14ac:dyDescent="0.3">
      <c r="C27" s="3">
        <f>Dados!E27</f>
        <v>3</v>
      </c>
      <c r="D27" s="3">
        <f>Dados!E31</f>
        <v>6</v>
      </c>
      <c r="E27" s="3">
        <f t="shared" si="0"/>
        <v>9</v>
      </c>
    </row>
    <row r="28" spans="3:8" x14ac:dyDescent="0.3">
      <c r="C28" s="3">
        <f>Dados!E28</f>
        <v>2</v>
      </c>
      <c r="D28" s="3">
        <f>Dados!E42</f>
        <v>6</v>
      </c>
      <c r="E28" s="3">
        <f t="shared" si="0"/>
        <v>4</v>
      </c>
    </row>
    <row r="29" spans="3:8" x14ac:dyDescent="0.3">
      <c r="C29" s="3">
        <f>Dados!E29</f>
        <v>6</v>
      </c>
      <c r="D29" s="3">
        <f>Dados!E9</f>
        <v>7</v>
      </c>
      <c r="E29" s="3">
        <f t="shared" si="0"/>
        <v>36</v>
      </c>
    </row>
    <row r="30" spans="3:8" x14ac:dyDescent="0.3">
      <c r="C30" s="3">
        <f>Dados!E30</f>
        <v>5</v>
      </c>
      <c r="D30" s="3">
        <f>Dados!E16</f>
        <v>7</v>
      </c>
      <c r="E30" s="3">
        <f t="shared" si="0"/>
        <v>25</v>
      </c>
    </row>
    <row r="31" spans="3:8" x14ac:dyDescent="0.3">
      <c r="C31" s="3">
        <f>Dados!E31</f>
        <v>6</v>
      </c>
      <c r="D31" s="3">
        <f>Dados!E32</f>
        <v>7</v>
      </c>
      <c r="E31" s="3">
        <f t="shared" si="0"/>
        <v>36</v>
      </c>
    </row>
    <row r="32" spans="3:8" x14ac:dyDescent="0.3">
      <c r="C32" s="3">
        <f>Dados!E32</f>
        <v>7</v>
      </c>
      <c r="D32" s="3">
        <f>Dados!E44</f>
        <v>7</v>
      </c>
      <c r="E32" s="3">
        <f t="shared" si="0"/>
        <v>49</v>
      </c>
    </row>
    <row r="33" spans="3:5" x14ac:dyDescent="0.3">
      <c r="C33" s="3">
        <f>Dados!E33</f>
        <v>1</v>
      </c>
      <c r="D33" s="3">
        <f>Dados!E47</f>
        <v>7</v>
      </c>
      <c r="E33" s="3">
        <f t="shared" si="0"/>
        <v>1</v>
      </c>
    </row>
    <row r="34" spans="3:5" x14ac:dyDescent="0.3">
      <c r="C34" s="3">
        <f>Dados!E34</f>
        <v>2</v>
      </c>
      <c r="D34" s="3">
        <f>Dados!E24</f>
        <v>8</v>
      </c>
      <c r="E34" s="3">
        <f t="shared" si="0"/>
        <v>4</v>
      </c>
    </row>
    <row r="35" spans="3:5" x14ac:dyDescent="0.3">
      <c r="C35" s="3">
        <f>Dados!E35</f>
        <v>18</v>
      </c>
      <c r="D35" s="3">
        <f>Dados!E40</f>
        <v>8</v>
      </c>
      <c r="E35" s="3">
        <f t="shared" si="0"/>
        <v>324</v>
      </c>
    </row>
    <row r="36" spans="3:5" x14ac:dyDescent="0.3">
      <c r="C36" s="3">
        <f>Dados!E36</f>
        <v>11</v>
      </c>
      <c r="D36" s="3">
        <f>Dados!E49</f>
        <v>8</v>
      </c>
      <c r="E36" s="3">
        <f t="shared" si="0"/>
        <v>121</v>
      </c>
    </row>
    <row r="37" spans="3:5" x14ac:dyDescent="0.3">
      <c r="C37" s="3">
        <f>Dados!E37</f>
        <v>13</v>
      </c>
      <c r="D37" s="3">
        <f>Dados!E14</f>
        <v>9</v>
      </c>
      <c r="E37" s="3">
        <f t="shared" si="0"/>
        <v>169</v>
      </c>
    </row>
    <row r="38" spans="3:5" x14ac:dyDescent="0.3">
      <c r="C38" s="3">
        <f>Dados!E38</f>
        <v>2</v>
      </c>
      <c r="D38" s="3">
        <f>Dados!E23</f>
        <v>9</v>
      </c>
      <c r="E38" s="3">
        <f t="shared" si="0"/>
        <v>4</v>
      </c>
    </row>
    <row r="39" spans="3:5" x14ac:dyDescent="0.3">
      <c r="C39" s="3">
        <f>Dados!E39</f>
        <v>3</v>
      </c>
      <c r="D39" s="3">
        <f>Dados!E7</f>
        <v>10</v>
      </c>
      <c r="E39" s="3">
        <f t="shared" si="0"/>
        <v>9</v>
      </c>
    </row>
    <row r="40" spans="3:5" x14ac:dyDescent="0.3">
      <c r="C40" s="3">
        <f>Dados!E40</f>
        <v>8</v>
      </c>
      <c r="D40" s="3">
        <f>Dados!E13</f>
        <v>10</v>
      </c>
      <c r="E40" s="3">
        <f t="shared" si="0"/>
        <v>64</v>
      </c>
    </row>
    <row r="41" spans="3:5" x14ac:dyDescent="0.3">
      <c r="C41" s="3">
        <f>Dados!E41</f>
        <v>0</v>
      </c>
      <c r="D41" s="3">
        <f>Dados!E36</f>
        <v>11</v>
      </c>
      <c r="E41" s="3">
        <f t="shared" si="0"/>
        <v>0</v>
      </c>
    </row>
    <row r="42" spans="3:5" x14ac:dyDescent="0.3">
      <c r="C42" s="3">
        <f>Dados!E42</f>
        <v>6</v>
      </c>
      <c r="D42" s="3">
        <f>Dados!E22</f>
        <v>12</v>
      </c>
      <c r="E42" s="3">
        <f t="shared" si="0"/>
        <v>36</v>
      </c>
    </row>
    <row r="43" spans="3:5" x14ac:dyDescent="0.3">
      <c r="C43" s="3">
        <f>Dados!E43</f>
        <v>5</v>
      </c>
      <c r="D43" s="3">
        <f>Dados!E26</f>
        <v>13</v>
      </c>
      <c r="E43" s="3">
        <f t="shared" si="0"/>
        <v>25</v>
      </c>
    </row>
    <row r="44" spans="3:5" x14ac:dyDescent="0.3">
      <c r="C44" s="3">
        <f>Dados!E44</f>
        <v>7</v>
      </c>
      <c r="D44" s="3">
        <f>Dados!E37</f>
        <v>13</v>
      </c>
      <c r="E44" s="3">
        <f t="shared" si="0"/>
        <v>49</v>
      </c>
    </row>
    <row r="45" spans="3:5" x14ac:dyDescent="0.3">
      <c r="C45" s="3">
        <f>Dados!E45</f>
        <v>15</v>
      </c>
      <c r="D45" s="3">
        <f>Dados!E46</f>
        <v>14</v>
      </c>
      <c r="E45" s="3">
        <f t="shared" si="0"/>
        <v>225</v>
      </c>
    </row>
    <row r="46" spans="3:5" x14ac:dyDescent="0.3">
      <c r="C46" s="3">
        <f>Dados!E46</f>
        <v>14</v>
      </c>
      <c r="D46" s="3">
        <f>Dados!E45</f>
        <v>15</v>
      </c>
      <c r="E46" s="3">
        <f t="shared" si="0"/>
        <v>196</v>
      </c>
    </row>
    <row r="47" spans="3:5" x14ac:dyDescent="0.3">
      <c r="C47" s="3">
        <f>Dados!E47</f>
        <v>7</v>
      </c>
      <c r="D47" s="3">
        <f>Dados!E6</f>
        <v>16</v>
      </c>
      <c r="E47" s="3">
        <f t="shared" si="0"/>
        <v>49</v>
      </c>
    </row>
    <row r="48" spans="3:5" x14ac:dyDescent="0.3">
      <c r="C48" s="3">
        <f>Dados!E48</f>
        <v>3</v>
      </c>
      <c r="D48" s="3">
        <f>Dados!E25</f>
        <v>18</v>
      </c>
      <c r="E48" s="3">
        <f t="shared" si="0"/>
        <v>9</v>
      </c>
    </row>
    <row r="49" spans="2:5" x14ac:dyDescent="0.3">
      <c r="C49" s="3">
        <f>Dados!E49</f>
        <v>8</v>
      </c>
      <c r="D49" s="3">
        <f>Dados!E35</f>
        <v>18</v>
      </c>
      <c r="E49" s="3">
        <f t="shared" si="0"/>
        <v>64</v>
      </c>
    </row>
    <row r="50" spans="2:5" x14ac:dyDescent="0.3">
      <c r="C50" s="14"/>
    </row>
    <row r="51" spans="2:5" x14ac:dyDescent="0.3">
      <c r="B51" t="s">
        <v>7</v>
      </c>
      <c r="C51" s="14">
        <f>SUM(C3:C50)</f>
        <v>313</v>
      </c>
      <c r="D51" s="14">
        <f t="shared" ref="D51:E51" si="2">SUM(D3:D50)</f>
        <v>313</v>
      </c>
      <c r="E51" s="14">
        <f t="shared" si="2"/>
        <v>3125</v>
      </c>
    </row>
    <row r="52" spans="2:5" x14ac:dyDescent="0.3">
      <c r="C52" s="14"/>
    </row>
    <row r="53" spans="2:5" x14ac:dyDescent="0.3">
      <c r="C53" s="14"/>
    </row>
    <row r="54" spans="2:5" x14ac:dyDescent="0.3">
      <c r="C54" s="14"/>
    </row>
    <row r="55" spans="2:5" x14ac:dyDescent="0.3">
      <c r="C55" s="14"/>
    </row>
  </sheetData>
  <sortState xmlns:xlrd2="http://schemas.microsoft.com/office/spreadsheetml/2017/richdata2" ref="D3:D49">
    <sortCondition ref="D3:D49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55"/>
  <sheetViews>
    <sheetView workbookViewId="0">
      <selection activeCell="I17" sqref="I17"/>
    </sheetView>
  </sheetViews>
  <sheetFormatPr defaultRowHeight="14.4" x14ac:dyDescent="0.3"/>
  <cols>
    <col min="1" max="1" width="5.5546875" customWidth="1"/>
    <col min="3" max="3" width="17" customWidth="1"/>
    <col min="4" max="4" width="14.21875" customWidth="1"/>
    <col min="5" max="5" width="14.77734375" customWidth="1"/>
    <col min="6" max="6" width="11" bestFit="1" customWidth="1"/>
    <col min="7" max="7" width="34.77734375" bestFit="1" customWidth="1"/>
    <col min="9" max="9" width="11.109375" customWidth="1"/>
    <col min="12" max="12" width="11" bestFit="1" customWidth="1"/>
  </cols>
  <sheetData>
    <row r="2" spans="3:9" ht="16.2" x14ac:dyDescent="0.3">
      <c r="C2" s="3" t="s">
        <v>25</v>
      </c>
      <c r="D2" s="3" t="s">
        <v>16</v>
      </c>
      <c r="E2" s="3" t="s">
        <v>14</v>
      </c>
    </row>
    <row r="3" spans="3:9" x14ac:dyDescent="0.3">
      <c r="C3" s="3">
        <f>Dados!F3</f>
        <v>3</v>
      </c>
      <c r="D3" s="3">
        <f>Dados!F34</f>
        <v>1</v>
      </c>
      <c r="E3" s="3">
        <f>C3^2</f>
        <v>9</v>
      </c>
      <c r="G3" s="13" t="s">
        <v>13</v>
      </c>
      <c r="H3" s="13">
        <f>COUNT(C3:C49)</f>
        <v>47</v>
      </c>
    </row>
    <row r="4" spans="3:9" x14ac:dyDescent="0.3">
      <c r="C4" s="3">
        <f>Dados!F4</f>
        <v>3</v>
      </c>
      <c r="D4" s="3">
        <f>Dados!F6</f>
        <v>2</v>
      </c>
      <c r="E4" s="3">
        <f t="shared" ref="E4:E49" si="0">C4^2</f>
        <v>9</v>
      </c>
      <c r="G4" s="13" t="s">
        <v>4</v>
      </c>
      <c r="H4" s="13">
        <f>C51/H3</f>
        <v>3.1702127659574466</v>
      </c>
    </row>
    <row r="5" spans="3:9" x14ac:dyDescent="0.3">
      <c r="C5" s="3">
        <f>Dados!F5</f>
        <v>3</v>
      </c>
      <c r="D5" s="3">
        <f>Dados!F19</f>
        <v>2</v>
      </c>
      <c r="E5" s="3">
        <f t="shared" si="0"/>
        <v>9</v>
      </c>
      <c r="G5" s="13" t="s">
        <v>15</v>
      </c>
      <c r="H5" s="13">
        <f>(E51-((C51^2)/H3))/(H3-1)</f>
        <v>0.57909343200740093</v>
      </c>
    </row>
    <row r="6" spans="3:9" x14ac:dyDescent="0.3">
      <c r="C6" s="3">
        <f>Dados!F6</f>
        <v>2</v>
      </c>
      <c r="D6" s="3">
        <f>Dados!F24</f>
        <v>2</v>
      </c>
      <c r="E6" s="3">
        <f t="shared" si="0"/>
        <v>4</v>
      </c>
      <c r="G6" s="13" t="s">
        <v>6</v>
      </c>
      <c r="H6" s="13">
        <f>SQRT(H5)</f>
        <v>0.76098188678010004</v>
      </c>
    </row>
    <row r="7" spans="3:9" x14ac:dyDescent="0.3">
      <c r="C7" s="3">
        <f>Dados!F7</f>
        <v>4</v>
      </c>
      <c r="D7" s="3">
        <f>Dados!F33</f>
        <v>2</v>
      </c>
      <c r="E7" s="3">
        <f t="shared" si="0"/>
        <v>16</v>
      </c>
    </row>
    <row r="8" spans="3:9" x14ac:dyDescent="0.3">
      <c r="C8" s="3">
        <f>Dados!F8</f>
        <v>4</v>
      </c>
      <c r="D8" s="3">
        <f>Dados!F43</f>
        <v>2</v>
      </c>
      <c r="E8" s="3">
        <f t="shared" si="0"/>
        <v>16</v>
      </c>
      <c r="H8" s="16" t="s">
        <v>27</v>
      </c>
      <c r="I8" s="16" t="s">
        <v>26</v>
      </c>
    </row>
    <row r="9" spans="3:9" x14ac:dyDescent="0.3">
      <c r="C9" s="3">
        <f>Dados!F9</f>
        <v>3</v>
      </c>
      <c r="D9" s="3">
        <f>Dados!F47</f>
        <v>2</v>
      </c>
      <c r="E9" s="3">
        <f t="shared" si="0"/>
        <v>9</v>
      </c>
      <c r="G9" s="13" t="s">
        <v>5</v>
      </c>
      <c r="H9" s="13">
        <f ca="1">IF($I9*$H$3-INT($I9*$H$3)=0,(OFFSET($D$2,$I9*$H$3,0,1,1)+OFFSET($D$2,($I9*$H$3)+1,0,1,1))/2,OFFSET($D$2,ROUNDUP($I9*$H$3,0),0,1,1))</f>
        <v>3</v>
      </c>
      <c r="I9" s="13">
        <v>0.5</v>
      </c>
    </row>
    <row r="10" spans="3:9" x14ac:dyDescent="0.3">
      <c r="C10" s="3">
        <f>Dados!F10</f>
        <v>3</v>
      </c>
      <c r="D10" s="3">
        <f>Dados!F3</f>
        <v>3</v>
      </c>
      <c r="E10" s="3">
        <f t="shared" si="0"/>
        <v>9</v>
      </c>
      <c r="G10" s="13" t="s">
        <v>18</v>
      </c>
      <c r="H10" s="13">
        <f t="shared" ref="H10:H13" ca="1" si="1">IF($I10*$H$3-INT($I10*$H$3)=0,(OFFSET($D$2,$I10*$H$3,0,1,1)+OFFSET($D$2,($I10*$H$3)+1,0,1,1))/2,OFFSET($D$2,ROUNDUP($I10*$H$3,0),0,1,1))</f>
        <v>3</v>
      </c>
      <c r="I10" s="13">
        <v>0.25</v>
      </c>
    </row>
    <row r="11" spans="3:9" x14ac:dyDescent="0.3">
      <c r="C11" s="3">
        <f>Dados!F11</f>
        <v>3</v>
      </c>
      <c r="D11" s="3">
        <f>Dados!F4</f>
        <v>3</v>
      </c>
      <c r="E11" s="3">
        <f t="shared" si="0"/>
        <v>9</v>
      </c>
      <c r="G11" s="13" t="s">
        <v>19</v>
      </c>
      <c r="H11" s="13">
        <f t="shared" ca="1" si="1"/>
        <v>4</v>
      </c>
      <c r="I11" s="13">
        <v>0.75</v>
      </c>
    </row>
    <row r="12" spans="3:9" x14ac:dyDescent="0.3">
      <c r="C12" s="3">
        <f>Dados!F12</f>
        <v>3</v>
      </c>
      <c r="D12" s="3">
        <f>Dados!F5</f>
        <v>3</v>
      </c>
      <c r="E12" s="3">
        <f t="shared" si="0"/>
        <v>9</v>
      </c>
      <c r="G12" s="13" t="s">
        <v>20</v>
      </c>
      <c r="H12" s="13">
        <f t="shared" ca="1" si="1"/>
        <v>2</v>
      </c>
      <c r="I12" s="13">
        <v>0.1</v>
      </c>
    </row>
    <row r="13" spans="3:9" x14ac:dyDescent="0.3">
      <c r="C13" s="3">
        <f>Dados!F13</f>
        <v>4</v>
      </c>
      <c r="D13" s="3">
        <f>Dados!F9</f>
        <v>3</v>
      </c>
      <c r="E13" s="3">
        <f t="shared" si="0"/>
        <v>16</v>
      </c>
      <c r="G13" s="13" t="s">
        <v>21</v>
      </c>
      <c r="H13" s="13">
        <f t="shared" ca="1" si="1"/>
        <v>4</v>
      </c>
      <c r="I13" s="13">
        <v>0.9</v>
      </c>
    </row>
    <row r="14" spans="3:9" x14ac:dyDescent="0.3">
      <c r="C14" s="3">
        <f>Dados!F14</f>
        <v>3</v>
      </c>
      <c r="D14" s="3">
        <f>Dados!F10</f>
        <v>3</v>
      </c>
      <c r="E14" s="3">
        <f t="shared" si="0"/>
        <v>9</v>
      </c>
    </row>
    <row r="15" spans="3:9" x14ac:dyDescent="0.3">
      <c r="C15" s="3">
        <f>Dados!F15</f>
        <v>3</v>
      </c>
      <c r="D15" s="3">
        <f>Dados!F11</f>
        <v>3</v>
      </c>
      <c r="E15" s="3">
        <f t="shared" si="0"/>
        <v>9</v>
      </c>
    </row>
    <row r="16" spans="3:9" x14ac:dyDescent="0.3">
      <c r="C16" s="3">
        <f>Dados!F16</f>
        <v>5</v>
      </c>
      <c r="D16" s="3">
        <f>Dados!F12</f>
        <v>3</v>
      </c>
      <c r="E16" s="3">
        <f t="shared" si="0"/>
        <v>25</v>
      </c>
      <c r="G16" s="13" t="s">
        <v>22</v>
      </c>
      <c r="H16" s="13">
        <f ca="1" xml:space="preserve"> (3 * (H4 - H9)) / H6</f>
        <v>0.67102556150577386</v>
      </c>
    </row>
    <row r="17" spans="3:8" x14ac:dyDescent="0.3">
      <c r="C17" s="3">
        <f>Dados!F17</f>
        <v>3</v>
      </c>
      <c r="D17" s="3">
        <f>Dados!F14</f>
        <v>3</v>
      </c>
      <c r="E17" s="3">
        <f t="shared" si="0"/>
        <v>9</v>
      </c>
      <c r="G17" s="13" t="s">
        <v>23</v>
      </c>
      <c r="H17" s="13">
        <f ca="1">(H11-H10)/(2*(H13-H12))</f>
        <v>0.25</v>
      </c>
    </row>
    <row r="18" spans="3:8" x14ac:dyDescent="0.3">
      <c r="C18" s="3">
        <f>Dados!F18</f>
        <v>4</v>
      </c>
      <c r="D18" s="3">
        <f>Dados!F15</f>
        <v>3</v>
      </c>
      <c r="E18" s="3">
        <f t="shared" si="0"/>
        <v>16</v>
      </c>
    </row>
    <row r="19" spans="3:8" x14ac:dyDescent="0.3">
      <c r="C19" s="3">
        <f>Dados!F19</f>
        <v>2</v>
      </c>
      <c r="D19" s="3">
        <f>Dados!F17</f>
        <v>3</v>
      </c>
      <c r="E19" s="3">
        <f t="shared" si="0"/>
        <v>4</v>
      </c>
    </row>
    <row r="20" spans="3:8" x14ac:dyDescent="0.3">
      <c r="C20" s="3">
        <f>Dados!F20</f>
        <v>3</v>
      </c>
      <c r="D20" s="3">
        <f>Dados!F20</f>
        <v>3</v>
      </c>
      <c r="E20" s="3">
        <f t="shared" si="0"/>
        <v>9</v>
      </c>
    </row>
    <row r="21" spans="3:8" x14ac:dyDescent="0.3">
      <c r="C21" s="3">
        <f>Dados!F21</f>
        <v>4</v>
      </c>
      <c r="D21" s="3">
        <f>Dados!F23</f>
        <v>3</v>
      </c>
      <c r="E21" s="3">
        <f t="shared" si="0"/>
        <v>16</v>
      </c>
    </row>
    <row r="22" spans="3:8" x14ac:dyDescent="0.3">
      <c r="C22" s="3">
        <f>Dados!F22</f>
        <v>4</v>
      </c>
      <c r="D22" s="3">
        <f>Dados!F25</f>
        <v>3</v>
      </c>
      <c r="E22" s="3">
        <f t="shared" si="0"/>
        <v>16</v>
      </c>
    </row>
    <row r="23" spans="3:8" x14ac:dyDescent="0.3">
      <c r="C23" s="3">
        <f>Dados!F23</f>
        <v>3</v>
      </c>
      <c r="D23" s="3">
        <f>Dados!F27</f>
        <v>3</v>
      </c>
      <c r="E23" s="3">
        <f t="shared" si="0"/>
        <v>9</v>
      </c>
    </row>
    <row r="24" spans="3:8" x14ac:dyDescent="0.3">
      <c r="C24" s="3">
        <f>Dados!F24</f>
        <v>2</v>
      </c>
      <c r="D24" s="3">
        <f>Dados!F28</f>
        <v>3</v>
      </c>
      <c r="E24" s="3">
        <f t="shared" si="0"/>
        <v>4</v>
      </c>
    </row>
    <row r="25" spans="3:8" x14ac:dyDescent="0.3">
      <c r="C25" s="3">
        <f>Dados!F25</f>
        <v>3</v>
      </c>
      <c r="D25" s="3">
        <f>Dados!F29</f>
        <v>3</v>
      </c>
      <c r="E25" s="3">
        <f t="shared" si="0"/>
        <v>9</v>
      </c>
    </row>
    <row r="26" spans="3:8" x14ac:dyDescent="0.3">
      <c r="C26" s="3">
        <f>Dados!F26</f>
        <v>4</v>
      </c>
      <c r="D26" s="3">
        <f>Dados!F30</f>
        <v>3</v>
      </c>
      <c r="E26" s="3">
        <f t="shared" si="0"/>
        <v>16</v>
      </c>
    </row>
    <row r="27" spans="3:8" x14ac:dyDescent="0.3">
      <c r="C27" s="3">
        <f>Dados!F27</f>
        <v>3</v>
      </c>
      <c r="D27" s="3">
        <f>Dados!F31</f>
        <v>3</v>
      </c>
      <c r="E27" s="3">
        <f t="shared" si="0"/>
        <v>9</v>
      </c>
    </row>
    <row r="28" spans="3:8" x14ac:dyDescent="0.3">
      <c r="C28" s="3">
        <f>Dados!F28</f>
        <v>3</v>
      </c>
      <c r="D28" s="3">
        <f>Dados!F32</f>
        <v>3</v>
      </c>
      <c r="E28" s="3">
        <f t="shared" si="0"/>
        <v>9</v>
      </c>
    </row>
    <row r="29" spans="3:8" x14ac:dyDescent="0.3">
      <c r="C29" s="3">
        <f>Dados!F29</f>
        <v>3</v>
      </c>
      <c r="D29" s="3">
        <f>Dados!F36</f>
        <v>3</v>
      </c>
      <c r="E29" s="3">
        <f t="shared" si="0"/>
        <v>9</v>
      </c>
    </row>
    <row r="30" spans="3:8" x14ac:dyDescent="0.3">
      <c r="C30" s="3">
        <f>Dados!F30</f>
        <v>3</v>
      </c>
      <c r="D30" s="3">
        <f>Dados!F38</f>
        <v>3</v>
      </c>
      <c r="E30" s="3">
        <f t="shared" si="0"/>
        <v>9</v>
      </c>
    </row>
    <row r="31" spans="3:8" x14ac:dyDescent="0.3">
      <c r="C31" s="3">
        <f>Dados!F31</f>
        <v>3</v>
      </c>
      <c r="D31" s="3">
        <f>Dados!F39</f>
        <v>3</v>
      </c>
      <c r="E31" s="3">
        <f t="shared" si="0"/>
        <v>9</v>
      </c>
    </row>
    <row r="32" spans="3:8" x14ac:dyDescent="0.3">
      <c r="C32" s="3">
        <f>Dados!F32</f>
        <v>3</v>
      </c>
      <c r="D32" s="3">
        <f>Dados!F44</f>
        <v>3</v>
      </c>
      <c r="E32" s="3">
        <f t="shared" si="0"/>
        <v>9</v>
      </c>
    </row>
    <row r="33" spans="3:5" x14ac:dyDescent="0.3">
      <c r="C33" s="3">
        <f>Dados!F33</f>
        <v>2</v>
      </c>
      <c r="D33" s="3">
        <f>Dados!F46</f>
        <v>3</v>
      </c>
      <c r="E33" s="3">
        <f t="shared" si="0"/>
        <v>4</v>
      </c>
    </row>
    <row r="34" spans="3:5" x14ac:dyDescent="0.3">
      <c r="C34" s="3">
        <f>Dados!F34</f>
        <v>1</v>
      </c>
      <c r="D34" s="3">
        <f>Dados!F49</f>
        <v>3</v>
      </c>
      <c r="E34" s="3">
        <f t="shared" si="0"/>
        <v>1</v>
      </c>
    </row>
    <row r="35" spans="3:5" x14ac:dyDescent="0.3">
      <c r="C35" s="3">
        <f>Dados!F35</f>
        <v>4</v>
      </c>
      <c r="D35" s="3">
        <f>Dados!F7</f>
        <v>4</v>
      </c>
      <c r="E35" s="3">
        <f t="shared" si="0"/>
        <v>16</v>
      </c>
    </row>
    <row r="36" spans="3:5" x14ac:dyDescent="0.3">
      <c r="C36" s="3">
        <f>Dados!F36</f>
        <v>3</v>
      </c>
      <c r="D36" s="3">
        <f>Dados!F8</f>
        <v>4</v>
      </c>
      <c r="E36" s="3">
        <f t="shared" si="0"/>
        <v>9</v>
      </c>
    </row>
    <row r="37" spans="3:5" x14ac:dyDescent="0.3">
      <c r="C37" s="3">
        <f>Dados!F37</f>
        <v>4</v>
      </c>
      <c r="D37" s="3">
        <f>Dados!F13</f>
        <v>4</v>
      </c>
      <c r="E37" s="3">
        <f t="shared" si="0"/>
        <v>16</v>
      </c>
    </row>
    <row r="38" spans="3:5" x14ac:dyDescent="0.3">
      <c r="C38" s="3">
        <f>Dados!F38</f>
        <v>3</v>
      </c>
      <c r="D38" s="3">
        <f>Dados!F18</f>
        <v>4</v>
      </c>
      <c r="E38" s="3">
        <f t="shared" si="0"/>
        <v>9</v>
      </c>
    </row>
    <row r="39" spans="3:5" x14ac:dyDescent="0.3">
      <c r="C39" s="3">
        <f>Dados!F39</f>
        <v>3</v>
      </c>
      <c r="D39" s="3">
        <f>Dados!F21</f>
        <v>4</v>
      </c>
      <c r="E39" s="3">
        <f t="shared" si="0"/>
        <v>9</v>
      </c>
    </row>
    <row r="40" spans="3:5" x14ac:dyDescent="0.3">
      <c r="C40" s="3">
        <f>Dados!F40</f>
        <v>4</v>
      </c>
      <c r="D40" s="3">
        <f>Dados!F22</f>
        <v>4</v>
      </c>
      <c r="E40" s="3">
        <f t="shared" si="0"/>
        <v>16</v>
      </c>
    </row>
    <row r="41" spans="3:5" x14ac:dyDescent="0.3">
      <c r="C41" s="3">
        <f>Dados!F41</f>
        <v>4</v>
      </c>
      <c r="D41" s="3">
        <f>Dados!F26</f>
        <v>4</v>
      </c>
      <c r="E41" s="3">
        <f t="shared" si="0"/>
        <v>16</v>
      </c>
    </row>
    <row r="42" spans="3:5" x14ac:dyDescent="0.3">
      <c r="C42" s="3">
        <f>Dados!F42</f>
        <v>4</v>
      </c>
      <c r="D42" s="3">
        <f>Dados!F35</f>
        <v>4</v>
      </c>
      <c r="E42" s="3">
        <f t="shared" si="0"/>
        <v>16</v>
      </c>
    </row>
    <row r="43" spans="3:5" x14ac:dyDescent="0.3">
      <c r="C43" s="3">
        <f>Dados!F43</f>
        <v>2</v>
      </c>
      <c r="D43" s="3">
        <f>Dados!F37</f>
        <v>4</v>
      </c>
      <c r="E43" s="3">
        <f t="shared" si="0"/>
        <v>4</v>
      </c>
    </row>
    <row r="44" spans="3:5" x14ac:dyDescent="0.3">
      <c r="C44" s="3">
        <f>Dados!F44</f>
        <v>3</v>
      </c>
      <c r="D44" s="3">
        <f>Dados!F40</f>
        <v>4</v>
      </c>
      <c r="E44" s="3">
        <f t="shared" si="0"/>
        <v>9</v>
      </c>
    </row>
    <row r="45" spans="3:5" x14ac:dyDescent="0.3">
      <c r="C45" s="3">
        <f>Dados!F45</f>
        <v>4</v>
      </c>
      <c r="D45" s="3">
        <f>Dados!F41</f>
        <v>4</v>
      </c>
      <c r="E45" s="3">
        <f t="shared" si="0"/>
        <v>16</v>
      </c>
    </row>
    <row r="46" spans="3:5" x14ac:dyDescent="0.3">
      <c r="C46" s="3">
        <f>Dados!F46</f>
        <v>3</v>
      </c>
      <c r="D46" s="3">
        <f>Dados!F42</f>
        <v>4</v>
      </c>
      <c r="E46" s="3">
        <f t="shared" si="0"/>
        <v>9</v>
      </c>
    </row>
    <row r="47" spans="3:5" x14ac:dyDescent="0.3">
      <c r="C47" s="3">
        <f>Dados!F47</f>
        <v>2</v>
      </c>
      <c r="D47" s="3">
        <f>Dados!F45</f>
        <v>4</v>
      </c>
      <c r="E47" s="3">
        <f t="shared" si="0"/>
        <v>4</v>
      </c>
    </row>
    <row r="48" spans="3:5" x14ac:dyDescent="0.3">
      <c r="C48" s="3">
        <f>Dados!F48</f>
        <v>4</v>
      </c>
      <c r="D48" s="3">
        <f>Dados!F48</f>
        <v>4</v>
      </c>
      <c r="E48" s="3">
        <f t="shared" si="0"/>
        <v>16</v>
      </c>
    </row>
    <row r="49" spans="2:5" x14ac:dyDescent="0.3">
      <c r="C49" s="3">
        <f>Dados!F49</f>
        <v>3</v>
      </c>
      <c r="D49" s="3">
        <f>Dados!F16</f>
        <v>5</v>
      </c>
      <c r="E49" s="3">
        <f t="shared" si="0"/>
        <v>9</v>
      </c>
    </row>
    <row r="50" spans="2:5" x14ac:dyDescent="0.3">
      <c r="C50" s="14"/>
    </row>
    <row r="51" spans="2:5" x14ac:dyDescent="0.3">
      <c r="B51" t="s">
        <v>7</v>
      </c>
      <c r="C51" s="14">
        <f>SUM(C3:C50)</f>
        <v>149</v>
      </c>
      <c r="D51" s="14">
        <f t="shared" ref="D51:E51" si="2">SUM(D3:D50)</f>
        <v>149</v>
      </c>
      <c r="E51" s="14">
        <f t="shared" si="2"/>
        <v>499</v>
      </c>
    </row>
    <row r="52" spans="2:5" x14ac:dyDescent="0.3">
      <c r="C52" s="14"/>
    </row>
    <row r="53" spans="2:5" x14ac:dyDescent="0.3">
      <c r="C53" s="14"/>
    </row>
    <row r="54" spans="2:5" x14ac:dyDescent="0.3">
      <c r="C54" s="14"/>
    </row>
    <row r="55" spans="2:5" x14ac:dyDescent="0.3">
      <c r="C55" s="14"/>
    </row>
  </sheetData>
  <sortState xmlns:xlrd2="http://schemas.microsoft.com/office/spreadsheetml/2017/richdata2" ref="D3:D49">
    <sortCondition ref="D3:D49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51"/>
  <sheetViews>
    <sheetView zoomScaleNormal="100" workbookViewId="0">
      <selection activeCell="G25" sqref="G25"/>
    </sheetView>
  </sheetViews>
  <sheetFormatPr defaultRowHeight="14.4" x14ac:dyDescent="0.3"/>
  <cols>
    <col min="1" max="1" width="4.5546875" customWidth="1"/>
    <col min="3" max="3" width="13.77734375" bestFit="1" customWidth="1"/>
    <col min="4" max="4" width="14.77734375" customWidth="1"/>
    <col min="5" max="5" width="12" customWidth="1"/>
    <col min="7" max="7" width="34.88671875" customWidth="1"/>
    <col min="8" max="8" width="24.6640625" bestFit="1" customWidth="1"/>
    <col min="9" max="9" width="0" hidden="1" customWidth="1"/>
    <col min="10" max="10" width="13.77734375" customWidth="1"/>
    <col min="13" max="13" width="13.109375" bestFit="1" customWidth="1"/>
  </cols>
  <sheetData>
    <row r="2" spans="3:10" ht="16.2" x14ac:dyDescent="0.3">
      <c r="C2" s="3" t="s">
        <v>28</v>
      </c>
      <c r="D2" s="3" t="s">
        <v>16</v>
      </c>
      <c r="E2" s="3" t="s">
        <v>14</v>
      </c>
    </row>
    <row r="3" spans="3:10" x14ac:dyDescent="0.3">
      <c r="C3" s="3">
        <f>Dados!G3</f>
        <v>499900</v>
      </c>
      <c r="D3" s="3">
        <f>Dados!G6</f>
        <v>152000</v>
      </c>
      <c r="E3" s="3">
        <f>C3^2</f>
        <v>249900010000</v>
      </c>
      <c r="G3" s="13" t="s">
        <v>13</v>
      </c>
      <c r="H3" s="13">
        <f>COUNT(C3:C49)</f>
        <v>47</v>
      </c>
    </row>
    <row r="4" spans="3:10" x14ac:dyDescent="0.3">
      <c r="C4" s="3">
        <f>Dados!G4</f>
        <v>329900</v>
      </c>
      <c r="D4" s="3">
        <f>Dados!G13</f>
        <v>159999</v>
      </c>
      <c r="E4" s="3">
        <f t="shared" ref="E4:E49" si="0">C4^2</f>
        <v>108834010000</v>
      </c>
      <c r="G4" s="13" t="s">
        <v>4</v>
      </c>
      <c r="H4" s="13">
        <f>C51/H3</f>
        <v>344676.48936170212</v>
      </c>
    </row>
    <row r="5" spans="3:10" x14ac:dyDescent="0.3">
      <c r="C5" s="3">
        <f>Dados!G5</f>
        <v>369000</v>
      </c>
      <c r="D5" s="3">
        <f>Dados!G25</f>
        <v>162900</v>
      </c>
      <c r="E5" s="3">
        <f t="shared" si="0"/>
        <v>136161000000</v>
      </c>
      <c r="G5" s="13" t="s">
        <v>15</v>
      </c>
      <c r="H5" s="20">
        <f>(E51-((C51^2)/H3))/(H3-1)</f>
        <v>19314644631.037937</v>
      </c>
    </row>
    <row r="6" spans="3:10" x14ac:dyDescent="0.3">
      <c r="C6" s="3">
        <f>Dados!G6</f>
        <v>152000</v>
      </c>
      <c r="D6" s="3">
        <f>Dados!G47</f>
        <v>179900</v>
      </c>
      <c r="E6" s="3">
        <f t="shared" si="0"/>
        <v>23104000000</v>
      </c>
      <c r="G6" s="13" t="s">
        <v>6</v>
      </c>
      <c r="H6" s="13">
        <f>SQRT(H5)</f>
        <v>138977.13708030517</v>
      </c>
    </row>
    <row r="7" spans="3:10" x14ac:dyDescent="0.3">
      <c r="C7" s="3">
        <f>Dados!G7</f>
        <v>506900</v>
      </c>
      <c r="D7" s="3">
        <f>Dados!G23</f>
        <v>202900</v>
      </c>
      <c r="E7" s="3">
        <f t="shared" si="0"/>
        <v>256947610000</v>
      </c>
    </row>
    <row r="8" spans="3:10" x14ac:dyDescent="0.3">
      <c r="C8" s="3">
        <f>Dados!G8</f>
        <v>399900</v>
      </c>
      <c r="D8" s="3">
        <f>Dados!G37</f>
        <v>205900</v>
      </c>
      <c r="E8" s="3">
        <f t="shared" si="0"/>
        <v>159920010000</v>
      </c>
      <c r="H8" s="19" t="s">
        <v>27</v>
      </c>
      <c r="I8" s="16"/>
      <c r="J8" s="16" t="s">
        <v>26</v>
      </c>
    </row>
    <row r="9" spans="3:10" x14ac:dyDescent="0.3">
      <c r="C9" s="3">
        <f>Dados!G9</f>
        <v>313900</v>
      </c>
      <c r="D9" s="3">
        <f>Dados!G26</f>
        <v>207900</v>
      </c>
      <c r="E9" s="3">
        <f t="shared" si="0"/>
        <v>98533210000</v>
      </c>
      <c r="G9" s="13" t="s">
        <v>5</v>
      </c>
      <c r="H9" s="13">
        <f ca="1">IF($I9*$H$3-INT($I9*$H$3)=0,(OFFSET($D$2,$I9*$H$3,0,1,1)+OFFSET($D$2,($I9*$H$3)+1,0,1,1))/2,OFFSET($D$2,ROUNDUP($I9*$H$3,0),0,1,1))</f>
        <v>312500</v>
      </c>
      <c r="I9" s="18">
        <v>0.5</v>
      </c>
      <c r="J9" s="13">
        <v>0.5</v>
      </c>
    </row>
    <row r="10" spans="3:10" x14ac:dyDescent="0.3">
      <c r="C10" s="3">
        <f>Dados!G10</f>
        <v>218999</v>
      </c>
      <c r="D10" s="3">
        <f>Dados!G46</f>
        <v>209000</v>
      </c>
      <c r="E10" s="3">
        <f t="shared" si="0"/>
        <v>47960562001</v>
      </c>
      <c r="G10" s="13" t="s">
        <v>18</v>
      </c>
      <c r="H10" s="13">
        <f t="shared" ref="H10:H13" ca="1" si="1">IF($I10*$H$3-INT($I10*$H$3)=0,(OFFSET($D$2,$I10*$H$3,0,1,1)+OFFSET($D$2,($I10*$H$3)+1,0,1,1))/2,OFFSET($D$2,ROUNDUP($I10*$H$3,0),0,1,1))</f>
        <v>229900</v>
      </c>
      <c r="I10">
        <v>0.25</v>
      </c>
      <c r="J10" s="17">
        <v>0.25</v>
      </c>
    </row>
    <row r="11" spans="3:10" x14ac:dyDescent="0.3">
      <c r="C11" s="3">
        <f>Dados!G11</f>
        <v>232000</v>
      </c>
      <c r="D11" s="3">
        <f>Dados!G24</f>
        <v>215000</v>
      </c>
      <c r="E11" s="3">
        <f t="shared" si="0"/>
        <v>53824000000</v>
      </c>
      <c r="G11" s="13" t="s">
        <v>19</v>
      </c>
      <c r="H11" s="13">
        <f t="shared" ca="1" si="1"/>
        <v>449900</v>
      </c>
      <c r="I11">
        <v>0.75</v>
      </c>
      <c r="J11" s="13">
        <v>0.75</v>
      </c>
    </row>
    <row r="12" spans="3:10" x14ac:dyDescent="0.3">
      <c r="C12" s="3">
        <f>Dados!G12</f>
        <v>312500</v>
      </c>
      <c r="D12" s="3">
        <f>Dados!G10</f>
        <v>218999</v>
      </c>
      <c r="E12" s="3">
        <f t="shared" si="0"/>
        <v>97656250000</v>
      </c>
      <c r="G12" s="13" t="s">
        <v>20</v>
      </c>
      <c r="H12" s="13">
        <f t="shared" ca="1" si="1"/>
        <v>202900</v>
      </c>
      <c r="I12">
        <v>0.1</v>
      </c>
      <c r="J12" s="13">
        <v>0.1</v>
      </c>
    </row>
    <row r="13" spans="3:10" x14ac:dyDescent="0.3">
      <c r="C13" s="3">
        <f>Dados!G13</f>
        <v>159999</v>
      </c>
      <c r="D13" s="3">
        <f>Dados!G35</f>
        <v>224900</v>
      </c>
      <c r="E13" s="3">
        <f t="shared" si="0"/>
        <v>25599680001</v>
      </c>
      <c r="G13" s="13" t="s">
        <v>21</v>
      </c>
      <c r="H13" s="13">
        <f t="shared" ca="1" si="1"/>
        <v>529900</v>
      </c>
      <c r="I13">
        <v>0.9</v>
      </c>
      <c r="J13" s="13">
        <v>0.9</v>
      </c>
    </row>
    <row r="14" spans="3:10" x14ac:dyDescent="0.3">
      <c r="C14" s="3">
        <f>Dados!G14</f>
        <v>307000</v>
      </c>
      <c r="D14" s="3">
        <f>Dados!G34</f>
        <v>229900</v>
      </c>
      <c r="E14" s="3">
        <f t="shared" si="0"/>
        <v>94249000000</v>
      </c>
    </row>
    <row r="15" spans="3:10" x14ac:dyDescent="0.3">
      <c r="C15" s="3">
        <f>Dados!G15</f>
        <v>329999</v>
      </c>
      <c r="D15" s="3">
        <f>Dados!G11</f>
        <v>232000</v>
      </c>
      <c r="E15" s="3">
        <f t="shared" si="0"/>
        <v>108899340001</v>
      </c>
    </row>
    <row r="16" spans="3:10" x14ac:dyDescent="0.3">
      <c r="C16" s="3">
        <f>Dados!G16</f>
        <v>698900</v>
      </c>
      <c r="D16" s="3">
        <f>Dados!G49</f>
        <v>236500</v>
      </c>
      <c r="E16" s="3">
        <f t="shared" si="0"/>
        <v>488461210000</v>
      </c>
      <c r="G16" s="13" t="s">
        <v>22</v>
      </c>
      <c r="H16" s="13">
        <f ca="1" xml:space="preserve"> (3 * (H4 - H9)) / H6</f>
        <v>0.69457084893991383</v>
      </c>
    </row>
    <row r="17" spans="3:8" x14ac:dyDescent="0.3">
      <c r="C17" s="3">
        <f>Dados!G17</f>
        <v>259900</v>
      </c>
      <c r="D17" s="3">
        <f>Dados!G17</f>
        <v>259900</v>
      </c>
      <c r="E17" s="3">
        <f t="shared" si="0"/>
        <v>67548010000</v>
      </c>
      <c r="G17" s="13" t="s">
        <v>23</v>
      </c>
      <c r="H17" s="13">
        <f ca="1">(H11-H10)/(2*(H13-H12))</f>
        <v>0.3363914373088685</v>
      </c>
    </row>
    <row r="18" spans="3:8" x14ac:dyDescent="0.3">
      <c r="C18" s="3">
        <f>Dados!G18</f>
        <v>449900</v>
      </c>
      <c r="D18" s="3">
        <f>Dados!G45</f>
        <v>264000</v>
      </c>
      <c r="E18" s="3">
        <f t="shared" si="0"/>
        <v>202410010000</v>
      </c>
    </row>
    <row r="19" spans="3:8" x14ac:dyDescent="0.3">
      <c r="C19" s="3">
        <f>Dados!G19</f>
        <v>390900</v>
      </c>
      <c r="D19" s="3">
        <f>Dados!G20</f>
        <v>279900</v>
      </c>
      <c r="E19" s="3">
        <f t="shared" si="0"/>
        <v>152802810000</v>
      </c>
    </row>
    <row r="20" spans="3:8" x14ac:dyDescent="0.3">
      <c r="C20" s="3">
        <f>Dados!G20</f>
        <v>279900</v>
      </c>
      <c r="D20" s="3">
        <f>Dados!G40</f>
        <v>285000</v>
      </c>
      <c r="E20" s="3">
        <f t="shared" si="0"/>
        <v>78344010000</v>
      </c>
    </row>
    <row r="21" spans="3:8" x14ac:dyDescent="0.3">
      <c r="C21" s="3">
        <f>Dados!G21</f>
        <v>599998</v>
      </c>
      <c r="D21" s="3">
        <f>Dados!G42</f>
        <v>287000</v>
      </c>
      <c r="E21" s="3">
        <f t="shared" si="0"/>
        <v>359997600004</v>
      </c>
    </row>
    <row r="22" spans="3:8" x14ac:dyDescent="0.3">
      <c r="C22" s="3">
        <f>Dados!G22</f>
        <v>519000</v>
      </c>
      <c r="D22" s="3">
        <f>Dados!G39</f>
        <v>289900</v>
      </c>
      <c r="E22" s="3">
        <f t="shared" si="0"/>
        <v>269361000000</v>
      </c>
    </row>
    <row r="23" spans="3:8" x14ac:dyDescent="0.3">
      <c r="C23" s="3">
        <f>Dados!G23</f>
        <v>202900</v>
      </c>
      <c r="D23" s="3">
        <f>Dados!G32</f>
        <v>297900</v>
      </c>
      <c r="E23" s="3">
        <f t="shared" si="0"/>
        <v>41168410000</v>
      </c>
    </row>
    <row r="24" spans="3:8" x14ac:dyDescent="0.3">
      <c r="C24" s="3">
        <f>Dados!G24</f>
        <v>215000</v>
      </c>
      <c r="D24" s="3">
        <f>Dados!G14</f>
        <v>307000</v>
      </c>
      <c r="E24" s="3">
        <f t="shared" si="0"/>
        <v>46225000000</v>
      </c>
    </row>
    <row r="25" spans="3:8" x14ac:dyDescent="0.3">
      <c r="C25" s="3">
        <f>Dados!G25</f>
        <v>162900</v>
      </c>
      <c r="D25" s="3">
        <f>Dados!G28</f>
        <v>309900</v>
      </c>
      <c r="E25" s="3">
        <f t="shared" si="0"/>
        <v>26536410000</v>
      </c>
    </row>
    <row r="26" spans="3:8" x14ac:dyDescent="0.3">
      <c r="C26" s="3">
        <f>Dados!G26</f>
        <v>207900</v>
      </c>
      <c r="D26" s="3">
        <f>Dados!G12</f>
        <v>312500</v>
      </c>
      <c r="E26" s="3">
        <f t="shared" si="0"/>
        <v>43222410000</v>
      </c>
    </row>
    <row r="27" spans="3:8" x14ac:dyDescent="0.3">
      <c r="C27" s="3">
        <f>Dados!G27</f>
        <v>633900</v>
      </c>
      <c r="D27" s="3">
        <f>Dados!G9</f>
        <v>313900</v>
      </c>
      <c r="E27" s="3">
        <f t="shared" si="0"/>
        <v>401829210000</v>
      </c>
    </row>
    <row r="28" spans="3:8" x14ac:dyDescent="0.3">
      <c r="C28" s="3">
        <f>Dados!G28</f>
        <v>309900</v>
      </c>
      <c r="D28" s="3">
        <f>Dados!G44</f>
        <v>329500</v>
      </c>
      <c r="E28" s="3">
        <f t="shared" si="0"/>
        <v>96038010000</v>
      </c>
    </row>
    <row r="29" spans="3:8" x14ac:dyDescent="0.3">
      <c r="C29" s="3">
        <f>Dados!G29</f>
        <v>464500</v>
      </c>
      <c r="D29" s="3">
        <f>Dados!G4</f>
        <v>329900</v>
      </c>
      <c r="E29" s="3">
        <f t="shared" si="0"/>
        <v>215760250000</v>
      </c>
    </row>
    <row r="30" spans="3:8" x14ac:dyDescent="0.3">
      <c r="C30" s="3">
        <f>Dados!G30</f>
        <v>469800</v>
      </c>
      <c r="D30" s="3">
        <f>Dados!G38</f>
        <v>329900</v>
      </c>
      <c r="E30" s="3">
        <f t="shared" si="0"/>
        <v>220712040000</v>
      </c>
    </row>
    <row r="31" spans="3:8" x14ac:dyDescent="0.3">
      <c r="C31" s="3">
        <f>Dados!G31</f>
        <v>475000</v>
      </c>
      <c r="D31" s="3">
        <f>Dados!G15</f>
        <v>329999</v>
      </c>
      <c r="E31" s="3">
        <f t="shared" si="0"/>
        <v>225625000000</v>
      </c>
    </row>
    <row r="32" spans="3:8" x14ac:dyDescent="0.3">
      <c r="C32" s="3">
        <f>Dados!G32</f>
        <v>297900</v>
      </c>
      <c r="D32" s="3">
        <f>Dados!G5</f>
        <v>369000</v>
      </c>
      <c r="E32" s="3">
        <f t="shared" si="0"/>
        <v>88744410000</v>
      </c>
    </row>
    <row r="33" spans="3:5" x14ac:dyDescent="0.3">
      <c r="C33" s="3">
        <f>Dados!G33</f>
        <v>429900</v>
      </c>
      <c r="D33" s="3">
        <f>Dados!G43</f>
        <v>369500</v>
      </c>
      <c r="E33" s="3">
        <f t="shared" si="0"/>
        <v>184814010000</v>
      </c>
    </row>
    <row r="34" spans="3:5" x14ac:dyDescent="0.3">
      <c r="C34" s="3">
        <f>Dados!G34</f>
        <v>229900</v>
      </c>
      <c r="D34" s="3">
        <f>Dados!G48</f>
        <v>369900</v>
      </c>
      <c r="E34" s="3">
        <f t="shared" si="0"/>
        <v>52854010000</v>
      </c>
    </row>
    <row r="35" spans="3:5" x14ac:dyDescent="0.3">
      <c r="C35" s="3">
        <f>Dados!G35</f>
        <v>224900</v>
      </c>
      <c r="D35" s="3">
        <f>Dados!G19</f>
        <v>390900</v>
      </c>
      <c r="E35" s="3">
        <f t="shared" si="0"/>
        <v>50580010000</v>
      </c>
    </row>
    <row r="36" spans="3:5" x14ac:dyDescent="0.3">
      <c r="C36" s="3">
        <f>Dados!G36</f>
        <v>529900</v>
      </c>
      <c r="D36" s="3">
        <f>Dados!G8</f>
        <v>399900</v>
      </c>
      <c r="E36" s="3">
        <f t="shared" si="0"/>
        <v>280794010000</v>
      </c>
    </row>
    <row r="37" spans="3:5" x14ac:dyDescent="0.3">
      <c r="C37" s="3">
        <f>Dados!G37</f>
        <v>205900</v>
      </c>
      <c r="D37" s="3">
        <f>Dados!G33</f>
        <v>429900</v>
      </c>
      <c r="E37" s="3">
        <f t="shared" si="0"/>
        <v>42394810000</v>
      </c>
    </row>
    <row r="38" spans="3:5" x14ac:dyDescent="0.3">
      <c r="C38" s="3">
        <f>Dados!G38</f>
        <v>329900</v>
      </c>
      <c r="D38" s="3">
        <f>Dados!G18</f>
        <v>449900</v>
      </c>
      <c r="E38" s="3">
        <f t="shared" si="0"/>
        <v>108834010000</v>
      </c>
    </row>
    <row r="39" spans="3:5" x14ac:dyDescent="0.3">
      <c r="C39" s="3">
        <f>Dados!G39</f>
        <v>289900</v>
      </c>
      <c r="D39" s="3">
        <f>Dados!G29</f>
        <v>464500</v>
      </c>
      <c r="E39" s="3">
        <f t="shared" si="0"/>
        <v>84042010000</v>
      </c>
    </row>
    <row r="40" spans="3:5" x14ac:dyDescent="0.3">
      <c r="C40" s="3">
        <f>Dados!G40</f>
        <v>285000</v>
      </c>
      <c r="D40" s="3">
        <f>Dados!G30</f>
        <v>469800</v>
      </c>
      <c r="E40" s="3">
        <f t="shared" si="0"/>
        <v>81225000000</v>
      </c>
    </row>
    <row r="41" spans="3:5" x14ac:dyDescent="0.3">
      <c r="C41" s="3">
        <f>Dados!G41</f>
        <v>659000</v>
      </c>
      <c r="D41" s="3">
        <f>Dados!G31</f>
        <v>475000</v>
      </c>
      <c r="E41" s="3">
        <f t="shared" si="0"/>
        <v>434281000000</v>
      </c>
    </row>
    <row r="42" spans="3:5" x14ac:dyDescent="0.3">
      <c r="C42" s="3">
        <f>Dados!G42</f>
        <v>287000</v>
      </c>
      <c r="D42" s="3">
        <f>Dados!G3</f>
        <v>499900</v>
      </c>
      <c r="E42" s="3">
        <f t="shared" si="0"/>
        <v>82369000000</v>
      </c>
    </row>
    <row r="43" spans="3:5" x14ac:dyDescent="0.3">
      <c r="C43" s="3">
        <f>Dados!G43</f>
        <v>369500</v>
      </c>
      <c r="D43" s="3">
        <f>Dados!G7</f>
        <v>506900</v>
      </c>
      <c r="E43" s="3">
        <f t="shared" si="0"/>
        <v>136530250000</v>
      </c>
    </row>
    <row r="44" spans="3:5" x14ac:dyDescent="0.3">
      <c r="C44" s="3">
        <f>Dados!G44</f>
        <v>329500</v>
      </c>
      <c r="D44" s="3">
        <f>Dados!G22</f>
        <v>519000</v>
      </c>
      <c r="E44" s="3">
        <f t="shared" si="0"/>
        <v>108570250000</v>
      </c>
    </row>
    <row r="45" spans="3:5" x14ac:dyDescent="0.3">
      <c r="C45" s="3">
        <f>Dados!G45</f>
        <v>264000</v>
      </c>
      <c r="D45" s="3">
        <f>Dados!G36</f>
        <v>529900</v>
      </c>
      <c r="E45" s="3">
        <f t="shared" si="0"/>
        <v>69696000000</v>
      </c>
    </row>
    <row r="46" spans="3:5" x14ac:dyDescent="0.3">
      <c r="C46" s="3">
        <f>Dados!G46</f>
        <v>209000</v>
      </c>
      <c r="D46" s="3">
        <f>Dados!G21</f>
        <v>599998</v>
      </c>
      <c r="E46" s="3">
        <f t="shared" si="0"/>
        <v>43681000000</v>
      </c>
    </row>
    <row r="47" spans="3:5" x14ac:dyDescent="0.3">
      <c r="C47" s="3">
        <f>Dados!G47</f>
        <v>179900</v>
      </c>
      <c r="D47" s="3">
        <f>Dados!G27</f>
        <v>633900</v>
      </c>
      <c r="E47" s="3">
        <f t="shared" si="0"/>
        <v>32364010000</v>
      </c>
    </row>
    <row r="48" spans="3:5" x14ac:dyDescent="0.3">
      <c r="C48" s="3">
        <f>Dados!G48</f>
        <v>369900</v>
      </c>
      <c r="D48" s="3">
        <f>Dados!G41</f>
        <v>659000</v>
      </c>
      <c r="E48" s="3">
        <f t="shared" si="0"/>
        <v>136826010000</v>
      </c>
    </row>
    <row r="49" spans="2:10" x14ac:dyDescent="0.3">
      <c r="C49" s="3">
        <f>Dados!G49</f>
        <v>236500</v>
      </c>
      <c r="D49" s="3">
        <f>Dados!G16</f>
        <v>698900</v>
      </c>
      <c r="E49" s="3">
        <f t="shared" si="0"/>
        <v>55932250000</v>
      </c>
    </row>
    <row r="50" spans="2:10" x14ac:dyDescent="0.3">
      <c r="C50" s="15"/>
      <c r="E50" s="15"/>
      <c r="J50" s="15"/>
    </row>
    <row r="51" spans="2:10" x14ac:dyDescent="0.3">
      <c r="B51" t="s">
        <v>7</v>
      </c>
      <c r="C51" s="3">
        <f>SUM(C3:C49)</f>
        <v>16199795</v>
      </c>
      <c r="D51" s="3">
        <f>SUM(D3:D50)</f>
        <v>16199795</v>
      </c>
      <c r="E51" s="3">
        <f>SUM(E3:E49)</f>
        <v>6472162122007</v>
      </c>
      <c r="J51" s="15"/>
    </row>
  </sheetData>
  <sortState xmlns:xlrd2="http://schemas.microsoft.com/office/spreadsheetml/2017/richdata2" ref="D3:D49">
    <sortCondition ref="D3:D4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Identificação</vt:lpstr>
      <vt:lpstr>Dados</vt:lpstr>
      <vt:lpstr>Histograma</vt:lpstr>
      <vt:lpstr>área</vt:lpstr>
      <vt:lpstr>idade</vt:lpstr>
      <vt:lpstr>número de quartos</vt:lpstr>
      <vt:lpstr>preço</vt:lpstr>
      <vt:lpstr>Dados!ex1data2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</dc:creator>
  <cp:lastModifiedBy>Gustavo</cp:lastModifiedBy>
  <dcterms:created xsi:type="dcterms:W3CDTF">2016-07-05T16:54:14Z</dcterms:created>
  <dcterms:modified xsi:type="dcterms:W3CDTF">2019-10-29T12:34:18Z</dcterms:modified>
</cp:coreProperties>
</file>