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hhhhaa/Documents/GitHub/houbank-weiquan/核对本金利息/"/>
    </mc:Choice>
  </mc:AlternateContent>
  <xr:revisionPtr revIDLastSave="0" documentId="13_ncr:1_{5D18220E-7C4D-574D-90F8-7837A30A55D8}" xr6:coauthVersionLast="47" xr6:coauthVersionMax="47" xr10:uidLastSave="{00000000-0000-0000-0000-000000000000}"/>
  <bookViews>
    <workbookView xWindow="0" yWindow="0" windowWidth="25600" windowHeight="160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1" i="3" l="1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4" i="3" s="1"/>
  <c r="F30" i="3" s="1"/>
  <c r="F31" i="3" s="1"/>
  <c r="E1" i="3"/>
  <c r="F26" i="2"/>
  <c r="F25" i="2"/>
  <c r="E31" i="3" l="1"/>
  <c r="D31" i="3" s="1"/>
  <c r="F32" i="3" s="1"/>
  <c r="F33" i="3" s="1"/>
  <c r="E33" i="3" l="1"/>
  <c r="D33" i="3" s="1"/>
  <c r="F34" i="3" s="1"/>
  <c r="F35" i="3" s="1"/>
  <c r="E35" i="3" l="1"/>
  <c r="D35" i="3" s="1"/>
  <c r="F36" i="3" s="1"/>
  <c r="F37" i="3" s="1"/>
  <c r="E37" i="3" l="1"/>
  <c r="D37" i="3" s="1"/>
  <c r="F38" i="3" s="1"/>
  <c r="F39" i="3" s="1"/>
  <c r="E39" i="3" l="1"/>
  <c r="D39" i="3" s="1"/>
  <c r="F40" i="3" s="1"/>
  <c r="F41" i="3" s="1"/>
  <c r="E41" i="3" l="1"/>
  <c r="D41" i="3" s="1"/>
  <c r="F42" i="3" s="1"/>
  <c r="F43" i="3" s="1"/>
  <c r="E43" i="3" l="1"/>
  <c r="D43" i="3" s="1"/>
  <c r="F44" i="3" s="1"/>
  <c r="F45" i="3" s="1"/>
  <c r="E45" i="3" l="1"/>
  <c r="D45" i="3" s="1"/>
  <c r="F46" i="3" s="1"/>
  <c r="F47" i="3" s="1"/>
  <c r="E47" i="3" l="1"/>
  <c r="D47" i="3" s="1"/>
  <c r="F48" i="3" s="1"/>
  <c r="F49" i="3" s="1"/>
  <c r="E49" i="3" l="1"/>
  <c r="D49" i="3" s="1"/>
  <c r="F50" i="3" s="1"/>
  <c r="F51" i="3" s="1"/>
  <c r="E51" i="3" l="1"/>
  <c r="D51" i="3" s="1"/>
  <c r="F52" i="3"/>
  <c r="F53" i="3" s="1"/>
  <c r="E53" i="3" l="1"/>
  <c r="D53" i="3" s="1"/>
  <c r="F54" i="3"/>
  <c r="F55" i="3" s="1"/>
  <c r="E55" i="3" l="1"/>
  <c r="D55" i="3" s="1"/>
  <c r="F56" i="3" s="1"/>
  <c r="F57" i="3" s="1"/>
  <c r="E57" i="3" l="1"/>
  <c r="D57" i="3" s="1"/>
  <c r="F58" i="3" s="1"/>
  <c r="F59" i="3" s="1"/>
  <c r="E59" i="3" l="1"/>
  <c r="D59" i="3" s="1"/>
  <c r="F60" i="3"/>
  <c r="F61" i="3" s="1"/>
  <c r="E61" i="3" l="1"/>
  <c r="D61" i="3" s="1"/>
  <c r="F62" i="3" s="1"/>
  <c r="F63" i="3" s="1"/>
  <c r="E63" i="3" l="1"/>
  <c r="D63" i="3" s="1"/>
  <c r="F64" i="3" s="1"/>
  <c r="F65" i="3" s="1"/>
  <c r="E65" i="3" l="1"/>
  <c r="D65" i="3" s="1"/>
  <c r="F66" i="3" s="1"/>
  <c r="F67" i="3" s="1"/>
  <c r="E67" i="3" l="1"/>
  <c r="D67" i="3" s="1"/>
  <c r="F68" i="3" s="1"/>
  <c r="F69" i="3" s="1"/>
  <c r="F70" i="3" l="1"/>
  <c r="F71" i="3" s="1"/>
  <c r="E69" i="3"/>
  <c r="D69" i="3" s="1"/>
  <c r="F72" i="3" l="1"/>
  <c r="F73" i="3" s="1"/>
  <c r="E71" i="3"/>
  <c r="D71" i="3" s="1"/>
  <c r="E73" i="3" l="1"/>
  <c r="D73" i="3" s="1"/>
  <c r="F74" i="3" s="1"/>
  <c r="F75" i="3" s="1"/>
  <c r="F76" i="3" l="1"/>
  <c r="F77" i="3" s="1"/>
  <c r="E75" i="3"/>
  <c r="D75" i="3" s="1"/>
  <c r="E77" i="3" l="1"/>
  <c r="D77" i="3" s="1"/>
  <c r="F78" i="3" s="1"/>
  <c r="F79" i="3" s="1"/>
  <c r="E79" i="3" l="1"/>
  <c r="D79" i="3" s="1"/>
  <c r="F80" i="3" s="1"/>
  <c r="F81" i="3" s="1"/>
  <c r="F82" i="3" l="1"/>
  <c r="F83" i="3" s="1"/>
  <c r="E81" i="3"/>
  <c r="D81" i="3" s="1"/>
  <c r="E83" i="3" l="1"/>
  <c r="D83" i="3" s="1"/>
  <c r="F84" i="3" s="1"/>
  <c r="F85" i="3" s="1"/>
  <c r="E85" i="3" l="1"/>
  <c r="D85" i="3" s="1"/>
  <c r="F86" i="3" s="1"/>
  <c r="F87" i="3" s="1"/>
  <c r="E87" i="3" l="1"/>
  <c r="D87" i="3" s="1"/>
  <c r="F88" i="3" s="1"/>
  <c r="F89" i="3" s="1"/>
  <c r="E89" i="3" l="1"/>
  <c r="D89" i="3" s="1"/>
  <c r="F90" i="3" s="1"/>
  <c r="F91" i="3" s="1"/>
  <c r="E91" i="3" l="1"/>
  <c r="D91" i="3" s="1"/>
  <c r="F92" i="3" s="1"/>
  <c r="F93" i="3" s="1"/>
  <c r="E93" i="3" l="1"/>
  <c r="D93" i="3" s="1"/>
  <c r="F94" i="3" s="1"/>
  <c r="F95" i="3" s="1"/>
  <c r="E95" i="3" l="1"/>
  <c r="D95" i="3" s="1"/>
  <c r="F96" i="3" s="1"/>
  <c r="F97" i="3" s="1"/>
  <c r="E97" i="3" l="1"/>
  <c r="D97" i="3" s="1"/>
  <c r="F98" i="3" s="1"/>
  <c r="F99" i="3" s="1"/>
  <c r="E99" i="3" l="1"/>
  <c r="D99" i="3" s="1"/>
  <c r="F100" i="3" s="1"/>
  <c r="F101" i="3" s="1"/>
  <c r="E101" i="3" l="1"/>
  <c r="D101" i="3" s="1"/>
  <c r="F102" i="3" s="1"/>
  <c r="F103" i="3" s="1"/>
  <c r="E103" i="3" l="1"/>
  <c r="D103" i="3" s="1"/>
  <c r="F104" i="3" s="1"/>
  <c r="F105" i="3" s="1"/>
  <c r="E105" i="3" l="1"/>
  <c r="D105" i="3" s="1"/>
  <c r="F106" i="3" s="1"/>
  <c r="F107" i="3" s="1"/>
  <c r="E107" i="3" l="1"/>
  <c r="D107" i="3" s="1"/>
  <c r="F108" i="3" s="1"/>
  <c r="F109" i="3" s="1"/>
  <c r="E109" i="3" l="1"/>
  <c r="D109" i="3" s="1"/>
  <c r="F110" i="3"/>
  <c r="F111" i="3" s="1"/>
  <c r="E111" i="3" l="1"/>
  <c r="D111" i="3" s="1"/>
  <c r="F112" i="3" s="1"/>
  <c r="F113" i="3" s="1"/>
  <c r="E113" i="3" l="1"/>
  <c r="D113" i="3" s="1"/>
  <c r="F114" i="3" s="1"/>
  <c r="F115" i="3" s="1"/>
  <c r="E115" i="3" l="1"/>
  <c r="D115" i="3" s="1"/>
  <c r="F116" i="3" s="1"/>
  <c r="F117" i="3" s="1"/>
  <c r="E117" i="3" l="1"/>
  <c r="D117" i="3" s="1"/>
  <c r="F118" i="3" s="1"/>
  <c r="F119" i="3" s="1"/>
  <c r="E119" i="3" l="1"/>
  <c r="D119" i="3" s="1"/>
  <c r="F120" i="3" s="1"/>
  <c r="F121" i="3" s="1"/>
  <c r="E121" i="3" l="1"/>
  <c r="D121" i="3" s="1"/>
  <c r="F122" i="3"/>
  <c r="F123" i="3" s="1"/>
  <c r="E123" i="3" l="1"/>
  <c r="D123" i="3" s="1"/>
  <c r="F124" i="3" s="1"/>
  <c r="F125" i="3" s="1"/>
  <c r="E125" i="3" l="1"/>
  <c r="D125" i="3" s="1"/>
  <c r="F126" i="3" s="1"/>
  <c r="F127" i="3" s="1"/>
  <c r="E127" i="3" l="1"/>
  <c r="D127" i="3" s="1"/>
  <c r="F128" i="3" s="1"/>
  <c r="F129" i="3" s="1"/>
  <c r="E129" i="3" l="1"/>
  <c r="D129" i="3" s="1"/>
  <c r="F130" i="3" s="1"/>
  <c r="F131" i="3" s="1"/>
  <c r="E131" i="3" l="1"/>
  <c r="D131" i="3" s="1"/>
  <c r="F132" i="3" s="1"/>
  <c r="F133" i="3" s="1"/>
  <c r="E133" i="3" l="1"/>
  <c r="D133" i="3" s="1"/>
  <c r="F134" i="3" s="1"/>
  <c r="F135" i="3" s="1"/>
  <c r="E135" i="3" l="1"/>
  <c r="D135" i="3" s="1"/>
  <c r="F136" i="3" s="1"/>
  <c r="F137" i="3" s="1"/>
  <c r="E137" i="3" l="1"/>
  <c r="D137" i="3" s="1"/>
  <c r="F138" i="3" s="1"/>
  <c r="F139" i="3" s="1"/>
  <c r="F140" i="3" l="1"/>
  <c r="F141" i="3" s="1"/>
  <c r="E139" i="3"/>
  <c r="D139" i="3" s="1"/>
  <c r="E141" i="3" l="1"/>
  <c r="D141" i="3" s="1"/>
  <c r="F142" i="3" s="1"/>
  <c r="F143" i="3" s="1"/>
  <c r="E143" i="3" l="1"/>
  <c r="D143" i="3" s="1"/>
  <c r="F144" i="3" s="1"/>
  <c r="F145" i="3" s="1"/>
  <c r="E145" i="3" l="1"/>
  <c r="D145" i="3" s="1"/>
  <c r="F146" i="3" s="1"/>
  <c r="F147" i="3" s="1"/>
  <c r="E147" i="3" l="1"/>
  <c r="D147" i="3" s="1"/>
  <c r="F148" i="3" s="1"/>
  <c r="F149" i="3" s="1"/>
  <c r="E149" i="3" l="1"/>
  <c r="D149" i="3" s="1"/>
  <c r="F150" i="3" s="1"/>
  <c r="F151" i="3" s="1"/>
  <c r="E151" i="3" l="1"/>
  <c r="D151" i="3" s="1"/>
  <c r="F152" i="3" s="1"/>
  <c r="F153" i="3" s="1"/>
  <c r="E153" i="3" l="1"/>
  <c r="D153" i="3" s="1"/>
  <c r="F154" i="3"/>
  <c r="F155" i="3" s="1"/>
  <c r="E155" i="3" l="1"/>
  <c r="D155" i="3" s="1"/>
  <c r="F156" i="3" s="1"/>
  <c r="F157" i="3" s="1"/>
  <c r="E157" i="3" l="1"/>
  <c r="D157" i="3" s="1"/>
  <c r="F158" i="3"/>
  <c r="F159" i="3" s="1"/>
  <c r="E159" i="3" l="1"/>
  <c r="D159" i="3" s="1"/>
  <c r="F160" i="3" s="1"/>
  <c r="F161" i="3" s="1"/>
  <c r="E161" i="3" l="1"/>
  <c r="D161" i="3" s="1"/>
  <c r="F162" i="3" s="1"/>
  <c r="F163" i="3" s="1"/>
  <c r="E163" i="3" l="1"/>
  <c r="D163" i="3" s="1"/>
  <c r="F164" i="3" s="1"/>
  <c r="F165" i="3" s="1"/>
  <c r="E165" i="3" l="1"/>
  <c r="D165" i="3" s="1"/>
  <c r="F166" i="3" s="1"/>
  <c r="F167" i="3" s="1"/>
  <c r="E167" i="3" l="1"/>
  <c r="D167" i="3" s="1"/>
  <c r="F168" i="3" s="1"/>
  <c r="F169" i="3" s="1"/>
  <c r="E169" i="3" l="1"/>
  <c r="D169" i="3" s="1"/>
  <c r="F170" i="3"/>
  <c r="F171" i="3" s="1"/>
  <c r="E171" i="3" l="1"/>
  <c r="D171" i="3" s="1"/>
  <c r="F172" i="3" s="1"/>
  <c r="F173" i="3" s="1"/>
  <c r="E173" i="3" l="1"/>
  <c r="D173" i="3" s="1"/>
  <c r="F174" i="3"/>
  <c r="F175" i="3" s="1"/>
  <c r="E175" i="3" l="1"/>
  <c r="D175" i="3" s="1"/>
  <c r="F176" i="3" s="1"/>
  <c r="F177" i="3" s="1"/>
  <c r="E177" i="3" l="1"/>
  <c r="D177" i="3" s="1"/>
  <c r="F178" i="3" s="1"/>
  <c r="F179" i="3" s="1"/>
  <c r="E179" i="3" l="1"/>
  <c r="D179" i="3" s="1"/>
  <c r="F180" i="3" s="1"/>
  <c r="F181" i="3" s="1"/>
  <c r="E181" i="3" s="1"/>
  <c r="D181" i="3" s="1"/>
</calcChain>
</file>

<file path=xl/sharedStrings.xml><?xml version="1.0" encoding="utf-8"?>
<sst xmlns="http://schemas.openxmlformats.org/spreadsheetml/2006/main" count="519" uniqueCount="81">
  <si>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</si>
  <si>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</si>
  <si>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</si>
  <si>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</si>
  <si>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</si>
  <si>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</si>
  <si>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</si>
  <si>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</si>
  <si>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</si>
  <si>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r>
      <rPr>
        <sz val="10"/>
        <color rgb="FF000000"/>
        <rFont val="宋体"/>
        <family val="3"/>
        <charset val="134"/>
      </rPr>
      <t>中国建设银行个人活期账户全部交易明细</t>
    </r>
  </si>
  <si>
    <r>
      <rPr>
        <sz val="10"/>
        <color rgb="FF000000"/>
        <rFont val="宋体"/>
        <family val="3"/>
        <charset val="134"/>
      </rPr>
      <t>卡号/账号:6210810580001587401</t>
    </r>
    <r>
      <rPr>
        <sz val="10"/>
        <color rgb="FF000000"/>
        <rFont val="宋体"/>
        <family val="3"/>
        <charset val="134"/>
      </rPr>
      <t xml:space="preserve">              客户名称：易文华</t>
    </r>
    <r>
      <rPr>
        <sz val="10"/>
        <color rgb="FF000000"/>
        <rFont val="宋体"/>
        <family val="3"/>
        <charset val="134"/>
      </rPr>
      <t xml:space="preserve">                                 起始日期：20150101</t>
    </r>
    <r>
      <rPr>
        <sz val="10"/>
        <color rgb="FF000000"/>
        <rFont val="宋体"/>
        <family val="3"/>
        <charset val="134"/>
      </rPr>
      <t xml:space="preserve">                  结束日期：20250102</t>
    </r>
  </si>
  <si>
    <r>
      <rPr>
        <sz val="10"/>
        <color rgb="FF000000"/>
        <rFont val="宋体"/>
        <family val="3"/>
        <charset val="134"/>
      </rPr>
      <t>序号</t>
    </r>
  </si>
  <si>
    <r>
      <rPr>
        <sz val="10"/>
        <color rgb="FF000000"/>
        <rFont val="宋体"/>
        <family val="3"/>
        <charset val="134"/>
      </rPr>
      <t>摘要</t>
    </r>
  </si>
  <si>
    <r>
      <rPr>
        <sz val="10"/>
        <color rgb="FF000000"/>
        <rFont val="宋体"/>
        <family val="3"/>
        <charset val="134"/>
      </rPr>
      <t>币别</t>
    </r>
  </si>
  <si>
    <r>
      <rPr>
        <sz val="10"/>
        <color rgb="FF000000"/>
        <rFont val="宋体"/>
        <family val="3"/>
        <charset val="134"/>
      </rPr>
      <t>钞汇</t>
    </r>
  </si>
  <si>
    <r>
      <rPr>
        <sz val="10"/>
        <color rgb="FF000000"/>
        <rFont val="宋体"/>
        <family val="3"/>
        <charset val="134"/>
      </rPr>
      <t>交易日期</t>
    </r>
  </si>
  <si>
    <r>
      <rPr>
        <sz val="10"/>
        <color rgb="FF000000"/>
        <rFont val="宋体"/>
        <family val="3"/>
        <charset val="134"/>
      </rPr>
      <t>交易金额</t>
    </r>
  </si>
  <si>
    <r>
      <rPr>
        <sz val="10"/>
        <color rgb="FF000000"/>
        <rFont val="宋体"/>
        <family val="3"/>
        <charset val="134"/>
      </rPr>
      <t>账户余额</t>
    </r>
  </si>
  <si>
    <r>
      <rPr>
        <sz val="10"/>
        <color rgb="FF000000"/>
        <rFont val="宋体"/>
        <family val="3"/>
        <charset val="134"/>
      </rPr>
      <t>交易地点/附言</t>
    </r>
  </si>
  <si>
    <r>
      <rPr>
        <sz val="10"/>
        <color rgb="FF000000"/>
        <rFont val="宋体"/>
        <family val="3"/>
        <charset val="134"/>
      </rPr>
      <t>对方账号与户名</t>
    </r>
  </si>
  <si>
    <r>
      <rPr>
        <sz val="10"/>
        <color rgb="FF000000"/>
        <rFont val="宋体"/>
        <family val="3"/>
        <charset val="134"/>
      </rPr>
      <t>理财</t>
    </r>
  </si>
  <si>
    <r>
      <rPr>
        <sz val="10"/>
        <color rgb="FF000000"/>
        <rFont val="宋体"/>
        <family val="3"/>
        <charset val="134"/>
      </rPr>
      <t>人民币元</t>
    </r>
  </si>
  <si>
    <r>
      <rPr>
        <sz val="10"/>
        <color rgb="FF000000"/>
        <rFont val="宋体"/>
        <family val="3"/>
        <charset val="134"/>
      </rPr>
      <t>钞</t>
    </r>
  </si>
  <si>
    <r>
      <rPr>
        <sz val="10"/>
        <color rgb="FF000000"/>
        <rFont val="宋体"/>
        <family val="3"/>
        <charset val="134"/>
      </rPr>
      <t>-10,000.00</t>
    </r>
  </si>
  <si>
    <r>
      <rPr>
        <sz val="10"/>
        <color rgb="FF000000"/>
        <rFont val="宋体"/>
        <family val="3"/>
        <charset val="134"/>
      </rPr>
      <t>1,711.52</t>
    </r>
  </si>
  <si>
    <r>
      <rPr>
        <sz val="10"/>
        <color rgb="FF000000"/>
        <rFont val="宋体"/>
        <family val="3"/>
        <charset val="134"/>
      </rPr>
      <t>31050161364000000212/证通股份有限公司</t>
    </r>
  </si>
  <si>
    <r>
      <rPr>
        <sz val="10"/>
        <color rgb="FF000000"/>
        <rFont val="宋体"/>
        <family val="3"/>
        <charset val="134"/>
      </rPr>
      <t>-2,000.00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</si>
  <si>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当前页：35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</si>
  <si>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-9,667.00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</si>
  <si>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当前页：38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</si>
  <si>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3000000255_代提现转账</t>
    </r>
  </si>
  <si>
    <r>
      <rPr>
        <sz val="10"/>
        <color rgb="FF000000"/>
        <rFont val="宋体"/>
        <family val="3"/>
        <charset val="134"/>
      </rPr>
      <t>80000127420000024/代存管方划转款项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</si>
  <si>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当前页：40</t>
    </r>
    <r>
      <rPr>
        <sz val="10"/>
        <color rgb="FF000000"/>
        <rFont val="宋体"/>
        <family val="3"/>
        <charset val="134"/>
      </rPr>
      <t xml:space="preserve">          总页数：104</t>
    </r>
  </si>
  <si>
    <t>理财</t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</si>
  <si>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当前页：42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</si>
  <si>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电子汇入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</si>
  <si>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当前页：47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</si>
  <si>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当前页：51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</si>
  <si>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3,369.74</t>
    </r>
  </si>
  <si>
    <r>
      <rPr>
        <sz val="10"/>
        <color rgb="FF000000"/>
        <rFont val="宋体"/>
        <family val="3"/>
        <charset val="134"/>
      </rPr>
      <t>3,379.74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</si>
  <si>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当前页：52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</si>
  <si>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无卡自助交易</t>
    </r>
  </si>
  <si>
    <r>
      <rPr>
        <sz val="10"/>
        <color rgb="FF000000"/>
        <rFont val="宋体"/>
        <family val="3"/>
        <charset val="134"/>
      </rPr>
      <t>（特约）基金申购</t>
    </r>
  </si>
  <si>
    <r>
      <rPr>
        <sz val="10"/>
        <color rgb="FF000000"/>
        <rFont val="宋体"/>
        <family val="3"/>
        <charset val="134"/>
      </rPr>
      <t>802440359330737/（特约）基金申购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</si>
  <si>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当前页：53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</si>
  <si>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-1,500.00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</si>
  <si>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当前页：54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</si>
  <si>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1,904.99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</si>
  <si>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当前页：55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</si>
  <si>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-2,078.00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</si>
  <si>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当前页：56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</si>
  <si>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-3,000.00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</si>
  <si>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当前页：58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</si>
  <si>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5,526.15</t>
    </r>
  </si>
  <si>
    <r>
      <rPr>
        <sz val="10"/>
        <color rgb="FF000000"/>
        <rFont val="宋体"/>
        <family val="3"/>
        <charset val="134"/>
      </rPr>
      <t>3,526.15</t>
    </r>
  </si>
  <si>
    <r>
      <rPr>
        <sz val="10"/>
        <color rgb="FF000000"/>
        <rFont val="宋体"/>
        <family val="3"/>
        <charset val="134"/>
      </rPr>
      <t>1,246.85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</si>
  <si>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当前页：62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</si>
  <si>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 xml:space="preserve">（特约）中国银联股份有限公司深
</t>
    </r>
    <r>
      <rPr>
        <sz val="10"/>
        <color rgb="FF000000"/>
        <rFont val="宋体"/>
        <family val="3"/>
        <charset val="134"/>
      </rPr>
      <t>圳分</t>
    </r>
  </si>
  <si>
    <r>
      <rPr>
        <sz val="10"/>
        <color rgb="FF000000"/>
        <rFont val="宋体"/>
        <family val="3"/>
        <charset val="134"/>
      </rPr>
      <t xml:space="preserve">812310060120099/（特约）中国银联股份有限公司
</t>
    </r>
    <r>
      <rPr>
        <sz val="10"/>
        <color rgb="FF000000"/>
        <rFont val="宋体"/>
        <family val="3"/>
        <charset val="134"/>
      </rPr>
      <t>深圳分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</si>
  <si>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当前页：65</t>
    </r>
    <r>
      <rPr>
        <sz val="10"/>
        <color rgb="FF000000"/>
        <rFont val="宋体"/>
        <family val="3"/>
        <charset val="134"/>
      </rPr>
      <t xml:space="preserve">          总页数：104</t>
    </r>
  </si>
  <si>
    <r>
      <rPr>
        <sz val="10"/>
        <color rgb="FF000000"/>
        <rFont val="宋体"/>
        <family val="3"/>
        <charset val="134"/>
      </rPr>
      <t>-7,000.00</t>
    </r>
  </si>
  <si>
    <r>
      <rPr>
        <sz val="10"/>
        <color rgb="FF000000"/>
        <rFont val="宋体"/>
        <family val="3"/>
        <charset val="134"/>
      </rPr>
      <t>2,021.42</t>
    </r>
  </si>
  <si>
    <r>
      <rPr>
        <sz val="10"/>
        <color rgb="FF000000"/>
        <rFont val="宋体"/>
        <family val="3"/>
        <charset val="134"/>
      </rPr>
      <t>（特约）基金管理有限公司</t>
    </r>
  </si>
  <si>
    <r>
      <rPr>
        <sz val="10"/>
        <color rgb="FF000000"/>
        <rFont val="宋体"/>
        <family val="3"/>
        <charset val="134"/>
      </rPr>
      <t>802440359330996/（特约）基金管理有限公司</t>
    </r>
  </si>
  <si>
    <r>
      <rPr>
        <sz val="10"/>
        <color rgb="FF000000"/>
        <rFont val="宋体"/>
        <family val="3"/>
        <charset val="134"/>
      </rPr>
      <t>生成时间:2025-01-02</t>
    </r>
    <r>
      <rPr>
        <sz val="10"/>
        <color rgb="FF000000"/>
        <rFont val="宋体"/>
        <family val="3"/>
        <charset val="134"/>
      </rPr>
      <t xml:space="preserve"> 15:50:14</t>
    </r>
    <r>
      <rPr>
        <sz val="10"/>
        <color rgb="FF000000"/>
        <rFont val="宋体"/>
        <family val="3"/>
        <charset val="134"/>
      </rPr>
      <t xml:space="preserve">                                                                   当前页：68</t>
    </r>
    <r>
      <rPr>
        <sz val="10"/>
        <color rgb="FF000000"/>
        <rFont val="宋体"/>
        <family val="3"/>
        <charset val="134"/>
      </rPr>
      <t xml:space="preserve">          总页数：104</t>
    </r>
  </si>
  <si>
    <t>买入</t>
  </si>
  <si>
    <t>转出</t>
  </si>
  <si>
    <r>
      <rPr>
        <sz val="11"/>
        <color rgb="FF000000"/>
        <rFont val="Microsoft YaHei"/>
        <family val="2"/>
        <charset val="134"/>
      </rPr>
      <t>按照年化10%365天折算日滚动复利计算得到的全部本息</t>
    </r>
  </si>
  <si>
    <r>
      <rPr>
        <sz val="11"/>
        <color rgb="FF000000"/>
        <rFont val="Microsoft YaHei"/>
        <family val="2"/>
        <charset val="134"/>
      </rPr>
      <t>违约后规则</t>
    </r>
  </si>
  <si>
    <r>
      <rPr>
        <sz val="11"/>
        <color rgb="FF000000"/>
        <rFont val="Microsoft YaHei"/>
        <family val="2"/>
        <charset val="134"/>
      </rPr>
      <t>罚息</t>
    </r>
  </si>
  <si>
    <r>
      <rPr>
        <sz val="11"/>
        <color rgb="FF000000"/>
        <rFont val="Microsoft YaHei"/>
        <family val="2"/>
        <charset val="134"/>
      </rPr>
      <t>每天万分之五</t>
    </r>
  </si>
  <si>
    <r>
      <rPr>
        <sz val="11"/>
        <color rgb="FF000000"/>
        <rFont val="Microsoft YaHei"/>
        <family val="2"/>
        <charset val="134"/>
      </rPr>
      <t>账单日为消费后下个月1日</t>
    </r>
  </si>
  <si>
    <r>
      <rPr>
        <sz val="11"/>
        <color rgb="FF000000"/>
        <rFont val="Microsoft YaHei"/>
        <family val="2"/>
        <charset val="134"/>
      </rPr>
      <t>在账单日判断是否逾期，最低还款额为5%</t>
    </r>
  </si>
  <si>
    <r>
      <rPr>
        <sz val="11"/>
        <color rgb="FF000000"/>
        <rFont val="Microsoft YaHei"/>
        <family val="2"/>
        <charset val="134"/>
      </rPr>
      <t>还款日为为消费后下个月20日，不还款视为逾期</t>
    </r>
  </si>
  <si>
    <r>
      <rPr>
        <sz val="11"/>
        <color rgb="FF000000"/>
        <rFont val="Microsoft YaHei"/>
        <family val="2"/>
        <charset val="134"/>
      </rPr>
      <t>如果逾期，将最低还款额的</t>
    </r>
    <r>
      <rPr>
        <sz val="11"/>
        <color rgb="FF000000"/>
        <rFont val="Arial"/>
        <family val="2"/>
      </rPr>
      <t>5%</t>
    </r>
    <r>
      <rPr>
        <sz val="11"/>
        <color rgb="FF000000"/>
        <rFont val="Microsoft YaHei"/>
        <family val="2"/>
        <charset val="134"/>
      </rPr>
      <t>计入违约金，在下次出账单时收取</t>
    </r>
  </si>
  <si>
    <r>
      <rPr>
        <sz val="11"/>
        <color rgb="FF000000"/>
        <rFont val="Microsoft YaHei"/>
        <family val="2"/>
        <charset val="134"/>
      </rPr>
      <t>违约金</t>
    </r>
  </si>
  <si>
    <r>
      <rPr>
        <sz val="11"/>
        <color rgb="FF000000"/>
        <rFont val="Microsoft YaHei"/>
        <family val="2"/>
        <charset val="134"/>
      </rPr>
      <t>最低还款额</t>
    </r>
  </si>
  <si>
    <r>
      <rPr>
        <sz val="11"/>
        <color rgb="FF000000"/>
        <rFont val="Microsoft YaHei"/>
        <family val="2"/>
        <charset val="134"/>
      </rPr>
      <t>账单</t>
    </r>
  </si>
  <si>
    <r>
      <rPr>
        <sz val="11"/>
        <color rgb="FF000000"/>
        <rFont val="Microsoft YaHei"/>
        <family val="2"/>
        <charset val="134"/>
      </rPr>
      <t>未逾期</t>
    </r>
  </si>
  <si>
    <r>
      <rPr>
        <sz val="11"/>
        <color rgb="FF000000"/>
        <rFont val="Microsoft YaHei"/>
        <family val="2"/>
        <charset val="134"/>
      </rPr>
      <t>逾期，产生罚息</t>
    </r>
  </si>
  <si>
    <r>
      <rPr>
        <sz val="11"/>
        <color rgb="FF000000"/>
        <rFont val="Microsoft YaHei"/>
        <family val="2"/>
        <charset val="134"/>
      </rPr>
      <t>逾期，计算罚息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</si>
</sst>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1" formatCode="0_ "/>
  </numFmts>
  <fonts count="11">
    <font>
      <sz val="10"/>
      <name val="Verdana"/>
      <charset val="134"/>
    </font>
    <font>
      <sz val="10"/>
      <color theme="1"/>
      <name val="宋体"/>
      <family val="3"/>
      <charset val="134"/>
    </font>
    <font>
      <sz val="1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1"/>
      <color rgb="FF000000"/>
      <name val="Arial"/>
      <family val="2"/>
    </font>
    <font>
      <sz val="11"/>
      <color rgb="FF000000"/>
      <name val="Microsoft YaHei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Verdana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theme="0" tint="-0.14996795556505021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theme="0" tint="-0.14996795556505021"/>
      </patternFill>
    </fill>
    <fill>
      <patternFill patternType="solid">
        <fgColor theme="5" tint="0.59999389629810485"/>
        <bgColor theme="0" tint="-0.14996795556505021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80" fontId="0" fillId="0" borderId="0" xfId="0" applyNumberFormat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180" fontId="1" fillId="2" borderId="1" xfId="0" applyNumberFormat="1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left" vertical="center"/>
    </xf>
    <xf numFmtId="180" fontId="1" fillId="3" borderId="1" xfId="0" applyNumberFormat="1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left" vertical="center"/>
    </xf>
    <xf numFmtId="180" fontId="1" fillId="4" borderId="1" xfId="0" applyNumberFormat="1" applyFont="1" applyFill="1" applyBorder="1" applyAlignment="1">
      <alignment horizontal="right" vertical="center"/>
    </xf>
    <xf numFmtId="14" fontId="1" fillId="5" borderId="1" xfId="0" applyNumberFormat="1" applyFont="1" applyFill="1" applyBorder="1" applyAlignment="1">
      <alignment horizontal="left" vertical="center"/>
    </xf>
    <xf numFmtId="180" fontId="1" fillId="5" borderId="1" xfId="0" applyNumberFormat="1" applyFont="1" applyFill="1" applyBorder="1" applyAlignment="1">
      <alignment horizontal="right" vertical="center"/>
    </xf>
    <xf numFmtId="14" fontId="1" fillId="6" borderId="1" xfId="0" applyNumberFormat="1" applyFont="1" applyFill="1" applyBorder="1" applyAlignment="1">
      <alignment horizontal="left" vertical="center"/>
    </xf>
    <xf numFmtId="180" fontId="1" fillId="6" borderId="1" xfId="0" applyNumberFormat="1" applyFont="1" applyFill="1" applyBorder="1" applyAlignment="1">
      <alignment horizontal="right" vertical="center"/>
    </xf>
    <xf numFmtId="14" fontId="1" fillId="7" borderId="1" xfId="0" applyNumberFormat="1" applyFont="1" applyFill="1" applyBorder="1" applyAlignment="1">
      <alignment horizontal="left" vertical="center"/>
    </xf>
    <xf numFmtId="180" fontId="1" fillId="7" borderId="1" xfId="0" applyNumberFormat="1" applyFont="1" applyFill="1" applyBorder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80" fontId="1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80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181" fontId="4" fillId="0" borderId="0" xfId="0" applyNumberFormat="1" applyFont="1" applyAlignment="1">
      <alignment horizontal="left" vertical="top" wrapText="1"/>
    </xf>
    <xf numFmtId="180" fontId="3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I141" totalsRowShown="0">
  <autoFilter ref="A1:I141" xr:uid="{00000000-0009-0000-0100-000002000000}"/>
  <tableColumns count="9">
    <tableColumn id="1" xr3:uid="{00000000-0010-0000-0000-000001000000}" name="列1"/>
    <tableColumn id="2" xr3:uid="{00000000-0010-0000-0000-000002000000}" name="列2"/>
    <tableColumn id="3" xr3:uid="{00000000-0010-0000-0000-000003000000}" name="列3"/>
    <tableColumn id="4" xr3:uid="{00000000-0010-0000-0000-000004000000}" name="列4"/>
    <tableColumn id="5" xr3:uid="{00000000-0010-0000-0000-000005000000}" name="列5"/>
    <tableColumn id="6" xr3:uid="{00000000-0010-0000-0000-000006000000}" name="列6"/>
    <tableColumn id="7" xr3:uid="{00000000-0010-0000-0000-000007000000}" name="列7"/>
    <tableColumn id="8" xr3:uid="{00000000-0010-0000-0000-000008000000}" name="列8"/>
    <tableColumn id="9" xr3:uid="{00000000-0010-0000-0000-000009000000}" name="列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workbookViewId="0">
      <selection sqref="A1:I141"/>
    </sheetView>
  </sheetViews>
  <sheetFormatPr baseColWidth="10" defaultColWidth="8.83203125" defaultRowHeight="13"/>
  <cols>
    <col min="1" max="1" width="6" customWidth="1"/>
    <col min="2" max="2" width="19.83203125" customWidth="1"/>
    <col min="3" max="3" width="10.6640625" customWidth="1"/>
    <col min="4" max="4" width="7.33203125" customWidth="1"/>
    <col min="5" max="5" width="10.5" customWidth="1"/>
    <col min="6" max="6" width="13.5" customWidth="1"/>
    <col min="7" max="7" width="13.83203125" customWidth="1"/>
    <col min="8" max="8" width="25.83203125" customWidth="1"/>
    <col min="9" max="9" width="36.33203125" customWidth="1"/>
  </cols>
  <sheetData>
    <row r="1" spans="1:9" ht="19.5" customHeight="1">
      <c r="A1" s="3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3" customHeight="1">
      <c r="A2" s="38" t="s">
        <v>9</v>
      </c>
    </row>
    <row r="3" spans="1:9" ht="13.75" customHeight="1"/>
    <row r="4" spans="1:9" ht="13" customHeight="1">
      <c r="A4" s="38" t="s">
        <v>10</v>
      </c>
    </row>
    <row r="5" spans="1:9" ht="34" customHeight="1"/>
    <row r="6" spans="1:9" ht="326.75" customHeight="1">
      <c r="A6" s="39" t="s">
        <v>11</v>
      </c>
      <c r="B6" s="39" t="s">
        <v>12</v>
      </c>
      <c r="C6" s="39" t="s">
        <v>13</v>
      </c>
      <c r="D6" s="39" t="s">
        <v>14</v>
      </c>
      <c r="E6" s="39" t="s">
        <v>15</v>
      </c>
      <c r="F6" s="39" t="s">
        <v>16</v>
      </c>
      <c r="G6" s="39" t="s">
        <v>17</v>
      </c>
      <c r="H6" s="39" t="s">
        <v>18</v>
      </c>
      <c r="I6" s="39" t="s">
        <v>19</v>
      </c>
    </row>
    <row r="7" spans="1:9" ht="81.5" customHeight="1">
      <c r="A7" s="39">
        <v>661</v>
      </c>
      <c r="B7" s="39" t="s">
        <v>20</v>
      </c>
      <c r="C7" s="39" t="s">
        <v>21</v>
      </c>
      <c r="D7" s="39" t="s">
        <v>22</v>
      </c>
      <c r="E7" s="39">
        <v>20180302</v>
      </c>
      <c r="F7" s="39" t="s">
        <v>23</v>
      </c>
      <c r="G7" s="39" t="s">
        <v>24</v>
      </c>
      <c r="H7" s="39" t="s">
        <v>20</v>
      </c>
      <c r="I7" s="39" t="s">
        <v>25</v>
      </c>
    </row>
    <row r="8" spans="1:9" ht="13" customHeight="1">
      <c r="A8" s="39">
        <v>663</v>
      </c>
      <c r="B8" s="39" t="s">
        <v>20</v>
      </c>
      <c r="C8" s="39" t="s">
        <v>21</v>
      </c>
      <c r="D8" s="39" t="s">
        <v>22</v>
      </c>
      <c r="E8" s="39">
        <v>20180302</v>
      </c>
      <c r="F8" s="39" t="s">
        <v>26</v>
      </c>
      <c r="G8" s="39">
        <v>11.52</v>
      </c>
      <c r="H8" s="39" t="s">
        <v>20</v>
      </c>
      <c r="I8" s="39" t="s">
        <v>25</v>
      </c>
    </row>
    <row r="9" spans="1:9" ht="13.75" customHeight="1"/>
    <row r="10" spans="1:9" ht="13" customHeight="1">
      <c r="A10" s="38" t="s">
        <v>27</v>
      </c>
    </row>
    <row r="11" spans="1:9" ht="19.5" customHeight="1"/>
    <row r="12" spans="1:9" ht="13" customHeight="1">
      <c r="A12" s="38" t="s">
        <v>9</v>
      </c>
    </row>
    <row r="13" spans="1:9" ht="13.75" customHeight="1"/>
    <row r="14" spans="1:9" ht="13" customHeight="1">
      <c r="A14" s="38" t="s">
        <v>10</v>
      </c>
    </row>
    <row r="15" spans="1:9" ht="34" customHeight="1"/>
    <row r="16" spans="1:9" ht="403.25" customHeight="1">
      <c r="A16" s="39" t="s">
        <v>11</v>
      </c>
      <c r="B16" s="39" t="s">
        <v>12</v>
      </c>
      <c r="C16" s="39" t="s">
        <v>13</v>
      </c>
      <c r="D16" s="39" t="s">
        <v>14</v>
      </c>
      <c r="E16" s="39" t="s">
        <v>15</v>
      </c>
      <c r="F16" s="39" t="s">
        <v>16</v>
      </c>
      <c r="G16" s="39" t="s">
        <v>17</v>
      </c>
      <c r="H16" s="39" t="s">
        <v>18</v>
      </c>
      <c r="I16" s="39" t="s">
        <v>19</v>
      </c>
    </row>
    <row r="17" spans="1:9" ht="13" customHeight="1">
      <c r="A17" s="39">
        <v>706</v>
      </c>
      <c r="B17" s="39" t="s">
        <v>20</v>
      </c>
      <c r="C17" s="39" t="s">
        <v>21</v>
      </c>
      <c r="D17" s="39" t="s">
        <v>22</v>
      </c>
      <c r="E17" s="39">
        <v>20180318</v>
      </c>
      <c r="F17" s="39" t="s">
        <v>28</v>
      </c>
      <c r="G17" s="39">
        <v>137.82</v>
      </c>
      <c r="H17" s="39" t="s">
        <v>20</v>
      </c>
      <c r="I17" s="39" t="s">
        <v>25</v>
      </c>
    </row>
    <row r="18" spans="1:9" ht="13.75" customHeight="1"/>
    <row r="19" spans="1:9" ht="13" customHeight="1">
      <c r="A19" s="38" t="s">
        <v>29</v>
      </c>
    </row>
    <row r="20" spans="1:9" ht="19.5" customHeight="1"/>
    <row r="21" spans="1:9" ht="13" customHeight="1">
      <c r="A21" s="38" t="s">
        <v>9</v>
      </c>
    </row>
    <row r="22" spans="1:9" ht="13.75" customHeight="1"/>
    <row r="23" spans="1:9" ht="13" customHeight="1">
      <c r="A23" s="38" t="s">
        <v>10</v>
      </c>
    </row>
    <row r="24" spans="1:9" ht="34" customHeight="1"/>
    <row r="25" spans="1:9" ht="403.25" customHeight="1">
      <c r="A25" s="39" t="s">
        <v>11</v>
      </c>
      <c r="B25" s="39" t="s">
        <v>12</v>
      </c>
      <c r="C25" s="39" t="s">
        <v>13</v>
      </c>
      <c r="D25" s="39" t="s">
        <v>14</v>
      </c>
      <c r="E25" s="39" t="s">
        <v>15</v>
      </c>
      <c r="F25" s="39" t="s">
        <v>16</v>
      </c>
      <c r="G25" s="39" t="s">
        <v>17</v>
      </c>
      <c r="H25" s="39" t="s">
        <v>18</v>
      </c>
      <c r="I25" s="39" t="s">
        <v>19</v>
      </c>
    </row>
    <row r="26" spans="1:9" ht="13" customHeight="1">
      <c r="A26" s="39">
        <v>745</v>
      </c>
      <c r="B26" s="39" t="s">
        <v>30</v>
      </c>
      <c r="C26" s="39" t="s">
        <v>21</v>
      </c>
      <c r="D26" s="39" t="s">
        <v>22</v>
      </c>
      <c r="E26" s="39">
        <v>20180402</v>
      </c>
      <c r="F26" s="39">
        <v>75</v>
      </c>
      <c r="G26" s="39">
        <v>688.12</v>
      </c>
      <c r="H26" s="39" t="s">
        <v>30</v>
      </c>
      <c r="I26" s="39" t="s">
        <v>31</v>
      </c>
    </row>
    <row r="27" spans="1:9" ht="13.75" customHeight="1"/>
    <row r="28" spans="1:9" ht="13" customHeight="1">
      <c r="A28" s="38" t="s">
        <v>32</v>
      </c>
    </row>
    <row r="29" spans="1:9" ht="19.5" customHeight="1"/>
    <row r="30" spans="1:9" ht="13" customHeight="1">
      <c r="A30" s="38" t="s">
        <v>9</v>
      </c>
    </row>
    <row r="31" spans="1:9" ht="13.75" customHeight="1"/>
    <row r="32" spans="1:9" ht="13" customHeight="1">
      <c r="A32" s="38" t="s">
        <v>10</v>
      </c>
    </row>
    <row r="33" spans="1:9" ht="34" customHeight="1"/>
    <row r="34" spans="1:9" ht="403.25" customHeight="1">
      <c r="A34" s="39" t="s">
        <v>11</v>
      </c>
      <c r="B34" s="39" t="s">
        <v>12</v>
      </c>
      <c r="C34" s="39" t="s">
        <v>13</v>
      </c>
      <c r="D34" s="39" t="s">
        <v>14</v>
      </c>
      <c r="E34" s="39" t="s">
        <v>15</v>
      </c>
      <c r="F34" s="39" t="s">
        <v>16</v>
      </c>
      <c r="G34" s="39" t="s">
        <v>17</v>
      </c>
      <c r="H34" s="39" t="s">
        <v>18</v>
      </c>
      <c r="I34" s="39" t="s">
        <v>19</v>
      </c>
    </row>
    <row r="35" spans="1:9" ht="13" customHeight="1">
      <c r="A35" s="39">
        <v>786</v>
      </c>
      <c r="B35" s="40" t="s">
        <v>33</v>
      </c>
      <c r="C35" s="39" t="s">
        <v>21</v>
      </c>
      <c r="D35" s="39" t="s">
        <v>22</v>
      </c>
      <c r="E35" s="39">
        <v>20180505</v>
      </c>
      <c r="F35" s="39">
        <v>-900</v>
      </c>
      <c r="G35" s="39">
        <v>33.65</v>
      </c>
      <c r="H35" s="39" t="s">
        <v>20</v>
      </c>
      <c r="I35" s="39" t="s">
        <v>25</v>
      </c>
    </row>
    <row r="36" spans="1:9" ht="13.75" customHeight="1"/>
    <row r="37" spans="1:9" ht="13" customHeight="1">
      <c r="A37" s="38" t="s">
        <v>34</v>
      </c>
    </row>
    <row r="38" spans="1:9" ht="19.5" customHeight="1"/>
    <row r="39" spans="1:9" ht="13" customHeight="1">
      <c r="A39" s="38" t="s">
        <v>9</v>
      </c>
    </row>
    <row r="40" spans="1:9" ht="13.75" customHeight="1"/>
    <row r="41" spans="1:9" ht="13" customHeight="1">
      <c r="A41" s="38" t="s">
        <v>10</v>
      </c>
    </row>
    <row r="42" spans="1:9" ht="34" customHeight="1"/>
    <row r="43" spans="1:9" ht="403.25" customHeight="1">
      <c r="A43" s="39" t="s">
        <v>11</v>
      </c>
      <c r="B43" s="39" t="s">
        <v>12</v>
      </c>
      <c r="C43" s="39" t="s">
        <v>13</v>
      </c>
      <c r="D43" s="39" t="s">
        <v>14</v>
      </c>
      <c r="E43" s="39" t="s">
        <v>15</v>
      </c>
      <c r="F43" s="39" t="s">
        <v>16</v>
      </c>
      <c r="G43" s="39" t="s">
        <v>17</v>
      </c>
      <c r="H43" s="39" t="s">
        <v>18</v>
      </c>
      <c r="I43" s="39" t="s">
        <v>19</v>
      </c>
    </row>
    <row r="44" spans="1:9" ht="13" customHeight="1">
      <c r="A44" s="39">
        <v>878</v>
      </c>
      <c r="B44" s="39" t="s">
        <v>35</v>
      </c>
      <c r="C44" s="39" t="s">
        <v>21</v>
      </c>
      <c r="D44" s="39" t="s">
        <v>22</v>
      </c>
      <c r="E44" s="39">
        <v>20180711</v>
      </c>
      <c r="F44" s="39">
        <v>42.79</v>
      </c>
      <c r="G44" s="39">
        <v>205.8</v>
      </c>
      <c r="H44" s="39" t="s">
        <v>30</v>
      </c>
      <c r="I44" s="39" t="s">
        <v>31</v>
      </c>
    </row>
    <row r="45" spans="1:9" ht="13.75" customHeight="1"/>
    <row r="46" spans="1:9" ht="13" customHeight="1">
      <c r="A46" s="38" t="s">
        <v>36</v>
      </c>
    </row>
    <row r="47" spans="1:9" ht="19.5" customHeight="1"/>
    <row r="48" spans="1:9" ht="13" customHeight="1">
      <c r="A48" s="38" t="s">
        <v>9</v>
      </c>
    </row>
    <row r="49" spans="1:9" ht="13.75" customHeight="1"/>
    <row r="50" spans="1:9" ht="13" customHeight="1">
      <c r="A50" s="38" t="s">
        <v>10</v>
      </c>
    </row>
    <row r="51" spans="1:9" ht="34" customHeight="1"/>
    <row r="52" spans="1:9" ht="403.25" customHeight="1">
      <c r="A52" s="39" t="s">
        <v>11</v>
      </c>
      <c r="B52" s="39" t="s">
        <v>12</v>
      </c>
      <c r="C52" s="39" t="s">
        <v>13</v>
      </c>
      <c r="D52" s="39" t="s">
        <v>14</v>
      </c>
      <c r="E52" s="39" t="s">
        <v>15</v>
      </c>
      <c r="F52" s="39" t="s">
        <v>16</v>
      </c>
      <c r="G52" s="39" t="s">
        <v>17</v>
      </c>
      <c r="H52" s="39" t="s">
        <v>18</v>
      </c>
      <c r="I52" s="39" t="s">
        <v>19</v>
      </c>
    </row>
    <row r="53" spans="1:9" ht="13" customHeight="1">
      <c r="A53" s="39">
        <v>953</v>
      </c>
      <c r="B53" s="39" t="s">
        <v>30</v>
      </c>
      <c r="C53" s="39" t="s">
        <v>21</v>
      </c>
      <c r="D53" s="39" t="s">
        <v>22</v>
      </c>
      <c r="E53" s="39">
        <v>20180917</v>
      </c>
      <c r="F53" s="39">
        <v>21.12</v>
      </c>
      <c r="G53" s="39">
        <v>21.12</v>
      </c>
      <c r="H53" s="39" t="s">
        <v>30</v>
      </c>
      <c r="I53" s="39" t="s">
        <v>31</v>
      </c>
    </row>
    <row r="54" spans="1:9" ht="13.75" customHeight="1"/>
    <row r="55" spans="1:9" ht="13" customHeight="1">
      <c r="A55" s="38" t="s">
        <v>37</v>
      </c>
    </row>
    <row r="56" spans="1:9" ht="19.5" customHeight="1"/>
    <row r="57" spans="1:9" ht="13" customHeight="1">
      <c r="A57" s="38" t="s">
        <v>9</v>
      </c>
    </row>
    <row r="58" spans="1:9" ht="13.75" customHeight="1"/>
    <row r="59" spans="1:9" ht="13" customHeight="1">
      <c r="A59" s="38" t="s">
        <v>10</v>
      </c>
    </row>
    <row r="60" spans="1:9" ht="34" customHeight="1"/>
    <row r="61" spans="1:9" ht="380" customHeight="1">
      <c r="A61" s="39" t="s">
        <v>11</v>
      </c>
      <c r="B61" s="39" t="s">
        <v>12</v>
      </c>
      <c r="C61" s="39" t="s">
        <v>13</v>
      </c>
      <c r="D61" s="39" t="s">
        <v>14</v>
      </c>
      <c r="E61" s="39" t="s">
        <v>15</v>
      </c>
      <c r="F61" s="39" t="s">
        <v>16</v>
      </c>
      <c r="G61" s="39" t="s">
        <v>17</v>
      </c>
      <c r="H61" s="39" t="s">
        <v>18</v>
      </c>
      <c r="I61" s="39" t="s">
        <v>19</v>
      </c>
    </row>
    <row r="62" spans="1:9" ht="28.25" customHeight="1">
      <c r="A62" s="39">
        <v>987</v>
      </c>
      <c r="B62" s="39" t="s">
        <v>30</v>
      </c>
      <c r="C62" s="39" t="s">
        <v>21</v>
      </c>
      <c r="D62" s="39" t="s">
        <v>22</v>
      </c>
      <c r="E62" s="39">
        <v>20181010</v>
      </c>
      <c r="F62" s="39">
        <v>0.56000000000000005</v>
      </c>
      <c r="G62" s="39" t="s">
        <v>38</v>
      </c>
      <c r="H62" s="39" t="s">
        <v>30</v>
      </c>
      <c r="I62" s="39" t="s">
        <v>31</v>
      </c>
    </row>
    <row r="63" spans="1:9" ht="13" customHeight="1">
      <c r="A63" s="39">
        <v>988</v>
      </c>
      <c r="B63" s="39" t="s">
        <v>30</v>
      </c>
      <c r="C63" s="39" t="s">
        <v>21</v>
      </c>
      <c r="D63" s="39" t="s">
        <v>22</v>
      </c>
      <c r="E63" s="39">
        <v>20181010</v>
      </c>
      <c r="F63" s="39">
        <v>10</v>
      </c>
      <c r="G63" s="39" t="s">
        <v>39</v>
      </c>
      <c r="H63" s="39" t="s">
        <v>30</v>
      </c>
      <c r="I63" s="39" t="s">
        <v>31</v>
      </c>
    </row>
    <row r="64" spans="1:9" ht="13.75" customHeight="1"/>
    <row r="65" spans="1:9" ht="13" customHeight="1">
      <c r="A65" s="38" t="s">
        <v>40</v>
      </c>
    </row>
    <row r="66" spans="1:9" ht="19.5" customHeight="1"/>
    <row r="67" spans="1:9" ht="13" customHeight="1">
      <c r="A67" s="38" t="s">
        <v>9</v>
      </c>
    </row>
    <row r="68" spans="1:9" ht="13.75" customHeight="1"/>
    <row r="69" spans="1:9" ht="13" customHeight="1">
      <c r="A69" s="38" t="s">
        <v>10</v>
      </c>
    </row>
    <row r="70" spans="1:9" ht="34" customHeight="1"/>
    <row r="71" spans="1:9" ht="340.25" customHeight="1">
      <c r="A71" s="39" t="s">
        <v>11</v>
      </c>
      <c r="B71" s="39" t="s">
        <v>12</v>
      </c>
      <c r="C71" s="39" t="s">
        <v>13</v>
      </c>
      <c r="D71" s="39" t="s">
        <v>14</v>
      </c>
      <c r="E71" s="39" t="s">
        <v>15</v>
      </c>
      <c r="F71" s="39" t="s">
        <v>16</v>
      </c>
      <c r="G71" s="39" t="s">
        <v>17</v>
      </c>
      <c r="H71" s="39" t="s">
        <v>18</v>
      </c>
      <c r="I71" s="39" t="s">
        <v>19</v>
      </c>
    </row>
    <row r="72" spans="1:9" ht="68" customHeight="1">
      <c r="A72" s="39">
        <v>1004</v>
      </c>
      <c r="B72" s="39" t="s">
        <v>41</v>
      </c>
      <c r="C72" s="39" t="s">
        <v>21</v>
      </c>
      <c r="D72" s="39" t="s">
        <v>22</v>
      </c>
      <c r="E72" s="39">
        <v>20181017</v>
      </c>
      <c r="F72" s="39" t="s">
        <v>23</v>
      </c>
      <c r="G72" s="39">
        <v>564.38</v>
      </c>
      <c r="H72" s="39" t="s">
        <v>42</v>
      </c>
      <c r="I72" s="39" t="s">
        <v>43</v>
      </c>
    </row>
    <row r="73" spans="1:9" ht="13" customHeight="1">
      <c r="A73" s="39">
        <v>1005</v>
      </c>
      <c r="B73" s="39" t="s">
        <v>41</v>
      </c>
      <c r="C73" s="39" t="s">
        <v>21</v>
      </c>
      <c r="D73" s="39" t="s">
        <v>22</v>
      </c>
      <c r="E73" s="39">
        <v>20181017</v>
      </c>
      <c r="F73" s="39">
        <v>-500</v>
      </c>
      <c r="G73" s="39">
        <v>64.38</v>
      </c>
      <c r="H73" s="39" t="s">
        <v>42</v>
      </c>
      <c r="I73" s="39" t="s">
        <v>43</v>
      </c>
    </row>
    <row r="74" spans="1:9" ht="13.75" customHeight="1"/>
    <row r="75" spans="1:9" ht="13" customHeight="1">
      <c r="A75" s="38" t="s">
        <v>44</v>
      </c>
    </row>
    <row r="76" spans="1:9" ht="19.5" customHeight="1"/>
    <row r="77" spans="1:9" ht="13" customHeight="1">
      <c r="A77" s="38" t="s">
        <v>9</v>
      </c>
    </row>
    <row r="78" spans="1:9" ht="13.75" customHeight="1"/>
    <row r="79" spans="1:9" ht="13" customHeight="1">
      <c r="A79" s="38" t="s">
        <v>10</v>
      </c>
    </row>
    <row r="80" spans="1:9" ht="34" customHeight="1"/>
    <row r="81" spans="1:9" ht="403.25" customHeight="1">
      <c r="A81" s="39" t="s">
        <v>11</v>
      </c>
      <c r="B81" s="39" t="s">
        <v>12</v>
      </c>
      <c r="C81" s="39" t="s">
        <v>13</v>
      </c>
      <c r="D81" s="39" t="s">
        <v>14</v>
      </c>
      <c r="E81" s="39" t="s">
        <v>15</v>
      </c>
      <c r="F81" s="39" t="s">
        <v>16</v>
      </c>
      <c r="G81" s="39" t="s">
        <v>17</v>
      </c>
      <c r="H81" s="39" t="s">
        <v>18</v>
      </c>
      <c r="I81" s="39" t="s">
        <v>19</v>
      </c>
    </row>
    <row r="82" spans="1:9" ht="13" customHeight="1">
      <c r="A82" s="39">
        <v>1008</v>
      </c>
      <c r="B82" s="39" t="s">
        <v>41</v>
      </c>
      <c r="C82" s="39" t="s">
        <v>21</v>
      </c>
      <c r="D82" s="39" t="s">
        <v>22</v>
      </c>
      <c r="E82" s="39">
        <v>20181018</v>
      </c>
      <c r="F82" s="39" t="s">
        <v>45</v>
      </c>
      <c r="G82" s="39">
        <v>1.38</v>
      </c>
      <c r="H82" s="39" t="s">
        <v>42</v>
      </c>
      <c r="I82" s="39" t="s">
        <v>43</v>
      </c>
    </row>
    <row r="83" spans="1:9" ht="13.75" customHeight="1"/>
    <row r="84" spans="1:9" ht="13" customHeight="1">
      <c r="A84" s="38" t="s">
        <v>46</v>
      </c>
    </row>
    <row r="85" spans="1:9" ht="19.5" customHeight="1"/>
    <row r="86" spans="1:9" ht="13" customHeight="1">
      <c r="A86" s="38" t="s">
        <v>9</v>
      </c>
    </row>
    <row r="87" spans="1:9" ht="13.75" customHeight="1"/>
    <row r="88" spans="1:9" ht="13" customHeight="1">
      <c r="A88" s="38" t="s">
        <v>10</v>
      </c>
    </row>
    <row r="89" spans="1:9" ht="34" customHeight="1"/>
    <row r="90" spans="1:9" ht="403.25" customHeight="1">
      <c r="A90" s="39" t="s">
        <v>11</v>
      </c>
      <c r="B90" s="39" t="s">
        <v>12</v>
      </c>
      <c r="C90" s="39" t="s">
        <v>13</v>
      </c>
      <c r="D90" s="39" t="s">
        <v>14</v>
      </c>
      <c r="E90" s="39" t="s">
        <v>15</v>
      </c>
      <c r="F90" s="39" t="s">
        <v>16</v>
      </c>
      <c r="G90" s="39" t="s">
        <v>17</v>
      </c>
      <c r="H90" s="39" t="s">
        <v>18</v>
      </c>
      <c r="I90" s="39" t="s">
        <v>19</v>
      </c>
    </row>
    <row r="91" spans="1:9" ht="13" customHeight="1">
      <c r="A91" s="39">
        <v>1030</v>
      </c>
      <c r="B91" s="39" t="s">
        <v>41</v>
      </c>
      <c r="C91" s="39" t="s">
        <v>21</v>
      </c>
      <c r="D91" s="39" t="s">
        <v>22</v>
      </c>
      <c r="E91" s="39">
        <v>20181101</v>
      </c>
      <c r="F91" s="39" t="s">
        <v>26</v>
      </c>
      <c r="G91" s="39" t="s">
        <v>47</v>
      </c>
      <c r="H91" s="39" t="s">
        <v>42</v>
      </c>
      <c r="I91" s="39" t="s">
        <v>43</v>
      </c>
    </row>
    <row r="92" spans="1:9" ht="13.75" customHeight="1"/>
    <row r="93" spans="1:9" ht="13" customHeight="1">
      <c r="A93" s="38" t="s">
        <v>48</v>
      </c>
    </row>
    <row r="94" spans="1:9" ht="19.5" customHeight="1"/>
    <row r="95" spans="1:9" ht="13" customHeight="1">
      <c r="A95" s="38" t="s">
        <v>9</v>
      </c>
    </row>
    <row r="96" spans="1:9" ht="13.75" customHeight="1"/>
    <row r="97" spans="1:9" ht="13" customHeight="1">
      <c r="A97" s="38" t="s">
        <v>10</v>
      </c>
    </row>
    <row r="98" spans="1:9" ht="34" customHeight="1"/>
    <row r="99" spans="1:9" ht="403.25" customHeight="1">
      <c r="A99" s="39" t="s">
        <v>11</v>
      </c>
      <c r="B99" s="39" t="s">
        <v>12</v>
      </c>
      <c r="C99" s="39" t="s">
        <v>13</v>
      </c>
      <c r="D99" s="39" t="s">
        <v>14</v>
      </c>
      <c r="E99" s="39" t="s">
        <v>15</v>
      </c>
      <c r="F99" s="39" t="s">
        <v>16</v>
      </c>
      <c r="G99" s="39" t="s">
        <v>17</v>
      </c>
      <c r="H99" s="39" t="s">
        <v>18</v>
      </c>
      <c r="I99" s="39" t="s">
        <v>19</v>
      </c>
    </row>
    <row r="100" spans="1:9" ht="13" customHeight="1">
      <c r="A100" s="39">
        <v>1062</v>
      </c>
      <c r="B100" s="39" t="s">
        <v>41</v>
      </c>
      <c r="C100" s="39" t="s">
        <v>21</v>
      </c>
      <c r="D100" s="39" t="s">
        <v>22</v>
      </c>
      <c r="E100" s="39">
        <v>20181113</v>
      </c>
      <c r="F100" s="39" t="s">
        <v>49</v>
      </c>
      <c r="G100" s="39">
        <v>924.59</v>
      </c>
      <c r="H100" s="39" t="s">
        <v>42</v>
      </c>
      <c r="I100" s="39" t="s">
        <v>43</v>
      </c>
    </row>
    <row r="101" spans="1:9" ht="13.75" customHeight="1"/>
    <row r="102" spans="1:9" ht="13" customHeight="1">
      <c r="A102" s="38" t="s">
        <v>50</v>
      </c>
    </row>
    <row r="103" spans="1:9" ht="19.5" customHeight="1"/>
    <row r="104" spans="1:9" ht="13" customHeight="1">
      <c r="A104" s="38" t="s">
        <v>9</v>
      </c>
    </row>
    <row r="105" spans="1:9" ht="13.75" customHeight="1"/>
    <row r="106" spans="1:9" ht="13" customHeight="1">
      <c r="A106" s="38" t="s">
        <v>10</v>
      </c>
    </row>
    <row r="107" spans="1:9" ht="34" customHeight="1"/>
    <row r="108" spans="1:9" ht="403.25" customHeight="1">
      <c r="A108" s="39" t="s">
        <v>11</v>
      </c>
      <c r="B108" s="39" t="s">
        <v>12</v>
      </c>
      <c r="C108" s="39" t="s">
        <v>13</v>
      </c>
      <c r="D108" s="39" t="s">
        <v>14</v>
      </c>
      <c r="E108" s="39" t="s">
        <v>15</v>
      </c>
      <c r="F108" s="39" t="s">
        <v>16</v>
      </c>
      <c r="G108" s="39" t="s">
        <v>17</v>
      </c>
      <c r="H108" s="39" t="s">
        <v>18</v>
      </c>
      <c r="I108" s="39" t="s">
        <v>19</v>
      </c>
    </row>
    <row r="109" spans="1:9" ht="13" customHeight="1">
      <c r="A109" s="39">
        <v>1092</v>
      </c>
      <c r="B109" s="39" t="s">
        <v>41</v>
      </c>
      <c r="C109" s="39" t="s">
        <v>21</v>
      </c>
      <c r="D109" s="39" t="s">
        <v>22</v>
      </c>
      <c r="E109" s="39">
        <v>20181120</v>
      </c>
      <c r="F109" s="39" t="s">
        <v>51</v>
      </c>
      <c r="G109" s="39">
        <v>0.84</v>
      </c>
      <c r="H109" s="39" t="s">
        <v>42</v>
      </c>
      <c r="I109" s="39" t="s">
        <v>43</v>
      </c>
    </row>
    <row r="110" spans="1:9" ht="13.75" customHeight="1"/>
    <row r="111" spans="1:9" ht="13" customHeight="1">
      <c r="A111" s="38" t="s">
        <v>52</v>
      </c>
    </row>
    <row r="112" spans="1:9" ht="19.5" customHeight="1"/>
    <row r="113" spans="1:9" ht="13" customHeight="1">
      <c r="A113" s="38" t="s">
        <v>9</v>
      </c>
    </row>
    <row r="114" spans="1:9" ht="13.75" customHeight="1"/>
    <row r="115" spans="1:9" ht="13" customHeight="1">
      <c r="A115" s="38" t="s">
        <v>10</v>
      </c>
    </row>
    <row r="116" spans="1:9" ht="34" customHeight="1"/>
    <row r="117" spans="1:9" ht="256.75" customHeight="1">
      <c r="A117" s="39" t="s">
        <v>11</v>
      </c>
      <c r="B117" s="39" t="s">
        <v>12</v>
      </c>
      <c r="C117" s="39" t="s">
        <v>13</v>
      </c>
      <c r="D117" s="39" t="s">
        <v>14</v>
      </c>
      <c r="E117" s="39" t="s">
        <v>15</v>
      </c>
      <c r="F117" s="39" t="s">
        <v>16</v>
      </c>
      <c r="G117" s="39" t="s">
        <v>17</v>
      </c>
      <c r="H117" s="39" t="s">
        <v>18</v>
      </c>
      <c r="I117" s="39" t="s">
        <v>19</v>
      </c>
    </row>
    <row r="118" spans="1:9" ht="34.25" customHeight="1">
      <c r="A118" s="39">
        <v>1171</v>
      </c>
      <c r="B118" s="39" t="s">
        <v>35</v>
      </c>
      <c r="C118" s="39" t="s">
        <v>21</v>
      </c>
      <c r="D118" s="39" t="s">
        <v>22</v>
      </c>
      <c r="E118" s="39">
        <v>20190107</v>
      </c>
      <c r="F118" s="39">
        <v>31.68</v>
      </c>
      <c r="G118" s="39" t="s">
        <v>53</v>
      </c>
      <c r="H118" s="39" t="s">
        <v>35</v>
      </c>
      <c r="I118" s="39" t="s">
        <v>31</v>
      </c>
    </row>
    <row r="119" spans="1:9" ht="56.75" customHeight="1">
      <c r="A119" s="39">
        <v>1172</v>
      </c>
      <c r="B119" s="39" t="s">
        <v>41</v>
      </c>
      <c r="C119" s="39" t="s">
        <v>21</v>
      </c>
      <c r="D119" s="39" t="s">
        <v>22</v>
      </c>
      <c r="E119" s="39">
        <v>20190107</v>
      </c>
      <c r="F119" s="39" t="s">
        <v>26</v>
      </c>
      <c r="G119" s="39" t="s">
        <v>54</v>
      </c>
      <c r="H119" s="39" t="s">
        <v>42</v>
      </c>
      <c r="I119" s="39" t="s">
        <v>43</v>
      </c>
    </row>
    <row r="120" spans="1:9" ht="70.5" customHeight="1">
      <c r="A120" s="39">
        <v>1174</v>
      </c>
      <c r="B120" s="39" t="s">
        <v>41</v>
      </c>
      <c r="C120" s="39" t="s">
        <v>21</v>
      </c>
      <c r="D120" s="39" t="s">
        <v>22</v>
      </c>
      <c r="E120" s="39">
        <v>20190107</v>
      </c>
      <c r="F120" s="39" t="s">
        <v>26</v>
      </c>
      <c r="G120" s="39" t="s">
        <v>55</v>
      </c>
      <c r="H120" s="39" t="s">
        <v>42</v>
      </c>
      <c r="I120" s="39" t="s">
        <v>43</v>
      </c>
    </row>
    <row r="121" spans="1:9" ht="13" customHeight="1">
      <c r="A121" s="39">
        <v>1177</v>
      </c>
      <c r="B121" s="39" t="s">
        <v>41</v>
      </c>
      <c r="C121" s="39" t="s">
        <v>21</v>
      </c>
      <c r="D121" s="39" t="s">
        <v>22</v>
      </c>
      <c r="E121" s="39">
        <v>20190108</v>
      </c>
      <c r="F121" s="39" t="s">
        <v>26</v>
      </c>
      <c r="G121" s="39">
        <v>0.85</v>
      </c>
      <c r="H121" s="39" t="s">
        <v>42</v>
      </c>
      <c r="I121" s="39" t="s">
        <v>43</v>
      </c>
    </row>
    <row r="122" spans="1:9" ht="13.75" customHeight="1"/>
    <row r="123" spans="1:9" ht="13" customHeight="1">
      <c r="A123" s="38" t="s">
        <v>56</v>
      </c>
    </row>
    <row r="124" spans="1:9" ht="19.5" customHeight="1"/>
    <row r="125" spans="1:9" ht="13" customHeight="1">
      <c r="A125" s="38" t="s">
        <v>9</v>
      </c>
    </row>
    <row r="126" spans="1:9" ht="13.75" customHeight="1"/>
    <row r="127" spans="1:9" ht="13" customHeight="1">
      <c r="A127" s="38" t="s">
        <v>10</v>
      </c>
    </row>
    <row r="128" spans="1:9" ht="34" customHeight="1"/>
    <row r="129" spans="1:9" ht="403.25" customHeight="1">
      <c r="A129" s="39" t="s">
        <v>11</v>
      </c>
      <c r="B129" s="39" t="s">
        <v>12</v>
      </c>
      <c r="C129" s="39" t="s">
        <v>13</v>
      </c>
      <c r="D129" s="39" t="s">
        <v>14</v>
      </c>
      <c r="E129" s="39" t="s">
        <v>15</v>
      </c>
      <c r="F129" s="39" t="s">
        <v>16</v>
      </c>
      <c r="G129" s="39" t="s">
        <v>17</v>
      </c>
      <c r="H129" s="39" t="s">
        <v>18</v>
      </c>
      <c r="I129" s="39" t="s">
        <v>19</v>
      </c>
    </row>
    <row r="130" spans="1:9" ht="13" customHeight="1">
      <c r="A130" s="39">
        <v>1225</v>
      </c>
      <c r="B130" s="39" t="s">
        <v>41</v>
      </c>
      <c r="C130" s="39" t="s">
        <v>21</v>
      </c>
      <c r="D130" s="39" t="s">
        <v>22</v>
      </c>
      <c r="E130" s="39">
        <v>20190213</v>
      </c>
      <c r="F130" s="39" t="s">
        <v>26</v>
      </c>
      <c r="G130" s="39">
        <v>352.39</v>
      </c>
      <c r="H130" s="41" t="s">
        <v>57</v>
      </c>
      <c r="I130" s="41" t="s">
        <v>58</v>
      </c>
    </row>
    <row r="131" spans="1:9" ht="13.75" customHeight="1"/>
    <row r="132" spans="1:9" ht="13" customHeight="1">
      <c r="A132" s="38" t="s">
        <v>59</v>
      </c>
    </row>
    <row r="133" spans="1:9" ht="19.5" customHeight="1"/>
    <row r="134" spans="1:9" ht="13" customHeight="1">
      <c r="A134" s="38" t="s">
        <v>9</v>
      </c>
    </row>
    <row r="135" spans="1:9" ht="13.75" customHeight="1"/>
    <row r="136" spans="1:9" ht="13" customHeight="1">
      <c r="A136" s="38" t="s">
        <v>10</v>
      </c>
    </row>
    <row r="137" spans="1:9" ht="34" customHeight="1"/>
    <row r="138" spans="1:9" ht="403.25" customHeight="1">
      <c r="A138" s="39" t="s">
        <v>11</v>
      </c>
      <c r="B138" s="39" t="s">
        <v>12</v>
      </c>
      <c r="C138" s="39" t="s">
        <v>13</v>
      </c>
      <c r="D138" s="39" t="s">
        <v>14</v>
      </c>
      <c r="E138" s="39" t="s">
        <v>15</v>
      </c>
      <c r="F138" s="39" t="s">
        <v>16</v>
      </c>
      <c r="G138" s="39" t="s">
        <v>17</v>
      </c>
      <c r="H138" s="39" t="s">
        <v>18</v>
      </c>
      <c r="I138" s="39" t="s">
        <v>19</v>
      </c>
    </row>
    <row r="139" spans="1:9" ht="13" customHeight="1">
      <c r="A139" s="39">
        <v>1279</v>
      </c>
      <c r="B139" s="39" t="s">
        <v>41</v>
      </c>
      <c r="C139" s="39" t="s">
        <v>21</v>
      </c>
      <c r="D139" s="39" t="s">
        <v>22</v>
      </c>
      <c r="E139" s="39">
        <v>20190328</v>
      </c>
      <c r="F139" s="39" t="s">
        <v>60</v>
      </c>
      <c r="G139" s="39" t="s">
        <v>61</v>
      </c>
      <c r="H139" s="39" t="s">
        <v>62</v>
      </c>
      <c r="I139" s="39" t="s">
        <v>63</v>
      </c>
    </row>
    <row r="140" spans="1:9" ht="13.75" customHeight="1"/>
    <row r="141" spans="1:9" ht="13" customHeight="1">
      <c r="A141" s="38" t="s">
        <v>64</v>
      </c>
    </row>
  </sheetData>
  <phoneticPr fontId="10" type="noConversion"/>
  <pageMargins left="0.7" right="0.7" top="0.75" bottom="0.75" header="0.3" footer="0.3"/>
  <pageSetup paperSize="9" orientation="portrait" horizontalDpi="2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opLeftCell="A12" workbookViewId="0">
      <selection sqref="A1:I27"/>
    </sheetView>
  </sheetViews>
  <sheetFormatPr baseColWidth="10" defaultColWidth="11" defaultRowHeight="13"/>
  <cols>
    <col min="9" max="9" width="63.5" customWidth="1"/>
    <col min="11" max="11" width="29.1640625" customWidth="1"/>
  </cols>
  <sheetData>
    <row r="1" spans="1:9" ht="14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</row>
    <row r="2" spans="1:9" ht="14">
      <c r="A2" s="30">
        <v>661</v>
      </c>
      <c r="B2" s="30" t="s">
        <v>20</v>
      </c>
      <c r="C2" s="30" t="s">
        <v>21</v>
      </c>
      <c r="D2" s="30" t="s">
        <v>22</v>
      </c>
      <c r="E2" s="30">
        <v>20180302</v>
      </c>
      <c r="F2" s="3">
        <v>-10000</v>
      </c>
      <c r="G2" s="3">
        <v>1711.52</v>
      </c>
      <c r="H2" s="30" t="s">
        <v>20</v>
      </c>
      <c r="I2" s="30" t="s">
        <v>25</v>
      </c>
    </row>
    <row r="3" spans="1:9" ht="14">
      <c r="A3" s="31">
        <v>663</v>
      </c>
      <c r="B3" s="31" t="s">
        <v>20</v>
      </c>
      <c r="C3" s="31" t="s">
        <v>21</v>
      </c>
      <c r="D3" s="31" t="s">
        <v>22</v>
      </c>
      <c r="E3" s="31">
        <v>20180302</v>
      </c>
      <c r="F3" s="5">
        <v>-2000</v>
      </c>
      <c r="G3" s="5">
        <v>11.52</v>
      </c>
      <c r="H3" s="31" t="s">
        <v>20</v>
      </c>
      <c r="I3" s="31" t="s">
        <v>25</v>
      </c>
    </row>
    <row r="4" spans="1:9" ht="14">
      <c r="A4" s="30">
        <v>706</v>
      </c>
      <c r="B4" s="30" t="s">
        <v>20</v>
      </c>
      <c r="C4" s="30" t="s">
        <v>21</v>
      </c>
      <c r="D4" s="30" t="s">
        <v>22</v>
      </c>
      <c r="E4" s="30">
        <v>20180318</v>
      </c>
      <c r="F4" s="3">
        <v>-9667</v>
      </c>
      <c r="G4" s="3">
        <v>137.82</v>
      </c>
      <c r="H4" s="30" t="s">
        <v>20</v>
      </c>
      <c r="I4" s="30" t="s">
        <v>25</v>
      </c>
    </row>
    <row r="5" spans="1:9" ht="14">
      <c r="A5" s="32">
        <v>745</v>
      </c>
      <c r="B5" s="32" t="s">
        <v>30</v>
      </c>
      <c r="C5" s="32" t="s">
        <v>21</v>
      </c>
      <c r="D5" s="32" t="s">
        <v>22</v>
      </c>
      <c r="E5" s="32">
        <v>20180402</v>
      </c>
      <c r="F5" s="7">
        <v>75</v>
      </c>
      <c r="G5" s="7">
        <v>688.12</v>
      </c>
      <c r="H5" s="32" t="s">
        <v>30</v>
      </c>
      <c r="I5" s="32" t="s">
        <v>31</v>
      </c>
    </row>
    <row r="6" spans="1:9" ht="14">
      <c r="A6" s="33">
        <v>786</v>
      </c>
      <c r="B6" s="34" t="s">
        <v>33</v>
      </c>
      <c r="C6" s="33" t="s">
        <v>21</v>
      </c>
      <c r="D6" s="33" t="s">
        <v>22</v>
      </c>
      <c r="E6" s="33">
        <v>20180505</v>
      </c>
      <c r="F6" s="9">
        <v>-900</v>
      </c>
      <c r="G6" s="9">
        <v>33.65</v>
      </c>
      <c r="H6" s="33" t="s">
        <v>20</v>
      </c>
      <c r="I6" s="33" t="s">
        <v>25</v>
      </c>
    </row>
    <row r="7" spans="1:9" ht="14">
      <c r="A7" s="32">
        <v>878</v>
      </c>
      <c r="B7" s="32" t="s">
        <v>35</v>
      </c>
      <c r="C7" s="32" t="s">
        <v>21</v>
      </c>
      <c r="D7" s="32" t="s">
        <v>22</v>
      </c>
      <c r="E7" s="32">
        <v>20180711</v>
      </c>
      <c r="F7" s="7">
        <v>42.79</v>
      </c>
      <c r="G7" s="7">
        <v>205.8</v>
      </c>
      <c r="H7" s="32" t="s">
        <v>30</v>
      </c>
      <c r="I7" s="32" t="s">
        <v>31</v>
      </c>
    </row>
    <row r="8" spans="1:9" ht="14">
      <c r="A8" s="35">
        <v>953</v>
      </c>
      <c r="B8" s="35" t="s">
        <v>30</v>
      </c>
      <c r="C8" s="35" t="s">
        <v>21</v>
      </c>
      <c r="D8" s="35" t="s">
        <v>22</v>
      </c>
      <c r="E8" s="35">
        <v>20180917</v>
      </c>
      <c r="F8" s="11">
        <v>21.12</v>
      </c>
      <c r="G8" s="11">
        <v>21.12</v>
      </c>
      <c r="H8" s="35" t="s">
        <v>30</v>
      </c>
      <c r="I8" s="35" t="s">
        <v>31</v>
      </c>
    </row>
    <row r="9" spans="1:9" ht="14">
      <c r="A9" s="32">
        <v>987</v>
      </c>
      <c r="B9" s="32" t="s">
        <v>30</v>
      </c>
      <c r="C9" s="32" t="s">
        <v>21</v>
      </c>
      <c r="D9" s="32" t="s">
        <v>22</v>
      </c>
      <c r="E9" s="32">
        <v>20181010</v>
      </c>
      <c r="F9" s="7">
        <v>0.56000000000000005</v>
      </c>
      <c r="G9" s="7">
        <v>3369.74</v>
      </c>
      <c r="H9" s="32" t="s">
        <v>30</v>
      </c>
      <c r="I9" s="32" t="s">
        <v>31</v>
      </c>
    </row>
    <row r="10" spans="1:9" ht="14">
      <c r="A10" s="35">
        <v>988</v>
      </c>
      <c r="B10" s="35" t="s">
        <v>30</v>
      </c>
      <c r="C10" s="35" t="s">
        <v>21</v>
      </c>
      <c r="D10" s="35" t="s">
        <v>22</v>
      </c>
      <c r="E10" s="35">
        <v>20181010</v>
      </c>
      <c r="F10" s="11">
        <v>10</v>
      </c>
      <c r="G10" s="11">
        <v>3379.74</v>
      </c>
      <c r="H10" s="35" t="s">
        <v>30</v>
      </c>
      <c r="I10" s="35" t="s">
        <v>31</v>
      </c>
    </row>
    <row r="11" spans="1:9" ht="14">
      <c r="A11" s="36">
        <v>1004</v>
      </c>
      <c r="B11" s="36" t="s">
        <v>41</v>
      </c>
      <c r="C11" s="36" t="s">
        <v>21</v>
      </c>
      <c r="D11" s="36" t="s">
        <v>22</v>
      </c>
      <c r="E11" s="36">
        <v>20181017</v>
      </c>
      <c r="F11" s="13">
        <v>-10000</v>
      </c>
      <c r="G11" s="13">
        <v>564.38</v>
      </c>
      <c r="H11" s="36" t="s">
        <v>42</v>
      </c>
      <c r="I11" s="36" t="s">
        <v>43</v>
      </c>
    </row>
    <row r="12" spans="1:9" ht="14">
      <c r="A12" s="33">
        <v>1005</v>
      </c>
      <c r="B12" s="33" t="s">
        <v>41</v>
      </c>
      <c r="C12" s="33" t="s">
        <v>21</v>
      </c>
      <c r="D12" s="33" t="s">
        <v>22</v>
      </c>
      <c r="E12" s="33">
        <v>20181017</v>
      </c>
      <c r="F12" s="9">
        <v>-500</v>
      </c>
      <c r="G12" s="9">
        <v>64.38</v>
      </c>
      <c r="H12" s="33" t="s">
        <v>42</v>
      </c>
      <c r="I12" s="33" t="s">
        <v>43</v>
      </c>
    </row>
    <row r="13" spans="1:9" ht="14">
      <c r="A13" s="36">
        <v>1008</v>
      </c>
      <c r="B13" s="36" t="s">
        <v>41</v>
      </c>
      <c r="C13" s="36" t="s">
        <v>21</v>
      </c>
      <c r="D13" s="36" t="s">
        <v>22</v>
      </c>
      <c r="E13" s="36">
        <v>20181018</v>
      </c>
      <c r="F13" s="13">
        <v>-1500</v>
      </c>
      <c r="G13" s="13">
        <v>1.38</v>
      </c>
      <c r="H13" s="36" t="s">
        <v>42</v>
      </c>
      <c r="I13" s="36" t="s">
        <v>43</v>
      </c>
    </row>
    <row r="14" spans="1:9" ht="14">
      <c r="A14" s="33">
        <v>1030</v>
      </c>
      <c r="B14" s="33" t="s">
        <v>41</v>
      </c>
      <c r="C14" s="33" t="s">
        <v>21</v>
      </c>
      <c r="D14" s="33" t="s">
        <v>22</v>
      </c>
      <c r="E14" s="33">
        <v>20181101</v>
      </c>
      <c r="F14" s="9">
        <v>-2000</v>
      </c>
      <c r="G14" s="9">
        <v>1904.99</v>
      </c>
      <c r="H14" s="33" t="s">
        <v>42</v>
      </c>
      <c r="I14" s="33" t="s">
        <v>43</v>
      </c>
    </row>
    <row r="15" spans="1:9" ht="14">
      <c r="A15" s="36">
        <v>1062</v>
      </c>
      <c r="B15" s="36" t="s">
        <v>41</v>
      </c>
      <c r="C15" s="36" t="s">
        <v>21</v>
      </c>
      <c r="D15" s="36" t="s">
        <v>22</v>
      </c>
      <c r="E15" s="36">
        <v>20181113</v>
      </c>
      <c r="F15" s="13">
        <v>-2078</v>
      </c>
      <c r="G15" s="13">
        <v>924.59</v>
      </c>
      <c r="H15" s="36" t="s">
        <v>42</v>
      </c>
      <c r="I15" s="36" t="s">
        <v>43</v>
      </c>
    </row>
    <row r="16" spans="1:9" ht="14">
      <c r="A16" s="33">
        <v>1092</v>
      </c>
      <c r="B16" s="33" t="s">
        <v>41</v>
      </c>
      <c r="C16" s="33" t="s">
        <v>21</v>
      </c>
      <c r="D16" s="33" t="s">
        <v>22</v>
      </c>
      <c r="E16" s="33">
        <v>20181120</v>
      </c>
      <c r="F16" s="9">
        <v>-3000</v>
      </c>
      <c r="G16" s="9">
        <v>0.84</v>
      </c>
      <c r="H16" s="33" t="s">
        <v>42</v>
      </c>
      <c r="I16" s="33" t="s">
        <v>43</v>
      </c>
    </row>
    <row r="17" spans="1:9" ht="14">
      <c r="A17" s="32">
        <v>1171</v>
      </c>
      <c r="B17" s="32" t="s">
        <v>35</v>
      </c>
      <c r="C17" s="32" t="s">
        <v>21</v>
      </c>
      <c r="D17" s="32" t="s">
        <v>22</v>
      </c>
      <c r="E17" s="32">
        <v>20190107</v>
      </c>
      <c r="F17" s="7">
        <v>31.68</v>
      </c>
      <c r="G17" s="7">
        <v>5526.15</v>
      </c>
      <c r="H17" s="32" t="s">
        <v>35</v>
      </c>
      <c r="I17" s="32" t="s">
        <v>31</v>
      </c>
    </row>
    <row r="18" spans="1:9" ht="14">
      <c r="A18" s="35">
        <v>1172</v>
      </c>
      <c r="B18" s="35" t="s">
        <v>41</v>
      </c>
      <c r="C18" s="35" t="s">
        <v>21</v>
      </c>
      <c r="D18" s="35" t="s">
        <v>22</v>
      </c>
      <c r="E18" s="35">
        <v>20190107</v>
      </c>
      <c r="F18" s="11">
        <v>-2000</v>
      </c>
      <c r="G18" s="11">
        <v>3526.15</v>
      </c>
      <c r="H18" s="35" t="s">
        <v>42</v>
      </c>
      <c r="I18" s="35" t="s">
        <v>43</v>
      </c>
    </row>
    <row r="19" spans="1:9" ht="14">
      <c r="A19" s="32">
        <v>1174</v>
      </c>
      <c r="B19" s="32" t="s">
        <v>41</v>
      </c>
      <c r="C19" s="32" t="s">
        <v>21</v>
      </c>
      <c r="D19" s="32" t="s">
        <v>22</v>
      </c>
      <c r="E19" s="32">
        <v>20190107</v>
      </c>
      <c r="F19" s="7">
        <v>-2000</v>
      </c>
      <c r="G19" s="7">
        <v>1246.8499999999999</v>
      </c>
      <c r="H19" s="32" t="s">
        <v>42</v>
      </c>
      <c r="I19" s="32" t="s">
        <v>43</v>
      </c>
    </row>
    <row r="20" spans="1:9" ht="14">
      <c r="A20" s="35">
        <v>1177</v>
      </c>
      <c r="B20" s="35" t="s">
        <v>41</v>
      </c>
      <c r="C20" s="35" t="s">
        <v>21</v>
      </c>
      <c r="D20" s="35" t="s">
        <v>22</v>
      </c>
      <c r="E20" s="35">
        <v>20190108</v>
      </c>
      <c r="F20" s="11">
        <v>-2000</v>
      </c>
      <c r="G20" s="11">
        <v>0.85</v>
      </c>
      <c r="H20" s="35" t="s">
        <v>42</v>
      </c>
      <c r="I20" s="35" t="s">
        <v>43</v>
      </c>
    </row>
    <row r="21" spans="1:9" ht="33" customHeight="1">
      <c r="A21" s="32">
        <v>1225</v>
      </c>
      <c r="B21" s="32" t="s">
        <v>41</v>
      </c>
      <c r="C21" s="32" t="s">
        <v>21</v>
      </c>
      <c r="D21" s="32" t="s">
        <v>22</v>
      </c>
      <c r="E21" s="32">
        <v>20190213</v>
      </c>
      <c r="F21" s="7">
        <v>-2000</v>
      </c>
      <c r="G21" s="7">
        <v>352.39</v>
      </c>
      <c r="H21" s="37" t="s">
        <v>57</v>
      </c>
      <c r="I21" s="32" t="s">
        <v>58</v>
      </c>
    </row>
    <row r="22" spans="1:9" ht="14">
      <c r="A22" s="35">
        <v>1279</v>
      </c>
      <c r="B22" s="35" t="s">
        <v>41</v>
      </c>
      <c r="C22" s="35" t="s">
        <v>21</v>
      </c>
      <c r="D22" s="35" t="s">
        <v>22</v>
      </c>
      <c r="E22" s="35">
        <v>20190328</v>
      </c>
      <c r="F22" s="11">
        <v>-7000</v>
      </c>
      <c r="G22" s="11">
        <v>2021.42</v>
      </c>
      <c r="H22" s="35" t="s">
        <v>62</v>
      </c>
      <c r="I22" s="35" t="s">
        <v>63</v>
      </c>
    </row>
    <row r="25" spans="1:9" ht="16">
      <c r="E25" s="16" t="s">
        <v>65</v>
      </c>
      <c r="F25">
        <f>-SUMIF(F2:F22,"&lt;0")</f>
        <v>56645</v>
      </c>
    </row>
    <row r="26" spans="1:9" ht="16">
      <c r="E26" s="16" t="s">
        <v>66</v>
      </c>
      <c r="F26">
        <f>SUMIF(F2:F22,"&gt;0")</f>
        <v>181.15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1"/>
  <sheetViews>
    <sheetView tabSelected="1" workbookViewId="0">
      <selection activeCell="I15" sqref="I15"/>
    </sheetView>
  </sheetViews>
  <sheetFormatPr baseColWidth="10" defaultColWidth="9" defaultRowHeight="13"/>
  <cols>
    <col min="1" max="1" width="11"/>
    <col min="2" max="3" width="10.33203125" bestFit="1" customWidth="1"/>
    <col min="5" max="5" width="12.5" customWidth="1"/>
    <col min="6" max="6" width="12.6640625" style="1"/>
  </cols>
  <sheetData>
    <row r="1" spans="1:6" ht="14">
      <c r="A1" s="2">
        <v>43161</v>
      </c>
      <c r="B1" s="2"/>
      <c r="C1" s="3">
        <v>-10000</v>
      </c>
      <c r="D1" s="3">
        <v>1711.52</v>
      </c>
      <c r="E1" t="str">
        <f>IF(C1&gt;0,"赎回","买入厚智选365")</f>
        <v>买入厚智选365</v>
      </c>
      <c r="F1" s="1">
        <f>-C1</f>
        <v>10000</v>
      </c>
    </row>
    <row r="2" spans="1:6" ht="14">
      <c r="A2" s="4">
        <v>43161</v>
      </c>
      <c r="B2" s="4"/>
      <c r="C2" s="5">
        <v>-2000</v>
      </c>
      <c r="D2" s="5">
        <v>11.52</v>
      </c>
      <c r="E2" t="str">
        <f>IF(C2&gt;0,"赎回","买入厚智选365")</f>
        <v>买入厚智选365</v>
      </c>
      <c r="F2" s="1">
        <f>F1*POWER(1+10/100,(A2-A1)/365)-C2</f>
        <v>12000</v>
      </c>
    </row>
    <row r="3" spans="1:6" ht="14">
      <c r="A3" s="2">
        <v>43177</v>
      </c>
      <c r="B3" s="2"/>
      <c r="C3" s="3">
        <v>-9667</v>
      </c>
      <c r="D3" s="3">
        <v>137.82</v>
      </c>
      <c r="E3" t="str">
        <f>IF(C3&gt;0,"赎回","买入厚智选365")</f>
        <v>买入厚智选365</v>
      </c>
      <c r="F3" s="1">
        <f>F2*POWER(1+10/100,(A3-A2)/365)-C3</f>
        <v>21717.24064495058</v>
      </c>
    </row>
    <row r="4" spans="1:6" ht="14">
      <c r="A4" s="6">
        <v>43192</v>
      </c>
      <c r="B4" s="6"/>
      <c r="C4" s="7">
        <v>75</v>
      </c>
      <c r="D4" s="7">
        <v>688.12</v>
      </c>
      <c r="E4" t="str">
        <f>IF(C4&gt;0,"赎回","买入厚智选365")</f>
        <v>赎回</v>
      </c>
      <c r="F4" s="1">
        <f>F3*POWER(1+10/100,(A4-A3)/365)-C4</f>
        <v>21727.470772702993</v>
      </c>
    </row>
    <row r="5" spans="1:6" ht="14">
      <c r="A5" s="8">
        <v>43225</v>
      </c>
      <c r="B5" s="8"/>
      <c r="C5" s="9">
        <v>-900</v>
      </c>
      <c r="D5" s="9">
        <v>33.65</v>
      </c>
      <c r="E5" t="str">
        <f>IF(C5&gt;0,"赎回","买入厚智选365")</f>
        <v>买入厚智选365</v>
      </c>
      <c r="F5" s="1">
        <f>F4*POWER(1+10/100,(A5-A4)/365)-C5</f>
        <v>22815.507229244027</v>
      </c>
    </row>
    <row r="6" spans="1:6" ht="14">
      <c r="A6" s="6">
        <v>43292</v>
      </c>
      <c r="B6" s="6"/>
      <c r="C6" s="7">
        <v>42.79</v>
      </c>
      <c r="D6" s="7">
        <v>205.8</v>
      </c>
      <c r="E6" t="str">
        <f>IF(C6&gt;0,"赎回","买入厚智选365")</f>
        <v>赎回</v>
      </c>
      <c r="F6" s="1">
        <f>F5*POWER(1+10/100,(A6-A5)/365)-C6</f>
        <v>23175.3934174848</v>
      </c>
    </row>
    <row r="7" spans="1:6" ht="14">
      <c r="A7" s="10">
        <v>43360</v>
      </c>
      <c r="B7" s="10"/>
      <c r="C7" s="11">
        <v>21.12</v>
      </c>
      <c r="D7" s="11">
        <v>21.12</v>
      </c>
      <c r="E7" t="str">
        <f>IF(C7&gt;0,"赎回","买入厚智选365")</f>
        <v>赎回</v>
      </c>
      <c r="F7" s="1">
        <f>F6*POWER(1+10/100,(A7-A6)/365)-C7</f>
        <v>23569.460578061298</v>
      </c>
    </row>
    <row r="8" spans="1:6" ht="14">
      <c r="A8" s="6">
        <v>43383</v>
      </c>
      <c r="B8" s="6"/>
      <c r="C8" s="7">
        <v>0.56000000000000005</v>
      </c>
      <c r="D8" s="7">
        <v>3369.74</v>
      </c>
      <c r="E8" t="str">
        <f>IF(C8&gt;0,"赎回","买入厚智选365")</f>
        <v>赎回</v>
      </c>
      <c r="F8" s="1">
        <f>F7*POWER(1+10/100,(A8-A7)/365)-C8</f>
        <v>23710.881080718813</v>
      </c>
    </row>
    <row r="9" spans="1:6" ht="14">
      <c r="A9" s="10">
        <v>43383</v>
      </c>
      <c r="B9" s="10"/>
      <c r="C9" s="11">
        <v>10</v>
      </c>
      <c r="D9" s="11">
        <v>3379.74</v>
      </c>
      <c r="E9" t="str">
        <f>IF(C9&gt;0,"赎回","买入厚智选365")</f>
        <v>赎回</v>
      </c>
      <c r="F9" s="1">
        <f>F8*POWER(1+10/100,(A9-A8)/365)-C9</f>
        <v>23700.881080718813</v>
      </c>
    </row>
    <row r="10" spans="1:6" ht="14">
      <c r="A10" s="12">
        <v>43390</v>
      </c>
      <c r="B10" s="12"/>
      <c r="C10" s="13">
        <v>-10000</v>
      </c>
      <c r="D10" s="13">
        <v>564.38</v>
      </c>
      <c r="E10" t="str">
        <f>IF(C10&gt;0,"赎回","买入厚智选365")</f>
        <v>买入厚智选365</v>
      </c>
      <c r="F10" s="1">
        <f>F9*POWER(1+10/100,(A10-A9)/365)-C10</f>
        <v>33744.242743958152</v>
      </c>
    </row>
    <row r="11" spans="1:6" ht="14">
      <c r="A11" s="8">
        <v>43390</v>
      </c>
      <c r="B11" s="8"/>
      <c r="C11" s="9">
        <v>-500</v>
      </c>
      <c r="D11" s="9">
        <v>64.38</v>
      </c>
      <c r="E11" t="str">
        <f>IF(C11&gt;0,"赎回","买入厚智选365")</f>
        <v>买入厚智选365</v>
      </c>
      <c r="F11" s="1">
        <f>F10*POWER(1+10/100,(A11-A10)/365)-C11</f>
        <v>34244.242743958152</v>
      </c>
    </row>
    <row r="12" spans="1:6" ht="14">
      <c r="A12" s="12">
        <v>43391</v>
      </c>
      <c r="B12" s="12"/>
      <c r="C12" s="13">
        <v>-1500</v>
      </c>
      <c r="D12" s="13">
        <v>1.38</v>
      </c>
      <c r="E12" t="str">
        <f>IF(C12&gt;0,"赎回","买入厚智选365")</f>
        <v>买入厚智选365</v>
      </c>
      <c r="F12" s="1">
        <f>F11*POWER(1+10/100,(A12-A11)/365)-C12</f>
        <v>35753.185897660718</v>
      </c>
    </row>
    <row r="13" spans="1:6" ht="14">
      <c r="A13" s="8">
        <v>43405</v>
      </c>
      <c r="B13" s="8"/>
      <c r="C13" s="9">
        <v>-2000</v>
      </c>
      <c r="D13" s="9">
        <v>1904.99</v>
      </c>
      <c r="E13" t="str">
        <f>IF(C13&gt;0,"赎回","买入厚智选365")</f>
        <v>买入厚智选365</v>
      </c>
      <c r="F13" s="1">
        <f>F12*POWER(1+10/100,(A13-A12)/365)-C13</f>
        <v>37884.129197519644</v>
      </c>
    </row>
    <row r="14" spans="1:6" ht="14">
      <c r="A14" s="12">
        <v>43417</v>
      </c>
      <c r="B14" s="12"/>
      <c r="C14" s="13">
        <v>-2078</v>
      </c>
      <c r="D14" s="13">
        <v>924.59</v>
      </c>
      <c r="E14" t="str">
        <f>IF(C14&gt;0,"赎回","买入厚智选365")</f>
        <v>买入厚智选365</v>
      </c>
      <c r="F14" s="1">
        <f>F13*POWER(1+10/100,(A14-A13)/365)-C14</f>
        <v>40081.024743309012</v>
      </c>
    </row>
    <row r="15" spans="1:6" ht="14">
      <c r="A15" s="8">
        <v>43424</v>
      </c>
      <c r="B15" s="8"/>
      <c r="C15" s="9">
        <v>-3000</v>
      </c>
      <c r="D15" s="9">
        <v>0.84</v>
      </c>
      <c r="E15" t="str">
        <f>IF(C15&gt;0,"赎回","买入厚智选365")</f>
        <v>买入厚智选365</v>
      </c>
      <c r="F15" s="1">
        <f>F14*POWER(1+10/100,(A15-A14)/365)-C15</f>
        <v>43154.354502286667</v>
      </c>
    </row>
    <row r="16" spans="1:6" ht="14">
      <c r="A16" s="6">
        <v>43472</v>
      </c>
      <c r="B16" s="6"/>
      <c r="C16" s="7">
        <v>31.68</v>
      </c>
      <c r="D16" s="7">
        <v>5526.15</v>
      </c>
      <c r="E16" t="str">
        <f>IF(C16&gt;0,"赎回","买入厚智选365")</f>
        <v>赎回</v>
      </c>
      <c r="F16" s="1">
        <f>F15*POWER(1+10/100,(A16-A15)/365)-C16</f>
        <v>43666.972629786243</v>
      </c>
    </row>
    <row r="17" spans="1:7" ht="14">
      <c r="A17" s="10">
        <v>43472</v>
      </c>
      <c r="B17" s="10"/>
      <c r="C17" s="11">
        <v>-2000</v>
      </c>
      <c r="D17" s="11">
        <v>3526.15</v>
      </c>
      <c r="E17" t="str">
        <f>IF(C17&gt;0,"赎回","买入厚智选365")</f>
        <v>买入厚智选365</v>
      </c>
      <c r="F17" s="1">
        <f>F16*POWER(1+10/100,(A17-A16)/365)-C17</f>
        <v>45666.972629786243</v>
      </c>
    </row>
    <row r="18" spans="1:7" ht="14">
      <c r="A18" s="6">
        <v>43472</v>
      </c>
      <c r="B18" s="6"/>
      <c r="C18" s="7">
        <v>-2000</v>
      </c>
      <c r="D18" s="7">
        <v>1246.8499999999999</v>
      </c>
      <c r="E18" t="str">
        <f>IF(C18&gt;0,"赎回","买入厚智选365")</f>
        <v>买入厚智选365</v>
      </c>
      <c r="F18" s="1">
        <f>F17*POWER(1+10/100,(A18-A17)/365)-C18</f>
        <v>47666.972629786243</v>
      </c>
    </row>
    <row r="19" spans="1:7" ht="14">
      <c r="A19" s="10">
        <v>43473</v>
      </c>
      <c r="B19" s="10"/>
      <c r="C19" s="11">
        <v>-2000</v>
      </c>
      <c r="D19" s="11">
        <v>0.85</v>
      </c>
      <c r="E19" t="str">
        <f>IF(C19&gt;0,"赎回","买入厚智选365")</f>
        <v>买入厚智选365</v>
      </c>
      <c r="F19" s="1">
        <f>F18*POWER(1+10/100,(A19-A18)/365)-C19</f>
        <v>49679.421235116824</v>
      </c>
    </row>
    <row r="20" spans="1:7" ht="14">
      <c r="A20" s="6">
        <v>43509</v>
      </c>
      <c r="B20" s="6"/>
      <c r="C20" s="7">
        <v>-2000</v>
      </c>
      <c r="D20" s="7">
        <v>352.39</v>
      </c>
      <c r="E20" t="str">
        <f>IF(C20&gt;0,"赎回","买入厚智选365")</f>
        <v>买入厚智选365</v>
      </c>
      <c r="F20" s="1">
        <f>F19*POWER(1+10/100,(A20-A19)/365)-C20</f>
        <v>52148.632397203291</v>
      </c>
    </row>
    <row r="21" spans="1:7" ht="14">
      <c r="A21" s="10">
        <v>43552</v>
      </c>
      <c r="B21" s="10"/>
      <c r="C21" s="11">
        <v>-7000</v>
      </c>
      <c r="D21" s="11">
        <v>2021.42</v>
      </c>
      <c r="E21" t="str">
        <f>IF(C21&gt;0,"赎回","买入厚智选365")</f>
        <v>买入厚智选365</v>
      </c>
      <c r="F21" s="1">
        <f>F20*POWER(1+10/100,(A21-A20)/365)-C21</f>
        <v>59737.473726093987</v>
      </c>
    </row>
    <row r="22" spans="1:7" ht="14">
      <c r="A22" s="14"/>
      <c r="B22" s="15"/>
      <c r="C22" s="15"/>
      <c r="D22" s="15"/>
    </row>
    <row r="23" spans="1:7" ht="16">
      <c r="A23" s="16"/>
      <c r="D23" s="16"/>
    </row>
    <row r="24" spans="1:7" ht="126">
      <c r="A24" s="17">
        <v>43691</v>
      </c>
      <c r="B24" s="18" t="s">
        <v>67</v>
      </c>
      <c r="C24" s="18"/>
      <c r="F24" s="1">
        <f>F21*POWER(1+10/100,(A24-A21)/365)</f>
        <v>61945.547284854132</v>
      </c>
    </row>
    <row r="25" spans="1:7" ht="18">
      <c r="A25" s="19" t="s">
        <v>68</v>
      </c>
      <c r="B25" s="20"/>
      <c r="C25" s="20"/>
      <c r="D25" s="21"/>
      <c r="E25" s="20"/>
      <c r="F25" s="20"/>
      <c r="G25" s="21"/>
    </row>
    <row r="26" spans="1:7" ht="36">
      <c r="A26" s="19" t="s">
        <v>69</v>
      </c>
      <c r="B26" s="22" t="s">
        <v>70</v>
      </c>
      <c r="C26" s="22"/>
      <c r="D26" s="21"/>
      <c r="E26" s="20"/>
      <c r="F26" s="20"/>
      <c r="G26" s="21"/>
    </row>
    <row r="27" spans="1:7" ht="90">
      <c r="A27" s="19" t="s">
        <v>71</v>
      </c>
      <c r="B27" s="22" t="s">
        <v>72</v>
      </c>
      <c r="C27" s="22"/>
      <c r="D27" s="21"/>
      <c r="E27" s="20"/>
      <c r="F27" s="20"/>
      <c r="G27" s="21"/>
    </row>
    <row r="28" spans="1:7" ht="144">
      <c r="A28" s="19" t="s">
        <v>73</v>
      </c>
      <c r="B28" s="23" t="s">
        <v>74</v>
      </c>
      <c r="C28" s="23"/>
      <c r="D28" s="21"/>
      <c r="E28" s="20"/>
      <c r="F28" s="20"/>
      <c r="G28" s="21"/>
    </row>
    <row r="29" spans="1:7" ht="18">
      <c r="A29" s="24"/>
      <c r="B29" s="20"/>
      <c r="C29" s="20"/>
      <c r="D29" s="22" t="s">
        <v>75</v>
      </c>
      <c r="E29" s="22" t="s">
        <v>76</v>
      </c>
      <c r="F29" s="26" t="s">
        <v>77</v>
      </c>
    </row>
    <row r="30" spans="1:7" ht="18">
      <c r="A30" s="24">
        <v>43709</v>
      </c>
      <c r="B30" s="20"/>
      <c r="C30" s="20"/>
      <c r="E30" s="1"/>
      <c r="F30">
        <f>F24</f>
        <v>61945.547284854132</v>
      </c>
      <c r="G30" s="18" t="s">
        <v>78</v>
      </c>
    </row>
    <row r="31" spans="1:7" ht="36">
      <c r="A31" s="24">
        <v>43728</v>
      </c>
      <c r="B31" s="20"/>
      <c r="C31" s="20"/>
      <c r="D31" s="21">
        <f t="shared" ref="D31:D35" si="0">E31*5%</f>
        <v>154.86386821213534</v>
      </c>
      <c r="E31">
        <f t="shared" ref="E31:E35" si="1">F31*5%</f>
        <v>3097.2773642427069</v>
      </c>
      <c r="F31" s="1">
        <f>F30</f>
        <v>61945.547284854132</v>
      </c>
      <c r="G31" s="18" t="s">
        <v>79</v>
      </c>
    </row>
    <row r="32" spans="1:7" ht="36">
      <c r="A32" s="24">
        <v>43739</v>
      </c>
      <c r="B32" s="20"/>
      <c r="C32" s="20"/>
      <c r="D32" s="21"/>
      <c r="F32" s="1">
        <f>F31*POWER(1+0.0005,(A32-A31))+D31</f>
        <v>62441.964693313552</v>
      </c>
      <c r="G32" s="18" t="s">
        <v>80</v>
      </c>
    </row>
    <row r="33" spans="1:7" ht="14">
      <c r="A33" s="24">
        <v>43758</v>
      </c>
      <c r="B33" s="20"/>
      <c r="C33" s="20"/>
      <c r="D33" s="21">
        <f t="shared" si="0"/>
        <v>156.1049117332839</v>
      </c>
      <c r="E33">
        <f t="shared" si="1"/>
        <v>3122.0982346656779</v>
      </c>
      <c r="F33" s="1">
        <f>F32</f>
        <v>62441.964693313552</v>
      </c>
      <c r="G33" s="27"/>
    </row>
    <row r="34" spans="1:7" ht="36">
      <c r="A34" s="24">
        <v>43770</v>
      </c>
      <c r="B34" s="20"/>
      <c r="C34" s="20"/>
      <c r="D34" s="21"/>
      <c r="F34" s="1">
        <f t="shared" ref="F34:F38" si="2">F33*POWER(1+0.0005,(A34-A32))+D33</f>
        <v>63573.214143895952</v>
      </c>
      <c r="G34" s="18" t="s">
        <v>80</v>
      </c>
    </row>
    <row r="35" spans="1:7" ht="14">
      <c r="A35" s="24">
        <v>43789</v>
      </c>
      <c r="B35" s="20"/>
      <c r="C35" s="20"/>
      <c r="D35" s="21">
        <f t="shared" si="0"/>
        <v>158.9330353597399</v>
      </c>
      <c r="E35">
        <f t="shared" si="1"/>
        <v>3178.6607071947979</v>
      </c>
      <c r="F35" s="1">
        <f t="shared" ref="F35:F39" si="3">F34</f>
        <v>63573.214143895952</v>
      </c>
      <c r="G35" s="27"/>
    </row>
    <row r="36" spans="1:7" ht="36">
      <c r="A36" s="24">
        <v>43800</v>
      </c>
      <c r="B36" s="20"/>
      <c r="C36" s="20"/>
      <c r="D36" s="21"/>
      <c r="F36" s="1">
        <f t="shared" si="2"/>
        <v>64692.691351031091</v>
      </c>
      <c r="G36" s="18" t="s">
        <v>80</v>
      </c>
    </row>
    <row r="37" spans="1:7" ht="14">
      <c r="A37" s="24">
        <v>43819</v>
      </c>
      <c r="D37" s="21">
        <f>E37*5%</f>
        <v>161.73172837757775</v>
      </c>
      <c r="E37">
        <f>F37*5%</f>
        <v>3234.6345675515549</v>
      </c>
      <c r="F37" s="1">
        <f t="shared" si="3"/>
        <v>64692.691351031091</v>
      </c>
      <c r="G37" s="27"/>
    </row>
    <row r="38" spans="1:7" ht="36">
      <c r="A38" s="17">
        <f>DATE(B38,C38,1)</f>
        <v>43831</v>
      </c>
      <c r="B38">
        <v>2020</v>
      </c>
      <c r="C38" s="25">
        <v>1</v>
      </c>
      <c r="F38" s="1">
        <f t="shared" si="2"/>
        <v>65864.716797491579</v>
      </c>
      <c r="G38" s="18" t="s">
        <v>80</v>
      </c>
    </row>
    <row r="39" spans="1:7" ht="14">
      <c r="A39" s="17">
        <f>DATE(B39,C39,20)</f>
        <v>43850</v>
      </c>
      <c r="B39">
        <v>2020</v>
      </c>
      <c r="C39" s="25">
        <v>1</v>
      </c>
      <c r="D39" s="21">
        <f>E39*5%</f>
        <v>164.66179199372897</v>
      </c>
      <c r="E39">
        <f>F39*5%</f>
        <v>3293.2358398745791</v>
      </c>
      <c r="F39" s="1">
        <f t="shared" si="3"/>
        <v>65864.716797491579</v>
      </c>
    </row>
    <row r="40" spans="1:7" ht="36">
      <c r="A40" s="17">
        <f>DATE(B40,C40,1)</f>
        <v>43862</v>
      </c>
      <c r="B40">
        <v>2020</v>
      </c>
      <c r="C40" s="25">
        <v>2</v>
      </c>
      <c r="F40" s="1">
        <f>F39*POWER(1+0.0005,(A40-A38))+D39</f>
        <v>67057.975610789406</v>
      </c>
      <c r="G40" s="18" t="s">
        <v>80</v>
      </c>
    </row>
    <row r="41" spans="1:7" ht="14">
      <c r="A41" s="17">
        <f>DATE(B41,C41,20)</f>
        <v>43881</v>
      </c>
      <c r="B41">
        <v>2020</v>
      </c>
      <c r="C41" s="25">
        <v>2</v>
      </c>
      <c r="D41" s="21">
        <f>E41*5%</f>
        <v>167.64493902697353</v>
      </c>
      <c r="E41">
        <f>F41*5%</f>
        <v>3352.8987805394704</v>
      </c>
      <c r="F41" s="1">
        <f>F40</f>
        <v>67057.975610789406</v>
      </c>
    </row>
    <row r="42" spans="1:7" ht="36">
      <c r="A42" s="17">
        <f>DATE(B42,C42,1)</f>
        <v>43891</v>
      </c>
      <c r="B42">
        <v>2020</v>
      </c>
      <c r="C42" s="25">
        <v>3</v>
      </c>
      <c r="F42" s="1">
        <f>F41*POWER(1+0.0005,(A42-A40))+D41</f>
        <v>68204.798309220365</v>
      </c>
      <c r="G42" s="18" t="s">
        <v>80</v>
      </c>
    </row>
    <row r="43" spans="1:7" ht="14">
      <c r="A43" s="17">
        <f>DATE(B43,C43,20)</f>
        <v>43910</v>
      </c>
      <c r="B43">
        <v>2020</v>
      </c>
      <c r="C43" s="25">
        <v>3</v>
      </c>
      <c r="D43" s="21">
        <f>E43*5%</f>
        <v>170.51199577305093</v>
      </c>
      <c r="E43">
        <f>F43*5%</f>
        <v>3410.2399154610184</v>
      </c>
      <c r="F43" s="1">
        <f>F42</f>
        <v>68204.798309220365</v>
      </c>
    </row>
    <row r="44" spans="1:7" ht="36">
      <c r="A44" s="17">
        <f>DATE(B44,C44,1)</f>
        <v>43922</v>
      </c>
      <c r="B44">
        <v>2020</v>
      </c>
      <c r="C44" s="25">
        <v>4</v>
      </c>
      <c r="F44" s="1">
        <f>F43*POWER(1+0.0005,(A44-A42))+D43</f>
        <v>69440.451943652719</v>
      </c>
      <c r="G44" s="18" t="s">
        <v>80</v>
      </c>
    </row>
    <row r="45" spans="1:7" ht="14">
      <c r="A45" s="17">
        <f>DATE(B45,C45,20)</f>
        <v>43941</v>
      </c>
      <c r="B45">
        <v>2020</v>
      </c>
      <c r="C45" s="25">
        <v>4</v>
      </c>
      <c r="D45" s="21">
        <f>E45*5%</f>
        <v>173.60112985913182</v>
      </c>
      <c r="E45">
        <f>F45*5%</f>
        <v>3472.0225971826362</v>
      </c>
      <c r="F45" s="1">
        <f>F44</f>
        <v>69440.451943652719</v>
      </c>
    </row>
    <row r="46" spans="1:7" ht="36">
      <c r="A46" s="17">
        <f>DATE(B46,C46,1)</f>
        <v>43952</v>
      </c>
      <c r="B46">
        <v>2020</v>
      </c>
      <c r="C46" s="25">
        <v>5</v>
      </c>
      <c r="F46" s="1">
        <f>F45*POWER(1+0.0005,(A46-A44))+D45</f>
        <v>70663.246862093161</v>
      </c>
      <c r="G46" s="18" t="s">
        <v>80</v>
      </c>
    </row>
    <row r="47" spans="1:7" ht="14">
      <c r="A47" s="17">
        <f>DATE(B47,C47,20)</f>
        <v>43971</v>
      </c>
      <c r="B47">
        <v>2020</v>
      </c>
      <c r="C47" s="25">
        <v>5</v>
      </c>
      <c r="D47" s="21">
        <f>E47*5%</f>
        <v>176.65811715523293</v>
      </c>
      <c r="E47">
        <f>F47*5%</f>
        <v>3533.1623431046582</v>
      </c>
      <c r="F47" s="1">
        <f>F46</f>
        <v>70663.246862093161</v>
      </c>
    </row>
    <row r="48" spans="1:7" ht="36">
      <c r="A48" s="17">
        <f>DATE(B48,C48,1)</f>
        <v>43983</v>
      </c>
      <c r="B48">
        <v>2020</v>
      </c>
      <c r="C48" s="25">
        <v>6</v>
      </c>
      <c r="F48" s="1">
        <f>F47*POWER(1+0.0005,(A48-A46))+D47</f>
        <v>71943.439751310056</v>
      </c>
      <c r="G48" s="18" t="s">
        <v>80</v>
      </c>
    </row>
    <row r="49" spans="1:7" ht="14">
      <c r="A49" s="17">
        <f>DATE(B49,C49,20)</f>
        <v>44002</v>
      </c>
      <c r="B49">
        <v>2020</v>
      </c>
      <c r="C49" s="25">
        <v>6</v>
      </c>
      <c r="D49" s="21">
        <f>E49*5%</f>
        <v>179.85859937827516</v>
      </c>
      <c r="E49">
        <f>F49*5%</f>
        <v>3597.1719875655031</v>
      </c>
      <c r="F49" s="1">
        <f>F48</f>
        <v>71943.439751310056</v>
      </c>
    </row>
    <row r="50" spans="1:7" ht="36">
      <c r="A50" s="17">
        <f>DATE(B50,C50,1)</f>
        <v>44013</v>
      </c>
      <c r="B50">
        <v>2020</v>
      </c>
      <c r="C50" s="25">
        <v>7</v>
      </c>
      <c r="F50" s="1">
        <f>F49*POWER(1+0.0005,(A50-A48))+D49</f>
        <v>73210.310430873215</v>
      </c>
      <c r="G50" s="18" t="s">
        <v>80</v>
      </c>
    </row>
    <row r="51" spans="1:7" ht="14">
      <c r="A51" s="17">
        <f>DATE(B51,C51,20)</f>
        <v>44032</v>
      </c>
      <c r="B51">
        <v>2020</v>
      </c>
      <c r="C51" s="25">
        <v>7</v>
      </c>
      <c r="D51" s="21">
        <f>E51*5%</f>
        <v>183.02577607718305</v>
      </c>
      <c r="E51">
        <f>F51*5%</f>
        <v>3660.5155215436607</v>
      </c>
      <c r="F51" s="1">
        <f>F50</f>
        <v>73210.310430873215</v>
      </c>
    </row>
    <row r="52" spans="1:7" ht="36">
      <c r="A52" s="17">
        <f>DATE(B52,C52,1)</f>
        <v>44044</v>
      </c>
      <c r="B52">
        <v>2020</v>
      </c>
      <c r="C52" s="25">
        <v>8</v>
      </c>
      <c r="F52" s="1">
        <f>F51*POWER(1+0.0005,(A52-A50))+D51</f>
        <v>74536.647996621861</v>
      </c>
      <c r="G52" s="18" t="s">
        <v>80</v>
      </c>
    </row>
    <row r="53" spans="1:7" ht="14">
      <c r="A53" s="17">
        <f>DATE(B53,C53,20)</f>
        <v>44063</v>
      </c>
      <c r="B53">
        <v>2020</v>
      </c>
      <c r="C53" s="25">
        <v>8</v>
      </c>
      <c r="D53" s="21">
        <f>E53*5%</f>
        <v>186.34161999155469</v>
      </c>
      <c r="E53">
        <f>F53*5%</f>
        <v>3726.8323998310934</v>
      </c>
      <c r="F53" s="1">
        <f>F52</f>
        <v>74536.647996621861</v>
      </c>
    </row>
    <row r="54" spans="1:7" ht="36">
      <c r="A54" s="17">
        <f>DATE(B54,C54,1)</f>
        <v>44075</v>
      </c>
      <c r="B54">
        <v>2020</v>
      </c>
      <c r="C54" s="25">
        <v>9</v>
      </c>
      <c r="F54" s="1">
        <f>F53*POWER(1+0.0005,(A54-A52))+D53</f>
        <v>75887.014573147302</v>
      </c>
      <c r="G54" s="18" t="s">
        <v>80</v>
      </c>
    </row>
    <row r="55" spans="1:7" ht="14">
      <c r="A55" s="17">
        <f>DATE(B55,C55,20)</f>
        <v>44094</v>
      </c>
      <c r="B55">
        <v>2020</v>
      </c>
      <c r="C55" s="25">
        <v>9</v>
      </c>
      <c r="D55" s="21">
        <f>E55*5%</f>
        <v>189.71753643286829</v>
      </c>
      <c r="E55">
        <f>F55*5%</f>
        <v>3794.3507286573654</v>
      </c>
      <c r="F55" s="1">
        <f>F54</f>
        <v>75887.014573147302</v>
      </c>
    </row>
    <row r="56" spans="1:7" ht="36">
      <c r="A56" s="17">
        <f>DATE(B56,C56,1)</f>
        <v>44105</v>
      </c>
      <c r="B56">
        <v>2020</v>
      </c>
      <c r="C56" s="25">
        <v>10</v>
      </c>
      <c r="F56" s="1">
        <f>F55*POWER(1+0.0005,(A56-A54))+D55</f>
        <v>77223.328683990912</v>
      </c>
      <c r="G56" s="18" t="s">
        <v>80</v>
      </c>
    </row>
    <row r="57" spans="1:7" ht="14">
      <c r="A57" s="17">
        <f>DATE(B57,C57,20)</f>
        <v>44124</v>
      </c>
      <c r="B57">
        <v>2020</v>
      </c>
      <c r="C57" s="25">
        <v>10</v>
      </c>
      <c r="D57" s="21">
        <f>E57*5%</f>
        <v>193.05832170997729</v>
      </c>
      <c r="E57">
        <f>F57*5%</f>
        <v>3861.1664341995456</v>
      </c>
      <c r="F57" s="1">
        <f>F56</f>
        <v>77223.328683990912</v>
      </c>
    </row>
    <row r="58" spans="1:7" ht="36">
      <c r="A58" s="17">
        <f>DATE(B58,C58,1)</f>
        <v>44136</v>
      </c>
      <c r="B58">
        <v>2020</v>
      </c>
      <c r="C58" s="25">
        <v>11</v>
      </c>
      <c r="F58" s="1">
        <f>F57*POWER(1+0.0005,(A58-A56))+D57</f>
        <v>78622.369354395443</v>
      </c>
      <c r="G58" s="18" t="s">
        <v>80</v>
      </c>
    </row>
    <row r="59" spans="1:7" ht="14">
      <c r="A59" s="17">
        <f>DATE(B59,C59,20)</f>
        <v>44155</v>
      </c>
      <c r="B59">
        <v>2020</v>
      </c>
      <c r="C59" s="25">
        <v>11</v>
      </c>
      <c r="D59" s="21">
        <f>E59*5%</f>
        <v>196.55592338598865</v>
      </c>
      <c r="E59">
        <f>F59*5%</f>
        <v>3931.1184677197725</v>
      </c>
      <c r="F59" s="1">
        <f>F58</f>
        <v>78622.369354395443</v>
      </c>
    </row>
    <row r="60" spans="1:7" ht="36">
      <c r="A60" s="17">
        <f>DATE(B60,C60,1)</f>
        <v>44166</v>
      </c>
      <c r="B60">
        <v>2020</v>
      </c>
      <c r="C60" s="25">
        <v>12</v>
      </c>
      <c r="F60" s="1">
        <f>F59*POWER(1+0.0005,(A60-A58))+D59</f>
        <v>80006.851036633263</v>
      </c>
      <c r="G60" s="18" t="s">
        <v>80</v>
      </c>
    </row>
    <row r="61" spans="1:7" ht="14">
      <c r="A61" s="17">
        <f>DATE(B61,C61,20)</f>
        <v>44185</v>
      </c>
      <c r="B61">
        <v>2020</v>
      </c>
      <c r="C61" s="25">
        <v>12</v>
      </c>
      <c r="D61" s="21">
        <f>E61*5%</f>
        <v>200.01712759158318</v>
      </c>
      <c r="E61">
        <f>F61*5%</f>
        <v>4000.3425518316635</v>
      </c>
      <c r="F61" s="1">
        <f>F60</f>
        <v>80006.851036633263</v>
      </c>
    </row>
    <row r="62" spans="1:7" ht="36">
      <c r="A62" s="17">
        <f>DATE(B62,C62,1)</f>
        <v>44197</v>
      </c>
      <c r="B62">
        <v>2021</v>
      </c>
      <c r="C62" s="25">
        <v>1</v>
      </c>
      <c r="F62" s="1">
        <f>F61*POWER(1+0.0005,(A62-A60))+D61</f>
        <v>81456.32026333925</v>
      </c>
      <c r="G62" s="18" t="s">
        <v>80</v>
      </c>
    </row>
    <row r="63" spans="1:7" ht="14">
      <c r="A63" s="17">
        <f>DATE(B63,C63,20)</f>
        <v>44216</v>
      </c>
      <c r="B63">
        <v>2021</v>
      </c>
      <c r="C63" s="25">
        <v>1</v>
      </c>
      <c r="D63" s="21">
        <f>E63*5%</f>
        <v>203.64080065834816</v>
      </c>
      <c r="E63">
        <f>F63*5%</f>
        <v>4072.8160131669629</v>
      </c>
      <c r="F63" s="1">
        <f>F62</f>
        <v>81456.32026333925</v>
      </c>
    </row>
    <row r="64" spans="1:7" ht="36">
      <c r="A64" s="17">
        <f>DATE(B64,C64,1)</f>
        <v>44228</v>
      </c>
      <c r="B64">
        <v>2021</v>
      </c>
      <c r="C64" s="25">
        <v>2</v>
      </c>
      <c r="F64" s="1">
        <f>F63*POWER(1+0.0005,(A64-A62))+D63</f>
        <v>82932.049254202255</v>
      </c>
      <c r="G64" s="18" t="s">
        <v>80</v>
      </c>
    </row>
    <row r="65" spans="1:7" ht="14">
      <c r="A65" s="17">
        <f>DATE(B65,C65,20)</f>
        <v>44247</v>
      </c>
      <c r="B65">
        <v>2021</v>
      </c>
      <c r="C65" s="25">
        <v>2</v>
      </c>
      <c r="D65" s="21">
        <f>E65*5%</f>
        <v>207.33012313550569</v>
      </c>
      <c r="E65">
        <f>F65*5%</f>
        <v>4146.6024627101133</v>
      </c>
      <c r="F65" s="1">
        <f>F64</f>
        <v>82932.049254202255</v>
      </c>
    </row>
    <row r="66" spans="1:7" ht="36">
      <c r="A66" s="17">
        <f>DATE(B66,C66,1)</f>
        <v>44256</v>
      </c>
      <c r="B66">
        <v>2021</v>
      </c>
      <c r="C66" s="25">
        <v>3</v>
      </c>
      <c r="F66" s="1">
        <f>F65*POWER(1+0.0005,(A66-A64))+D65</f>
        <v>84308.299212607526</v>
      </c>
      <c r="G66" s="18" t="s">
        <v>80</v>
      </c>
    </row>
    <row r="67" spans="1:7" ht="14">
      <c r="A67" s="17">
        <f>DATE(B67,C67,20)</f>
        <v>44275</v>
      </c>
      <c r="B67">
        <v>2021</v>
      </c>
      <c r="C67" s="25">
        <v>3</v>
      </c>
      <c r="D67" s="21">
        <f>E67*5%</f>
        <v>210.77074803151882</v>
      </c>
      <c r="E67">
        <f>F67*5%</f>
        <v>4215.4149606303763</v>
      </c>
      <c r="F67" s="1">
        <f>F66</f>
        <v>84308.299212607526</v>
      </c>
    </row>
    <row r="68" spans="1:7" ht="36">
      <c r="A68" s="17">
        <f>DATE(B68,C68,1)</f>
        <v>44287</v>
      </c>
      <c r="B68">
        <v>2021</v>
      </c>
      <c r="C68" s="25">
        <v>4</v>
      </c>
      <c r="F68" s="1">
        <f>F67*POWER(1+0.0005,(A68-A66))+D67</f>
        <v>85835.696975189654</v>
      </c>
      <c r="G68" s="18" t="s">
        <v>80</v>
      </c>
    </row>
    <row r="69" spans="1:7" ht="14">
      <c r="A69" s="17">
        <f>DATE(B69,C69,20)</f>
        <v>44306</v>
      </c>
      <c r="B69">
        <v>2021</v>
      </c>
      <c r="C69" s="25">
        <v>4</v>
      </c>
      <c r="D69" s="21">
        <f>E69*5%</f>
        <v>214.58924243797415</v>
      </c>
      <c r="E69">
        <f>F69*5%</f>
        <v>4291.7848487594829</v>
      </c>
      <c r="F69" s="1">
        <f>F68</f>
        <v>85835.696975189654</v>
      </c>
    </row>
    <row r="70" spans="1:7" ht="36">
      <c r="A70" s="17">
        <f>DATE(B70,C70,1)</f>
        <v>44317</v>
      </c>
      <c r="B70">
        <v>2021</v>
      </c>
      <c r="C70" s="25">
        <v>5</v>
      </c>
      <c r="F70" s="1">
        <f>F69*POWER(1+0.0005,(A70-A68))+D69</f>
        <v>87347.200013321155</v>
      </c>
      <c r="G70" s="18" t="s">
        <v>80</v>
      </c>
    </row>
    <row r="71" spans="1:7" ht="14">
      <c r="A71" s="17">
        <f>DATE(B71,C71,20)</f>
        <v>44336</v>
      </c>
      <c r="B71">
        <v>2021</v>
      </c>
      <c r="C71" s="25">
        <v>5</v>
      </c>
      <c r="D71" s="21">
        <f>E71*5%</f>
        <v>218.36800003330291</v>
      </c>
      <c r="E71">
        <f>F71*5%</f>
        <v>4367.3600006660581</v>
      </c>
      <c r="F71" s="1">
        <f>F70</f>
        <v>87347.200013321155</v>
      </c>
    </row>
    <row r="72" spans="1:7" ht="36">
      <c r="A72" s="17">
        <f>DATE(B72,C72,1)</f>
        <v>44348</v>
      </c>
      <c r="B72">
        <v>2021</v>
      </c>
      <c r="C72" s="25">
        <v>6</v>
      </c>
      <c r="F72" s="1">
        <f>F71*POWER(1+0.0005,(A72-A70))+D71</f>
        <v>88929.652976008947</v>
      </c>
      <c r="G72" s="18" t="s">
        <v>80</v>
      </c>
    </row>
    <row r="73" spans="1:7" ht="14">
      <c r="A73" s="17">
        <f>DATE(B73,C73,20)</f>
        <v>44367</v>
      </c>
      <c r="B73">
        <v>2021</v>
      </c>
      <c r="C73" s="25">
        <v>6</v>
      </c>
      <c r="D73" s="21">
        <f>E73*5%</f>
        <v>222.32413244002237</v>
      </c>
      <c r="E73">
        <f>F73*5%</f>
        <v>4446.4826488004474</v>
      </c>
      <c r="F73" s="1">
        <f>F72</f>
        <v>88929.652976008947</v>
      </c>
    </row>
    <row r="74" spans="1:7" ht="36">
      <c r="A74" s="17">
        <f>DATE(B74,C74,1)</f>
        <v>44378</v>
      </c>
      <c r="B74">
        <v>2021</v>
      </c>
      <c r="C74" s="25">
        <v>7</v>
      </c>
      <c r="F74" s="1">
        <f>F73*POWER(1+0.0005,(A74-A72))+D73</f>
        <v>90495.638287365728</v>
      </c>
      <c r="G74" s="18" t="s">
        <v>80</v>
      </c>
    </row>
    <row r="75" spans="1:7" ht="14">
      <c r="A75" s="17">
        <f>DATE(B75,C75,20)</f>
        <v>44397</v>
      </c>
      <c r="B75">
        <v>2021</v>
      </c>
      <c r="C75" s="25">
        <v>7</v>
      </c>
      <c r="D75" s="21">
        <f>E75*5%</f>
        <v>226.23909571841432</v>
      </c>
      <c r="E75">
        <f>F75*5%</f>
        <v>4524.7819143682864</v>
      </c>
      <c r="F75" s="1">
        <f>F74</f>
        <v>90495.638287365728</v>
      </c>
    </row>
    <row r="76" spans="1:7" ht="36">
      <c r="A76" s="17">
        <f>DATE(B76,C76,1)</f>
        <v>44409</v>
      </c>
      <c r="B76">
        <v>2021</v>
      </c>
      <c r="C76" s="25">
        <v>8</v>
      </c>
      <c r="F76" s="1">
        <f>F75*POWER(1+0.0005,(A76-A74))+D75</f>
        <v>92135.1309201728</v>
      </c>
      <c r="G76" s="18" t="s">
        <v>80</v>
      </c>
    </row>
    <row r="77" spans="1:7" ht="14">
      <c r="A77" s="17">
        <f>DATE(B77,C77,20)</f>
        <v>44428</v>
      </c>
      <c r="B77">
        <v>2021</v>
      </c>
      <c r="C77" s="25">
        <v>8</v>
      </c>
      <c r="D77" s="21">
        <f>E77*5%</f>
        <v>230.337827300432</v>
      </c>
      <c r="E77">
        <f>F77*5%</f>
        <v>4606.7565460086398</v>
      </c>
      <c r="F77" s="1">
        <f>F76</f>
        <v>92135.1309201728</v>
      </c>
    </row>
    <row r="78" spans="1:7" ht="36">
      <c r="A78" s="17">
        <f>DATE(B78,C78,1)</f>
        <v>44440</v>
      </c>
      <c r="B78">
        <v>2021</v>
      </c>
      <c r="C78" s="25">
        <v>9</v>
      </c>
      <c r="F78" s="1">
        <f>F77*POWER(1+0.0005,(A78-A76))+D77</f>
        <v>93804.325935811779</v>
      </c>
      <c r="G78" s="18" t="s">
        <v>80</v>
      </c>
    </row>
    <row r="79" spans="1:7" ht="14">
      <c r="A79" s="17">
        <f>DATE(B79,C79,20)</f>
        <v>44459</v>
      </c>
      <c r="B79">
        <v>2021</v>
      </c>
      <c r="C79" s="25">
        <v>9</v>
      </c>
      <c r="D79" s="21">
        <f>E79*5%</f>
        <v>234.51081483952944</v>
      </c>
      <c r="E79">
        <f>F79*5%</f>
        <v>4690.2162967905888</v>
      </c>
      <c r="F79" s="1">
        <f>F78</f>
        <v>93804.325935811779</v>
      </c>
    </row>
    <row r="80" spans="1:7" ht="36">
      <c r="A80" s="17">
        <f>DATE(B80,C80,1)</f>
        <v>44470</v>
      </c>
      <c r="B80">
        <v>2021</v>
      </c>
      <c r="C80" s="25">
        <v>10</v>
      </c>
      <c r="F80" s="1">
        <f>F79*POWER(1+0.0005,(A80-A78))+D79</f>
        <v>95456.150626917151</v>
      </c>
      <c r="G80" s="18" t="s">
        <v>80</v>
      </c>
    </row>
    <row r="81" spans="1:7" ht="14">
      <c r="A81" s="17">
        <f>DATE(B81,C81,20)</f>
        <v>44489</v>
      </c>
      <c r="B81">
        <v>2021</v>
      </c>
      <c r="C81" s="25">
        <v>10</v>
      </c>
      <c r="D81" s="21">
        <f>E81*5%</f>
        <v>238.64037656729289</v>
      </c>
      <c r="E81">
        <f>F81*5%</f>
        <v>4772.8075313458576</v>
      </c>
      <c r="F81" s="1">
        <f>F80</f>
        <v>95456.150626917151</v>
      </c>
    </row>
    <row r="82" spans="1:7" ht="36">
      <c r="A82" s="17">
        <f>DATE(B82,C82,1)</f>
        <v>44501</v>
      </c>
      <c r="B82">
        <v>2021</v>
      </c>
      <c r="C82" s="25">
        <v>11</v>
      </c>
      <c r="F82" s="1">
        <f>F81*POWER(1+0.0005,(A82-A80))+D81</f>
        <v>97185.511938365031</v>
      </c>
      <c r="G82" s="18" t="s">
        <v>80</v>
      </c>
    </row>
    <row r="83" spans="1:7" ht="14">
      <c r="A83" s="17">
        <f>DATE(B83,C83,20)</f>
        <v>44520</v>
      </c>
      <c r="B83">
        <v>2021</v>
      </c>
      <c r="C83" s="25">
        <v>11</v>
      </c>
      <c r="D83" s="21">
        <f>E83*5%</f>
        <v>242.9637798459126</v>
      </c>
      <c r="E83">
        <f>F83*5%</f>
        <v>4859.2755969182517</v>
      </c>
      <c r="F83" s="1">
        <f>F82</f>
        <v>97185.511938365031</v>
      </c>
    </row>
    <row r="84" spans="1:7" ht="36">
      <c r="A84" s="17">
        <f>DATE(B84,C84,1)</f>
        <v>44531</v>
      </c>
      <c r="B84">
        <v>2021</v>
      </c>
      <c r="C84" s="25">
        <v>12</v>
      </c>
      <c r="F84" s="1">
        <f>F83*POWER(1+0.0005,(A84-A82))+D83</f>
        <v>98896.876810251197</v>
      </c>
      <c r="G84" s="18" t="s">
        <v>80</v>
      </c>
    </row>
    <row r="85" spans="1:7" ht="14">
      <c r="A85" s="17">
        <f>DATE(B85,C85,20)</f>
        <v>44550</v>
      </c>
      <c r="B85">
        <v>2021</v>
      </c>
      <c r="C85" s="25">
        <v>12</v>
      </c>
      <c r="D85" s="21">
        <f>E85*5%</f>
        <v>247.24219202562801</v>
      </c>
      <c r="E85">
        <f>F85*5%</f>
        <v>4944.8438405125598</v>
      </c>
      <c r="F85" s="1">
        <f>F84</f>
        <v>98896.876810251197</v>
      </c>
    </row>
    <row r="86" spans="1:7" ht="36">
      <c r="A86" s="17">
        <f>DATE(B86,C86,1)</f>
        <v>44562</v>
      </c>
      <c r="B86">
        <v>2022</v>
      </c>
      <c r="C86" s="25">
        <v>1</v>
      </c>
      <c r="F86" s="1">
        <f>F85*POWER(1+0.0005,(A86-A84))+D85</f>
        <v>100688.57311746065</v>
      </c>
      <c r="G86" s="18" t="s">
        <v>80</v>
      </c>
    </row>
    <row r="87" spans="1:7" ht="14">
      <c r="A87" s="17">
        <f>DATE(B87,C87,20)</f>
        <v>44581</v>
      </c>
      <c r="B87">
        <v>2022</v>
      </c>
      <c r="C87" s="25">
        <v>1</v>
      </c>
      <c r="D87" s="21">
        <f>E87*5%</f>
        <v>251.72143279365164</v>
      </c>
      <c r="E87">
        <f>F87*5%</f>
        <v>5034.4286558730328</v>
      </c>
      <c r="F87" s="1">
        <f>F86</f>
        <v>100688.57311746065</v>
      </c>
    </row>
    <row r="88" spans="1:7" ht="36">
      <c r="A88" s="17">
        <f>DATE(B88,C88,1)</f>
        <v>44593</v>
      </c>
      <c r="B88">
        <v>2022</v>
      </c>
      <c r="C88" s="25">
        <v>2</v>
      </c>
      <c r="F88" s="1">
        <f>F87*POWER(1+0.0005,(A88-A86))+D87</f>
        <v>102512.72925313796</v>
      </c>
      <c r="G88" s="18" t="s">
        <v>80</v>
      </c>
    </row>
    <row r="89" spans="1:7" ht="14">
      <c r="A89" s="17">
        <f>DATE(B89,C89,20)</f>
        <v>44612</v>
      </c>
      <c r="B89">
        <v>2022</v>
      </c>
      <c r="C89" s="25">
        <v>2</v>
      </c>
      <c r="D89" s="21">
        <f>E89*5%</f>
        <v>256.28182313284492</v>
      </c>
      <c r="E89">
        <f>F89*5%</f>
        <v>5125.6364626568984</v>
      </c>
      <c r="F89" s="1">
        <f>F88</f>
        <v>102512.72925313796</v>
      </c>
    </row>
    <row r="90" spans="1:7" ht="36">
      <c r="A90" s="17">
        <f>DATE(B90,C90,1)</f>
        <v>44621</v>
      </c>
      <c r="B90">
        <v>2022</v>
      </c>
      <c r="C90" s="25">
        <v>3</v>
      </c>
      <c r="F90" s="1">
        <f>F89*POWER(1+0.0005,(A90-A88))+D89</f>
        <v>104213.91884919142</v>
      </c>
      <c r="G90" s="18" t="s">
        <v>80</v>
      </c>
    </row>
    <row r="91" spans="1:7" ht="14">
      <c r="A91" s="17">
        <f>DATE(B91,C91,20)</f>
        <v>44640</v>
      </c>
      <c r="B91">
        <v>2022</v>
      </c>
      <c r="C91" s="25">
        <v>3</v>
      </c>
      <c r="D91" s="21">
        <f>E91*5%</f>
        <v>260.5347971229786</v>
      </c>
      <c r="E91">
        <f>F91*5%</f>
        <v>5210.6959424595716</v>
      </c>
      <c r="F91" s="1">
        <f>F90</f>
        <v>104213.91884919142</v>
      </c>
    </row>
    <row r="92" spans="1:7" ht="36">
      <c r="A92" s="17">
        <f>DATE(B92,C92,1)</f>
        <v>44652</v>
      </c>
      <c r="B92">
        <v>2022</v>
      </c>
      <c r="C92" s="25">
        <v>4</v>
      </c>
      <c r="F92" s="1">
        <f>F91*POWER(1+0.0005,(A92-A90))+D91</f>
        <v>106101.94301723641</v>
      </c>
      <c r="G92" s="18" t="s">
        <v>80</v>
      </c>
    </row>
    <row r="93" spans="1:7" ht="14">
      <c r="A93" s="17">
        <f>DATE(B93,C93,20)</f>
        <v>44671</v>
      </c>
      <c r="B93">
        <v>2022</v>
      </c>
      <c r="C93" s="25">
        <v>4</v>
      </c>
      <c r="D93" s="21">
        <f>E93*5%</f>
        <v>265.25485754309102</v>
      </c>
      <c r="E93">
        <f>F93*5%</f>
        <v>5305.0971508618204</v>
      </c>
      <c r="F93" s="1">
        <f>F92</f>
        <v>106101.94301723641</v>
      </c>
    </row>
    <row r="94" spans="1:7" ht="36">
      <c r="A94" s="17">
        <f>DATE(B94,C94,1)</f>
        <v>44682</v>
      </c>
      <c r="B94">
        <v>2022</v>
      </c>
      <c r="C94" s="25">
        <v>5</v>
      </c>
      <c r="F94" s="1">
        <f>F93*POWER(1+0.0005,(A94-A92))+D93</f>
        <v>107970.31963528336</v>
      </c>
      <c r="G94" s="18" t="s">
        <v>80</v>
      </c>
    </row>
    <row r="95" spans="1:7" ht="14">
      <c r="A95" s="17">
        <f>DATE(B95,C95,20)</f>
        <v>44701</v>
      </c>
      <c r="B95">
        <v>2022</v>
      </c>
      <c r="C95" s="25">
        <v>5</v>
      </c>
      <c r="D95" s="21">
        <f>E95*5%</f>
        <v>269.92579908820846</v>
      </c>
      <c r="E95">
        <f>F95*5%</f>
        <v>5398.5159817641688</v>
      </c>
      <c r="F95" s="1">
        <f>F94</f>
        <v>107970.31963528336</v>
      </c>
    </row>
    <row r="96" spans="1:7" ht="36">
      <c r="A96" s="17">
        <f>DATE(B96,C96,1)</f>
        <v>44713</v>
      </c>
      <c r="B96">
        <v>2022</v>
      </c>
      <c r="C96" s="25">
        <v>6</v>
      </c>
      <c r="F96" s="1">
        <f>F95*POWER(1+0.0005,(A96-A94))+D95</f>
        <v>109926.39781710425</v>
      </c>
      <c r="G96" s="18" t="s">
        <v>80</v>
      </c>
    </row>
    <row r="97" spans="1:7" ht="14">
      <c r="A97" s="17">
        <f>DATE(B97,C97,20)</f>
        <v>44732</v>
      </c>
      <c r="B97">
        <v>2022</v>
      </c>
      <c r="C97" s="25">
        <v>6</v>
      </c>
      <c r="D97" s="21">
        <f>E97*5%</f>
        <v>274.81599454276068</v>
      </c>
      <c r="E97">
        <f>F97*5%</f>
        <v>5496.3198908552131</v>
      </c>
      <c r="F97" s="1">
        <f>F96</f>
        <v>109926.39781710425</v>
      </c>
    </row>
    <row r="98" spans="1:7" ht="36">
      <c r="A98" s="17">
        <f>DATE(B98,C98,1)</f>
        <v>44743</v>
      </c>
      <c r="B98">
        <v>2022</v>
      </c>
      <c r="C98" s="25">
        <v>7</v>
      </c>
      <c r="F98" s="1">
        <f>F97*POWER(1+0.0005,(A98-A96))+D97</f>
        <v>111862.12025108685</v>
      </c>
      <c r="G98" s="18" t="s">
        <v>80</v>
      </c>
    </row>
    <row r="99" spans="1:7" ht="14">
      <c r="A99" s="17">
        <f>DATE(B99,C99,20)</f>
        <v>44762</v>
      </c>
      <c r="B99">
        <v>2022</v>
      </c>
      <c r="C99" s="25">
        <v>7</v>
      </c>
      <c r="D99" s="21">
        <f>E99*5%</f>
        <v>279.65530062771717</v>
      </c>
      <c r="E99">
        <f>F99*5%</f>
        <v>5593.1060125543427</v>
      </c>
      <c r="F99" s="1">
        <f>F98</f>
        <v>111862.12025108685</v>
      </c>
    </row>
    <row r="100" spans="1:7" ht="36">
      <c r="A100" s="17">
        <f>DATE(B100,C100,1)</f>
        <v>44774</v>
      </c>
      <c r="B100">
        <v>2022</v>
      </c>
      <c r="C100" s="25">
        <v>8</v>
      </c>
      <c r="F100" s="1">
        <f>F99*POWER(1+0.0005,(A100-A98))+D99</f>
        <v>113888.70546019342</v>
      </c>
      <c r="G100" s="18" t="s">
        <v>80</v>
      </c>
    </row>
    <row r="101" spans="1:7" ht="14">
      <c r="A101" s="17">
        <f>DATE(B101,C101,20)</f>
        <v>44793</v>
      </c>
      <c r="B101">
        <v>2022</v>
      </c>
      <c r="C101" s="25">
        <v>8</v>
      </c>
      <c r="D101" s="21">
        <f>E101*5%</f>
        <v>284.72176365048358</v>
      </c>
      <c r="E101">
        <f>F101*5%</f>
        <v>5694.4352730096716</v>
      </c>
      <c r="F101" s="1">
        <f>F100</f>
        <v>113888.70546019342</v>
      </c>
    </row>
    <row r="102" spans="1:7" ht="36">
      <c r="A102" s="17">
        <f>DATE(B102,C102,1)</f>
        <v>44805</v>
      </c>
      <c r="B102">
        <v>2022</v>
      </c>
      <c r="C102" s="25">
        <v>9</v>
      </c>
      <c r="F102" s="1">
        <f>F101*POWER(1+0.0005,(A102-A100))+D101</f>
        <v>115952.00593627823</v>
      </c>
      <c r="G102" s="18" t="s">
        <v>80</v>
      </c>
    </row>
    <row r="103" spans="1:7" ht="14">
      <c r="A103" s="17">
        <f>DATE(B103,C103,20)</f>
        <v>44824</v>
      </c>
      <c r="B103">
        <v>2022</v>
      </c>
      <c r="C103" s="25">
        <v>9</v>
      </c>
      <c r="D103" s="21">
        <f>E103*5%</f>
        <v>289.88001484069559</v>
      </c>
      <c r="E103">
        <f>F103*5%</f>
        <v>5797.6002968139119</v>
      </c>
      <c r="F103" s="1">
        <f>F102</f>
        <v>115952.00593627823</v>
      </c>
    </row>
    <row r="104" spans="1:7" ht="36">
      <c r="A104" s="17">
        <f>DATE(B104,C104,1)</f>
        <v>44835</v>
      </c>
      <c r="B104">
        <v>2022</v>
      </c>
      <c r="C104" s="25">
        <v>10</v>
      </c>
      <c r="F104" s="1">
        <f>F103*POWER(1+0.0005,(A104-A102))+D103</f>
        <v>117993.83486557307</v>
      </c>
      <c r="G104" s="18" t="s">
        <v>80</v>
      </c>
    </row>
    <row r="105" spans="1:7" ht="14">
      <c r="A105" s="17">
        <f>DATE(B105,C105,20)</f>
        <v>44854</v>
      </c>
      <c r="B105">
        <v>2022</v>
      </c>
      <c r="C105" s="25">
        <v>10</v>
      </c>
      <c r="D105" s="21">
        <f>E105*5%</f>
        <v>294.9845871639327</v>
      </c>
      <c r="E105">
        <f>F105*5%</f>
        <v>5899.691743278654</v>
      </c>
      <c r="F105" s="1">
        <f>F104</f>
        <v>117993.83486557307</v>
      </c>
    </row>
    <row r="106" spans="1:7" ht="36">
      <c r="A106" s="17">
        <f>DATE(B106,C106,1)</f>
        <v>44866</v>
      </c>
      <c r="B106">
        <v>2022</v>
      </c>
      <c r="C106" s="25">
        <v>11</v>
      </c>
      <c r="F106" s="1">
        <f>F105*POWER(1+0.0005,(A106-A104))+D105</f>
        <v>120131.5072069125</v>
      </c>
      <c r="G106" s="18" t="s">
        <v>80</v>
      </c>
    </row>
    <row r="107" spans="1:7" ht="14">
      <c r="A107" s="17">
        <f>DATE(B107,C107,20)</f>
        <v>44885</v>
      </c>
      <c r="B107">
        <v>2022</v>
      </c>
      <c r="C107" s="25">
        <v>11</v>
      </c>
      <c r="D107" s="21">
        <f>E107*5%</f>
        <v>300.32876801728128</v>
      </c>
      <c r="E107">
        <f>F107*5%</f>
        <v>6006.5753603456251</v>
      </c>
      <c r="F107" s="1">
        <f>F106</f>
        <v>120131.5072069125</v>
      </c>
    </row>
    <row r="108" spans="1:7" ht="36">
      <c r="A108" s="17">
        <f>DATE(B108,C108,1)</f>
        <v>44896</v>
      </c>
      <c r="B108">
        <v>2022</v>
      </c>
      <c r="C108" s="25">
        <v>12</v>
      </c>
      <c r="F108" s="1">
        <f>F107*POWER(1+0.0005,(A108-A106))+D107</f>
        <v>122246.93405748086</v>
      </c>
      <c r="G108" s="18" t="s">
        <v>80</v>
      </c>
    </row>
    <row r="109" spans="1:7" ht="14">
      <c r="A109" s="17">
        <f>DATE(B109,C109,20)</f>
        <v>44915</v>
      </c>
      <c r="B109">
        <v>2022</v>
      </c>
      <c r="C109" s="25">
        <v>12</v>
      </c>
      <c r="D109" s="21">
        <f>E109*5%</f>
        <v>305.61733514370218</v>
      </c>
      <c r="E109">
        <f>F109*5%</f>
        <v>6112.3467028740433</v>
      </c>
      <c r="F109" s="1">
        <f>F108</f>
        <v>122246.93405748086</v>
      </c>
    </row>
    <row r="110" spans="1:7" ht="36">
      <c r="A110" s="17">
        <f>DATE(B110,C110,1)</f>
        <v>44927</v>
      </c>
      <c r="B110">
        <v>2023</v>
      </c>
      <c r="C110" s="25">
        <v>1</v>
      </c>
      <c r="F110" s="1">
        <f>F109*POWER(1+0.0005,(A110-A108))+D109</f>
        <v>124461.65900515243</v>
      </c>
      <c r="G110" s="18" t="s">
        <v>80</v>
      </c>
    </row>
    <row r="111" spans="1:7" ht="14">
      <c r="A111" s="17">
        <f>DATE(B111,C111,20)</f>
        <v>44946</v>
      </c>
      <c r="B111">
        <v>2023</v>
      </c>
      <c r="C111" s="25">
        <v>1</v>
      </c>
      <c r="D111" s="21">
        <f>E111*5%</f>
        <v>311.15414751288108</v>
      </c>
      <c r="E111">
        <f>F111*5%</f>
        <v>6223.0829502576216</v>
      </c>
      <c r="F111" s="1">
        <f>F110</f>
        <v>124461.65900515243</v>
      </c>
    </row>
    <row r="112" spans="1:7" ht="36">
      <c r="A112" s="17">
        <f>DATE(B112,C112,1)</f>
        <v>44958</v>
      </c>
      <c r="B112">
        <v>2023</v>
      </c>
      <c r="C112" s="25">
        <v>2</v>
      </c>
      <c r="F112" s="1">
        <f>F111*POWER(1+0.0005,(A112-A110))+D111</f>
        <v>126716.507712423</v>
      </c>
      <c r="G112" s="18" t="s">
        <v>80</v>
      </c>
    </row>
    <row r="113" spans="1:7" ht="14">
      <c r="A113" s="17">
        <f>DATE(B113,C113,20)</f>
        <v>44977</v>
      </c>
      <c r="B113">
        <v>2023</v>
      </c>
      <c r="C113" s="25">
        <v>2</v>
      </c>
      <c r="D113" s="21">
        <f>E113*5%</f>
        <v>316.79126928105757</v>
      </c>
      <c r="E113">
        <f>F113*5%</f>
        <v>6335.8253856211504</v>
      </c>
      <c r="F113" s="1">
        <f>F112</f>
        <v>126716.507712423</v>
      </c>
    </row>
    <row r="114" spans="1:7" ht="36">
      <c r="A114" s="17">
        <f>DATE(B114,C114,1)</f>
        <v>44986</v>
      </c>
      <c r="B114">
        <v>2023</v>
      </c>
      <c r="C114" s="25">
        <v>3</v>
      </c>
      <c r="F114" s="1">
        <f>F113*POWER(1+0.0005,(A114-A112))+D113</f>
        <v>128819.35685261409</v>
      </c>
      <c r="G114" s="18" t="s">
        <v>80</v>
      </c>
    </row>
    <row r="115" spans="1:7" ht="14">
      <c r="A115" s="17">
        <f>DATE(B115,C115,20)</f>
        <v>45005</v>
      </c>
      <c r="B115">
        <v>2023</v>
      </c>
      <c r="C115" s="25">
        <v>3</v>
      </c>
      <c r="D115" s="21">
        <f>E115*5%</f>
        <v>322.04839213153525</v>
      </c>
      <c r="E115">
        <f>F115*5%</f>
        <v>6440.9678426307046</v>
      </c>
      <c r="F115" s="1">
        <f>F114</f>
        <v>128819.35685261409</v>
      </c>
    </row>
    <row r="116" spans="1:7" ht="36">
      <c r="A116" s="17">
        <f>DATE(B116,C116,1)</f>
        <v>45017</v>
      </c>
      <c r="B116">
        <v>2023</v>
      </c>
      <c r="C116" s="25">
        <v>4</v>
      </c>
      <c r="F116" s="1">
        <f>F115*POWER(1+0.0005,(A116-A114))+D115</f>
        <v>131153.15316058809</v>
      </c>
      <c r="G116" s="18" t="s">
        <v>80</v>
      </c>
    </row>
    <row r="117" spans="1:7" ht="14">
      <c r="A117" s="17">
        <f>DATE(B117,C117,20)</f>
        <v>45036</v>
      </c>
      <c r="B117">
        <v>2023</v>
      </c>
      <c r="C117" s="25">
        <v>4</v>
      </c>
      <c r="D117" s="21">
        <f>E117*5%</f>
        <v>327.88288290147028</v>
      </c>
      <c r="E117">
        <f>F117*5%</f>
        <v>6557.657658029405</v>
      </c>
      <c r="F117" s="1">
        <f>F116</f>
        <v>131153.15316058809</v>
      </c>
    </row>
    <row r="118" spans="1:7" ht="36">
      <c r="A118" s="17">
        <f>DATE(B118,C118,1)</f>
        <v>45047</v>
      </c>
      <c r="B118">
        <v>2023</v>
      </c>
      <c r="C118" s="25">
        <v>5</v>
      </c>
      <c r="F118" s="1">
        <f>F117*POWER(1+0.0005,(A118-A116))+D117</f>
        <v>133462.66303175574</v>
      </c>
      <c r="G118" s="18" t="s">
        <v>80</v>
      </c>
    </row>
    <row r="119" spans="1:7" ht="14">
      <c r="A119" s="17">
        <f>DATE(B119,C119,20)</f>
        <v>45066</v>
      </c>
      <c r="B119">
        <v>2023</v>
      </c>
      <c r="C119" s="25">
        <v>5</v>
      </c>
      <c r="D119" s="21">
        <f>E119*5%</f>
        <v>333.65665757938939</v>
      </c>
      <c r="E119">
        <f>F119*5%</f>
        <v>6673.1331515877873</v>
      </c>
      <c r="F119" s="1">
        <f>F118</f>
        <v>133462.66303175574</v>
      </c>
    </row>
    <row r="120" spans="1:7" ht="36">
      <c r="A120" s="17">
        <f>DATE(B120,C120,1)</f>
        <v>45078</v>
      </c>
      <c r="B120">
        <v>2023</v>
      </c>
      <c r="C120" s="25">
        <v>6</v>
      </c>
      <c r="F120" s="1">
        <f>F119*POWER(1+0.0005,(A120-A118))+D119</f>
        <v>135880.58125341134</v>
      </c>
      <c r="G120" s="18" t="s">
        <v>80</v>
      </c>
    </row>
    <row r="121" spans="1:7" ht="14">
      <c r="A121" s="17">
        <f>DATE(B121,C121,20)</f>
        <v>45097</v>
      </c>
      <c r="B121">
        <v>2023</v>
      </c>
      <c r="C121" s="25">
        <v>6</v>
      </c>
      <c r="D121" s="21">
        <f>E121*5%</f>
        <v>339.70145313352839</v>
      </c>
      <c r="E121">
        <f>F121*5%</f>
        <v>6794.0290626705673</v>
      </c>
      <c r="F121" s="1">
        <f>F120</f>
        <v>135880.58125341134</v>
      </c>
    </row>
    <row r="122" spans="1:7" ht="36">
      <c r="A122" s="17">
        <f>DATE(B122,C122,1)</f>
        <v>45108</v>
      </c>
      <c r="B122">
        <v>2023</v>
      </c>
      <c r="C122" s="25">
        <v>7</v>
      </c>
      <c r="F122" s="1">
        <f>F121*POWER(1+0.0005,(A122-A120))+D121</f>
        <v>138273.33763129651</v>
      </c>
      <c r="G122" s="18" t="s">
        <v>80</v>
      </c>
    </row>
    <row r="123" spans="1:7" ht="14">
      <c r="A123" s="17">
        <f>DATE(B123,C123,20)</f>
        <v>45127</v>
      </c>
      <c r="B123">
        <v>2023</v>
      </c>
      <c r="C123" s="25">
        <v>7</v>
      </c>
      <c r="D123" s="21">
        <f>E123*5%</f>
        <v>345.68334407824136</v>
      </c>
      <c r="E123">
        <f>F123*5%</f>
        <v>6913.6668815648263</v>
      </c>
      <c r="F123" s="1">
        <f>F122</f>
        <v>138273.33763129651</v>
      </c>
    </row>
    <row r="124" spans="1:7" ht="36">
      <c r="A124" s="17">
        <f>DATE(B124,C124,1)</f>
        <v>45139</v>
      </c>
      <c r="B124">
        <v>2023</v>
      </c>
      <c r="C124" s="25">
        <v>8</v>
      </c>
      <c r="F124" s="1">
        <f>F123*POWER(1+0.0005,(A124-A122))+D123</f>
        <v>140778.40994914994</v>
      </c>
      <c r="G124" s="18" t="s">
        <v>80</v>
      </c>
    </row>
    <row r="125" spans="1:7" ht="14">
      <c r="A125" s="17">
        <f>DATE(B125,C125,20)</f>
        <v>45158</v>
      </c>
      <c r="B125">
        <v>2023</v>
      </c>
      <c r="C125" s="25">
        <v>8</v>
      </c>
      <c r="D125" s="21">
        <f>E125*5%</f>
        <v>351.94602487287489</v>
      </c>
      <c r="E125">
        <f>F125*5%</f>
        <v>7038.9204974574968</v>
      </c>
      <c r="F125" s="1">
        <f>F124</f>
        <v>140778.40994914994</v>
      </c>
    </row>
    <row r="126" spans="1:7" ht="36">
      <c r="A126" s="17">
        <f>DATE(B126,C126,1)</f>
        <v>45170</v>
      </c>
      <c r="B126">
        <v>2023</v>
      </c>
      <c r="C126" s="25">
        <v>9</v>
      </c>
      <c r="F126" s="1">
        <f>F125*POWER(1+0.0005,(A126-A124))+D125</f>
        <v>143328.86619585889</v>
      </c>
      <c r="G126" s="18" t="s">
        <v>80</v>
      </c>
    </row>
    <row r="127" spans="1:7" ht="14">
      <c r="A127" s="17">
        <f>DATE(B127,C127,20)</f>
        <v>45189</v>
      </c>
      <c r="B127">
        <v>2023</v>
      </c>
      <c r="C127" s="25">
        <v>9</v>
      </c>
      <c r="D127" s="21">
        <f>E127*5%</f>
        <v>358.32216548964726</v>
      </c>
      <c r="E127">
        <f>F127*5%</f>
        <v>7166.443309792945</v>
      </c>
      <c r="F127" s="1">
        <f>F126</f>
        <v>143328.86619585889</v>
      </c>
    </row>
    <row r="128" spans="1:7" ht="36">
      <c r="A128" s="17">
        <f>DATE(B128,C128,1)</f>
        <v>45200</v>
      </c>
      <c r="B128">
        <v>2023</v>
      </c>
      <c r="C128" s="25">
        <v>10</v>
      </c>
      <c r="F128" s="1">
        <f>F127*POWER(1+0.0005,(A128-A126))+D127</f>
        <v>145852.78135401977</v>
      </c>
      <c r="G128" s="18" t="s">
        <v>80</v>
      </c>
    </row>
    <row r="129" spans="1:7" ht="14">
      <c r="A129" s="17">
        <f>DATE(B129,C129,20)</f>
        <v>45219</v>
      </c>
      <c r="B129">
        <v>2023</v>
      </c>
      <c r="C129" s="25">
        <v>10</v>
      </c>
      <c r="D129" s="21">
        <f>E129*5%</f>
        <v>364.63195338504943</v>
      </c>
      <c r="E129">
        <f>F129*5%</f>
        <v>7292.6390677009886</v>
      </c>
      <c r="F129" s="1">
        <f>F128</f>
        <v>145852.78135401977</v>
      </c>
    </row>
    <row r="130" spans="1:7" ht="36">
      <c r="A130" s="17">
        <f>DATE(B130,C130,1)</f>
        <v>45231</v>
      </c>
      <c r="B130">
        <v>2023</v>
      </c>
      <c r="C130" s="25">
        <v>11</v>
      </c>
      <c r="F130" s="1">
        <f>F129*POWER(1+0.0005,(A130-A128))+D129</f>
        <v>148495.16904286068</v>
      </c>
      <c r="G130" s="18" t="s">
        <v>80</v>
      </c>
    </row>
    <row r="131" spans="1:7" ht="14">
      <c r="A131" s="17">
        <f>DATE(B131,C131,20)</f>
        <v>45250</v>
      </c>
      <c r="B131">
        <v>2023</v>
      </c>
      <c r="C131" s="25">
        <v>11</v>
      </c>
      <c r="D131" s="21">
        <f>E131*5%</f>
        <v>371.23792260715175</v>
      </c>
      <c r="E131">
        <f>F131*5%</f>
        <v>7424.7584521430344</v>
      </c>
      <c r="F131" s="1">
        <f>F130</f>
        <v>148495.16904286068</v>
      </c>
    </row>
    <row r="132" spans="1:7" ht="36">
      <c r="A132" s="17">
        <f>DATE(B132,C132,1)</f>
        <v>45261</v>
      </c>
      <c r="B132">
        <v>2023</v>
      </c>
      <c r="C132" s="25">
        <v>12</v>
      </c>
      <c r="F132" s="1">
        <f>F131*POWER(1+0.0005,(A132-A130))+D131</f>
        <v>151110.05896704938</v>
      </c>
      <c r="G132" s="18" t="s">
        <v>80</v>
      </c>
    </row>
    <row r="133" spans="1:7" ht="14">
      <c r="A133" s="17">
        <f>DATE(B133,C133,20)</f>
        <v>45280</v>
      </c>
      <c r="B133">
        <v>2023</v>
      </c>
      <c r="C133" s="25">
        <v>12</v>
      </c>
      <c r="D133" s="21">
        <f>E133*5%</f>
        <v>377.77514741762349</v>
      </c>
      <c r="E133">
        <f>F133*5%</f>
        <v>7555.5029483524695</v>
      </c>
      <c r="F133" s="1">
        <f>F132</f>
        <v>151110.05896704938</v>
      </c>
    </row>
    <row r="134" spans="1:7" ht="36">
      <c r="A134" s="17">
        <f>DATE(B134,C134,1)</f>
        <v>45292</v>
      </c>
      <c r="B134">
        <v>2024</v>
      </c>
      <c r="C134" s="25">
        <v>1</v>
      </c>
      <c r="F134" s="1">
        <f>F133*POWER(1+0.0005,(A134-A132))+D133</f>
        <v>153847.69177574693</v>
      </c>
      <c r="G134" s="18" t="s">
        <v>80</v>
      </c>
    </row>
    <row r="135" spans="1:7" ht="14">
      <c r="A135" s="17">
        <f>DATE(B135,C135,20)</f>
        <v>45311</v>
      </c>
      <c r="B135">
        <v>2024</v>
      </c>
      <c r="C135" s="25">
        <v>1</v>
      </c>
      <c r="D135" s="21">
        <f>E135*5%</f>
        <v>384.61922943936736</v>
      </c>
      <c r="E135">
        <f>F135*5%</f>
        <v>7692.3845887873467</v>
      </c>
      <c r="F135" s="1">
        <f>F134</f>
        <v>153847.69177574693</v>
      </c>
    </row>
    <row r="136" spans="1:7" ht="36">
      <c r="A136" s="17">
        <f>DATE(B136,C136,1)</f>
        <v>45323</v>
      </c>
      <c r="B136">
        <v>2024</v>
      </c>
      <c r="C136" s="25">
        <v>2</v>
      </c>
      <c r="F136" s="1">
        <f>F135*POWER(1+0.0005,(A136-A134))+D135</f>
        <v>156634.92176842078</v>
      </c>
      <c r="G136" s="18" t="s">
        <v>80</v>
      </c>
    </row>
    <row r="137" spans="1:7" ht="14">
      <c r="A137" s="17">
        <f>DATE(B137,C137,20)</f>
        <v>45342</v>
      </c>
      <c r="B137">
        <v>2024</v>
      </c>
      <c r="C137" s="25">
        <v>2</v>
      </c>
      <c r="D137" s="21">
        <f>E137*5%</f>
        <v>391.58730442105201</v>
      </c>
      <c r="E137">
        <f>F137*5%</f>
        <v>7831.7460884210395</v>
      </c>
      <c r="F137" s="1">
        <f>F136</f>
        <v>156634.92176842078</v>
      </c>
    </row>
    <row r="138" spans="1:7" ht="36">
      <c r="A138" s="17">
        <f>DATE(B138,C138,1)</f>
        <v>45352</v>
      </c>
      <c r="B138">
        <v>2024</v>
      </c>
      <c r="C138" s="25">
        <v>3</v>
      </c>
      <c r="F138" s="1">
        <f>F137*POWER(1+0.0005,(A138-A136))+D137</f>
        <v>159313.68565914105</v>
      </c>
      <c r="G138" s="18" t="s">
        <v>80</v>
      </c>
    </row>
    <row r="139" spans="1:7" ht="14">
      <c r="A139" s="17">
        <f>DATE(B139,C139,20)</f>
        <v>45371</v>
      </c>
      <c r="B139">
        <v>2024</v>
      </c>
      <c r="C139" s="25">
        <v>3</v>
      </c>
      <c r="D139" s="21">
        <f>E139*5%</f>
        <v>398.28421414785265</v>
      </c>
      <c r="E139">
        <f>F139*5%</f>
        <v>7965.6842829570523</v>
      </c>
      <c r="F139" s="1">
        <f>F138</f>
        <v>159313.68565914105</v>
      </c>
    </row>
    <row r="140" spans="1:7" ht="36">
      <c r="A140" s="17">
        <f>DATE(B140,C140,1)</f>
        <v>45383</v>
      </c>
      <c r="B140">
        <v>2024</v>
      </c>
      <c r="C140" s="25">
        <v>4</v>
      </c>
      <c r="F140" s="1">
        <f>F139*POWER(1+0.0005,(A140-A138))+D139</f>
        <v>162199.94204548857</v>
      </c>
      <c r="G140" s="18" t="s">
        <v>80</v>
      </c>
    </row>
    <row r="141" spans="1:7" ht="14">
      <c r="A141" s="17">
        <f>DATE(B141,C141,20)</f>
        <v>45402</v>
      </c>
      <c r="B141">
        <v>2024</v>
      </c>
      <c r="C141" s="25">
        <v>4</v>
      </c>
      <c r="D141" s="21">
        <f>E141*5%</f>
        <v>405.49985511372142</v>
      </c>
      <c r="E141">
        <f>F141*5%</f>
        <v>8109.9971022744285</v>
      </c>
      <c r="F141" s="1">
        <f>F140</f>
        <v>162199.94204548857</v>
      </c>
    </row>
    <row r="142" spans="1:7" ht="36">
      <c r="A142" s="17">
        <f>DATE(B142,C142,1)</f>
        <v>45413</v>
      </c>
      <c r="B142">
        <v>2024</v>
      </c>
      <c r="C142" s="25">
        <v>5</v>
      </c>
      <c r="F142" s="1">
        <f>F141*POWER(1+0.0005,(A142-A140))+D141</f>
        <v>165056.16286999441</v>
      </c>
      <c r="G142" s="18" t="s">
        <v>80</v>
      </c>
    </row>
    <row r="143" spans="1:7" ht="14">
      <c r="A143" s="17">
        <f>DATE(B143,C143,20)</f>
        <v>45432</v>
      </c>
      <c r="B143">
        <v>2024</v>
      </c>
      <c r="C143" s="25">
        <v>5</v>
      </c>
      <c r="D143" s="21">
        <f>E143*5%</f>
        <v>412.64040717498602</v>
      </c>
      <c r="E143">
        <f>F143*5%</f>
        <v>8252.8081434997202</v>
      </c>
      <c r="F143" s="1">
        <f>F142</f>
        <v>165056.16286999441</v>
      </c>
    </row>
    <row r="144" spans="1:7" ht="36">
      <c r="A144" s="17">
        <f>DATE(B144,C144,1)</f>
        <v>45444</v>
      </c>
      <c r="B144">
        <v>2024</v>
      </c>
      <c r="C144" s="25">
        <v>6</v>
      </c>
      <c r="F144" s="1">
        <f>F143*POWER(1+0.0005,(A144-A142))+D143</f>
        <v>168046.45464699093</v>
      </c>
      <c r="G144" s="18" t="s">
        <v>80</v>
      </c>
    </row>
    <row r="145" spans="1:7" ht="14">
      <c r="A145" s="17">
        <f>DATE(B145,C145,20)</f>
        <v>45463</v>
      </c>
      <c r="B145">
        <v>2024</v>
      </c>
      <c r="C145" s="25">
        <v>6</v>
      </c>
      <c r="D145" s="21">
        <f>E145*5%</f>
        <v>420.11613661747737</v>
      </c>
      <c r="E145">
        <f>F145*5%</f>
        <v>8402.3227323495466</v>
      </c>
      <c r="F145" s="1">
        <f>F144</f>
        <v>168046.45464699093</v>
      </c>
    </row>
    <row r="146" spans="1:7" ht="36">
      <c r="A146" s="17">
        <f>DATE(B146,C146,1)</f>
        <v>45474</v>
      </c>
      <c r="B146">
        <v>2024</v>
      </c>
      <c r="C146" s="25">
        <v>7</v>
      </c>
      <c r="F146" s="1">
        <f>F145*POWER(1+0.0005,(A146-A144))+D145</f>
        <v>171005.62822741369</v>
      </c>
      <c r="G146" s="18" t="s">
        <v>80</v>
      </c>
    </row>
    <row r="147" spans="1:7" ht="14">
      <c r="A147" s="17">
        <f>DATE(B147,C147,20)</f>
        <v>45493</v>
      </c>
      <c r="B147">
        <v>2024</v>
      </c>
      <c r="C147" s="25">
        <v>7</v>
      </c>
      <c r="D147" s="21">
        <f>E147*5%</f>
        <v>427.51407056853424</v>
      </c>
      <c r="E147">
        <f>F147*5%</f>
        <v>8550.2814113706845</v>
      </c>
      <c r="F147" s="1">
        <f>F146</f>
        <v>171005.62822741369</v>
      </c>
    </row>
    <row r="148" spans="1:7" ht="36">
      <c r="A148" s="17">
        <f>DATE(B148,C148,1)</f>
        <v>45505</v>
      </c>
      <c r="B148">
        <v>2024</v>
      </c>
      <c r="C148" s="25">
        <v>8</v>
      </c>
      <c r="F148" s="1">
        <f>F147*POWER(1+0.0005,(A148-A146))+D147</f>
        <v>174103.70536077904</v>
      </c>
      <c r="G148" s="18" t="s">
        <v>80</v>
      </c>
    </row>
    <row r="149" spans="1:7" ht="14">
      <c r="A149" s="17">
        <f>DATE(B149,C149,20)</f>
        <v>45524</v>
      </c>
      <c r="B149">
        <v>2024</v>
      </c>
      <c r="C149" s="25">
        <v>8</v>
      </c>
      <c r="D149" s="21">
        <f>E149*5%</f>
        <v>435.25926340194769</v>
      </c>
      <c r="E149">
        <f>F149*5%</f>
        <v>8705.1852680389529</v>
      </c>
      <c r="F149" s="1">
        <f>F148</f>
        <v>174103.70536077904</v>
      </c>
    </row>
    <row r="150" spans="1:7" ht="36">
      <c r="A150" s="17">
        <f>DATE(B150,C150,1)</f>
        <v>45536</v>
      </c>
      <c r="B150">
        <v>2024</v>
      </c>
      <c r="C150" s="25">
        <v>9</v>
      </c>
      <c r="F150" s="1">
        <f>F149*POWER(1+0.0005,(A150-A148))+D149</f>
        <v>177257.90978085285</v>
      </c>
      <c r="G150" s="18" t="s">
        <v>80</v>
      </c>
    </row>
    <row r="151" spans="1:7" ht="14">
      <c r="A151" s="17">
        <f>DATE(B151,C151,20)</f>
        <v>45555</v>
      </c>
      <c r="B151">
        <v>2024</v>
      </c>
      <c r="C151" s="25">
        <v>9</v>
      </c>
      <c r="D151" s="21">
        <f>E151*5%</f>
        <v>443.1447744521322</v>
      </c>
      <c r="E151">
        <f>F151*5%</f>
        <v>8862.895489042643</v>
      </c>
      <c r="F151" s="1">
        <f>F150</f>
        <v>177257.90978085285</v>
      </c>
    </row>
    <row r="152" spans="1:7" ht="36">
      <c r="A152" s="17">
        <f>DATE(B152,C152,1)</f>
        <v>45566</v>
      </c>
      <c r="B152">
        <v>2024</v>
      </c>
      <c r="C152" s="25">
        <v>10</v>
      </c>
      <c r="F152" s="1">
        <f>F151*POWER(1+0.0005,(A152-A150))+D151</f>
        <v>180379.2902624961</v>
      </c>
      <c r="G152" s="18" t="s">
        <v>80</v>
      </c>
    </row>
    <row r="153" spans="1:7" ht="14">
      <c r="A153" s="17">
        <f>DATE(B153,C153,20)</f>
        <v>45585</v>
      </c>
      <c r="B153">
        <v>2024</v>
      </c>
      <c r="C153" s="25">
        <v>10</v>
      </c>
      <c r="D153" s="21">
        <f>E153*5%</f>
        <v>450.94822565624031</v>
      </c>
      <c r="E153">
        <f>F153*5%</f>
        <v>9018.9645131248053</v>
      </c>
      <c r="F153" s="1">
        <f>F152</f>
        <v>180379.2902624961</v>
      </c>
    </row>
    <row r="154" spans="1:7" ht="36">
      <c r="A154" s="17">
        <f>DATE(B154,C154,1)</f>
        <v>45597</v>
      </c>
      <c r="B154">
        <v>2024</v>
      </c>
      <c r="C154" s="25">
        <v>11</v>
      </c>
      <c r="F154" s="1">
        <f>F153*POWER(1+0.0005,(A154-A152))+D153</f>
        <v>183647.18828601463</v>
      </c>
      <c r="G154" s="18" t="s">
        <v>80</v>
      </c>
    </row>
    <row r="155" spans="1:7" ht="14">
      <c r="A155" s="17">
        <f>DATE(B155,C155,20)</f>
        <v>45616</v>
      </c>
      <c r="B155">
        <v>2024</v>
      </c>
      <c r="C155" s="25">
        <v>11</v>
      </c>
      <c r="D155" s="21">
        <f>E155*5%</f>
        <v>459.11797071503662</v>
      </c>
      <c r="E155">
        <f>F155*5%</f>
        <v>9182.3594143007322</v>
      </c>
      <c r="F155" s="1">
        <f>F154</f>
        <v>183647.18828601463</v>
      </c>
    </row>
    <row r="156" spans="1:7" ht="36">
      <c r="A156" s="17">
        <f>DATE(B156,C156,1)</f>
        <v>45627</v>
      </c>
      <c r="B156">
        <v>2024</v>
      </c>
      <c r="C156" s="25">
        <v>12</v>
      </c>
      <c r="F156" s="1">
        <f>F155*POWER(1+0.0005,(A156-A154))+D155</f>
        <v>186881.07922906661</v>
      </c>
      <c r="G156" s="18" t="s">
        <v>80</v>
      </c>
    </row>
    <row r="157" spans="1:7" ht="14">
      <c r="A157" s="17">
        <f>DATE(B157,C157,20)</f>
        <v>45646</v>
      </c>
      <c r="B157">
        <v>2024</v>
      </c>
      <c r="C157" s="25">
        <v>12</v>
      </c>
      <c r="D157" s="21">
        <f>E157*5%</f>
        <v>467.20269807266664</v>
      </c>
      <c r="E157">
        <f>F157*5%</f>
        <v>9344.0539614533318</v>
      </c>
      <c r="F157" s="1">
        <f>F156</f>
        <v>186881.07922906661</v>
      </c>
    </row>
    <row r="158" spans="1:7" ht="36">
      <c r="A158" s="17">
        <f>DATE(B158,C158,1)</f>
        <v>45658</v>
      </c>
      <c r="B158">
        <v>2025</v>
      </c>
      <c r="C158" s="25">
        <v>1</v>
      </c>
      <c r="F158" s="1">
        <f>F157*POWER(1+0.0005,(A158-A156))+D157</f>
        <v>190266.76895296422</v>
      </c>
      <c r="G158" s="18" t="s">
        <v>80</v>
      </c>
    </row>
    <row r="159" spans="1:7" ht="14">
      <c r="A159" s="17">
        <f>DATE(B159,C159,20)</f>
        <v>45677</v>
      </c>
      <c r="B159">
        <v>2025</v>
      </c>
      <c r="C159" s="25">
        <v>1</v>
      </c>
      <c r="D159" s="21">
        <f>E159*5%</f>
        <v>475.66692238241058</v>
      </c>
      <c r="E159">
        <f>F159*5%</f>
        <v>9513.3384476482115</v>
      </c>
      <c r="F159" s="1">
        <f>F158</f>
        <v>190266.76895296422</v>
      </c>
    </row>
    <row r="160" spans="1:7" ht="36">
      <c r="A160" s="17">
        <f>DATE(B160,C160,1)</f>
        <v>45689</v>
      </c>
      <c r="B160">
        <v>2025</v>
      </c>
      <c r="C160" s="25">
        <v>2</v>
      </c>
      <c r="F160" s="1">
        <f>F159*POWER(1+0.0005,(A160-A158))+D159</f>
        <v>193713.79658733297</v>
      </c>
      <c r="G160" s="18" t="s">
        <v>80</v>
      </c>
    </row>
    <row r="161" spans="1:7" ht="14">
      <c r="A161" s="17">
        <f>DATE(B161,C161,20)</f>
        <v>45708</v>
      </c>
      <c r="B161">
        <v>2025</v>
      </c>
      <c r="C161" s="25">
        <v>2</v>
      </c>
      <c r="D161" s="21">
        <f>E161*5%</f>
        <v>484.28449146833248</v>
      </c>
      <c r="E161">
        <f>F161*5%</f>
        <v>9685.6898293666491</v>
      </c>
      <c r="F161" s="1">
        <f>F160</f>
        <v>193713.79658733297</v>
      </c>
    </row>
    <row r="162" spans="1:7" ht="36">
      <c r="A162" s="17">
        <f>DATE(B162,C162,1)</f>
        <v>45717</v>
      </c>
      <c r="B162">
        <v>2025</v>
      </c>
      <c r="C162" s="25">
        <v>3</v>
      </c>
      <c r="F162" s="1">
        <f>F161*POWER(1+0.0005,(A162-A160))+D161</f>
        <v>196928.45975909024</v>
      </c>
      <c r="G162" s="18" t="s">
        <v>80</v>
      </c>
    </row>
    <row r="163" spans="1:7" ht="14">
      <c r="A163" s="17">
        <f>DATE(B163,C163,20)</f>
        <v>45736</v>
      </c>
      <c r="B163">
        <v>2025</v>
      </c>
      <c r="C163" s="25">
        <v>3</v>
      </c>
      <c r="D163" s="21">
        <f>E163*5%</f>
        <v>492.32114939772566</v>
      </c>
      <c r="E163">
        <f>F163*5%</f>
        <v>9846.4229879545128</v>
      </c>
      <c r="F163" s="1">
        <f>F162</f>
        <v>196928.45975909024</v>
      </c>
    </row>
    <row r="164" spans="1:7" ht="36">
      <c r="A164" s="17">
        <f>DATE(B164,C164,1)</f>
        <v>45748</v>
      </c>
      <c r="B164">
        <v>2025</v>
      </c>
      <c r="C164" s="25">
        <v>4</v>
      </c>
      <c r="F164" s="1">
        <f>F163*POWER(1+0.0005,(A164-A162))+D163</f>
        <v>200496.17600569909</v>
      </c>
      <c r="G164" s="18" t="s">
        <v>80</v>
      </c>
    </row>
    <row r="165" spans="1:7" ht="14">
      <c r="A165" s="17">
        <f>DATE(B165,C165,20)</f>
        <v>45767</v>
      </c>
      <c r="B165">
        <v>2025</v>
      </c>
      <c r="C165" s="25">
        <v>4</v>
      </c>
      <c r="D165" s="21">
        <f>E165*5%</f>
        <v>501.24044001424772</v>
      </c>
      <c r="E165">
        <f>F165*5%</f>
        <v>10024.808800284954</v>
      </c>
      <c r="F165" s="1">
        <f>F164</f>
        <v>200496.17600569909</v>
      </c>
    </row>
    <row r="166" spans="1:7" ht="36">
      <c r="A166" s="17">
        <f>DATE(B166,C166,1)</f>
        <v>45778</v>
      </c>
      <c r="B166">
        <v>2025</v>
      </c>
      <c r="C166" s="25">
        <v>5</v>
      </c>
      <c r="F166" s="1">
        <f>F165*POWER(1+0.0005,(A166-A164))+D165</f>
        <v>204026.76514105566</v>
      </c>
      <c r="G166" s="18" t="s">
        <v>80</v>
      </c>
    </row>
    <row r="167" spans="1:7" ht="14">
      <c r="A167" s="17">
        <f>DATE(B167,C167,20)</f>
        <v>45797</v>
      </c>
      <c r="B167">
        <v>2025</v>
      </c>
      <c r="C167" s="25">
        <v>5</v>
      </c>
      <c r="D167" s="21">
        <f>E167*5%</f>
        <v>510.06691285263918</v>
      </c>
      <c r="E167">
        <f>F167*5%</f>
        <v>10201.338257052783</v>
      </c>
      <c r="F167" s="1">
        <f>F166</f>
        <v>204026.76514105566</v>
      </c>
    </row>
    <row r="168" spans="1:7" ht="36">
      <c r="A168" s="17">
        <f>DATE(B168,C168,1)</f>
        <v>45809</v>
      </c>
      <c r="B168">
        <v>2025</v>
      </c>
      <c r="C168" s="25">
        <v>6</v>
      </c>
      <c r="F168" s="1">
        <f>F167*POWER(1+0.0005,(A168-A166))+D167</f>
        <v>207723.08006489789</v>
      </c>
      <c r="G168" s="18" t="s">
        <v>80</v>
      </c>
    </row>
    <row r="169" spans="1:7" ht="14">
      <c r="A169" s="17">
        <f>DATE(B169,C169,20)</f>
        <v>45828</v>
      </c>
      <c r="B169">
        <v>2025</v>
      </c>
      <c r="C169" s="25">
        <v>6</v>
      </c>
      <c r="D169" s="21">
        <f>E169*5%</f>
        <v>519.30770016224483</v>
      </c>
      <c r="E169">
        <f>F169*5%</f>
        <v>10386.154003244896</v>
      </c>
      <c r="F169" s="1">
        <f>F168</f>
        <v>207723.08006489789</v>
      </c>
    </row>
    <row r="170" spans="1:7" ht="36">
      <c r="A170" s="17">
        <f>DATE(B170,C170,1)</f>
        <v>45839</v>
      </c>
      <c r="B170">
        <v>2025</v>
      </c>
      <c r="C170" s="25">
        <v>7</v>
      </c>
      <c r="F170" s="1">
        <f>F169*POWER(1+0.0005,(A170-A168))+D169</f>
        <v>211380.92962717128</v>
      </c>
      <c r="G170" s="18" t="s">
        <v>80</v>
      </c>
    </row>
    <row r="171" spans="1:7" ht="14">
      <c r="A171" s="17">
        <f>DATE(B171,C171,20)</f>
        <v>45858</v>
      </c>
      <c r="B171">
        <v>2025</v>
      </c>
      <c r="C171" s="25">
        <v>7</v>
      </c>
      <c r="D171" s="21">
        <f>E171*5%</f>
        <v>528.4523240679282</v>
      </c>
      <c r="E171">
        <f>F171*5%</f>
        <v>10569.046481358564</v>
      </c>
      <c r="F171" s="1">
        <f>F170</f>
        <v>211380.92962717128</v>
      </c>
    </row>
    <row r="172" spans="1:7" ht="36">
      <c r="A172" s="17">
        <f>DATE(B172,C172,1)</f>
        <v>45870</v>
      </c>
      <c r="B172">
        <v>2025</v>
      </c>
      <c r="C172" s="25">
        <v>8</v>
      </c>
      <c r="F172" s="1">
        <f>F171*POWER(1+0.0005,(A172-A170))+D171</f>
        <v>215210.47858000785</v>
      </c>
      <c r="G172" s="18" t="s">
        <v>80</v>
      </c>
    </row>
    <row r="173" spans="1:7" ht="14">
      <c r="A173" s="17">
        <f>DATE(B173,C173,20)</f>
        <v>45889</v>
      </c>
      <c r="B173">
        <v>2025</v>
      </c>
      <c r="C173" s="25">
        <v>8</v>
      </c>
      <c r="D173" s="21">
        <f>E173*5%</f>
        <v>538.02619645001971</v>
      </c>
      <c r="E173">
        <f>F173*5%</f>
        <v>10760.523929000394</v>
      </c>
      <c r="F173" s="1">
        <f>F172</f>
        <v>215210.47858000785</v>
      </c>
    </row>
    <row r="174" spans="1:7" ht="36">
      <c r="A174" s="17">
        <f>DATE(B174,C174,1)</f>
        <v>45901</v>
      </c>
      <c r="B174">
        <v>2025</v>
      </c>
      <c r="C174" s="25">
        <v>9</v>
      </c>
      <c r="F174" s="1">
        <f>F173*POWER(1+0.0005,(A174-A172))+D173</f>
        <v>219109.40675834048</v>
      </c>
      <c r="G174" s="18" t="s">
        <v>80</v>
      </c>
    </row>
    <row r="175" spans="1:7" ht="14">
      <c r="A175" s="17">
        <f>DATE(B175,C175,20)</f>
        <v>45920</v>
      </c>
      <c r="B175">
        <v>2025</v>
      </c>
      <c r="C175" s="25">
        <v>9</v>
      </c>
      <c r="D175" s="21">
        <f>E175*5%</f>
        <v>547.77351689585123</v>
      </c>
      <c r="E175">
        <f>F175*5%</f>
        <v>10955.470337917024</v>
      </c>
      <c r="F175" s="1">
        <f>F174</f>
        <v>219109.40675834048</v>
      </c>
    </row>
    <row r="176" spans="1:7" ht="36">
      <c r="A176" s="17">
        <f>DATE(B176,C176,1)</f>
        <v>45931</v>
      </c>
      <c r="B176">
        <v>2025</v>
      </c>
      <c r="C176" s="25">
        <v>10</v>
      </c>
      <c r="F176" s="1">
        <f>F175*POWER(1+0.0005,(A176-A174))+D175</f>
        <v>222967.76109889126</v>
      </c>
      <c r="G176" s="18" t="s">
        <v>80</v>
      </c>
    </row>
    <row r="177" spans="1:7" ht="14">
      <c r="A177" s="17">
        <f>DATE(B177,C177,20)</f>
        <v>45950</v>
      </c>
      <c r="B177">
        <v>2025</v>
      </c>
      <c r="C177" s="25">
        <v>10</v>
      </c>
      <c r="D177" s="21">
        <f>E177*5%</f>
        <v>557.41940274722822</v>
      </c>
      <c r="E177">
        <f>F177*5%</f>
        <v>11148.388054944564</v>
      </c>
      <c r="F177" s="1">
        <f>F176</f>
        <v>222967.76109889126</v>
      </c>
    </row>
    <row r="178" spans="1:7" ht="36">
      <c r="A178" s="17">
        <f>DATE(B178,C178,1)</f>
        <v>45962</v>
      </c>
      <c r="B178">
        <v>2025</v>
      </c>
      <c r="C178" s="25">
        <v>11</v>
      </c>
      <c r="F178" s="1">
        <f>F177*POWER(1+0.0005,(A178-A176))+D177</f>
        <v>227007.22652057619</v>
      </c>
      <c r="G178" s="18" t="s">
        <v>80</v>
      </c>
    </row>
    <row r="179" spans="1:7" ht="14">
      <c r="A179" s="17">
        <f>DATE(B179,C179,20)</f>
        <v>45981</v>
      </c>
      <c r="B179">
        <v>2025</v>
      </c>
      <c r="C179" s="25">
        <v>11</v>
      </c>
      <c r="D179" s="21">
        <f>E179*5%</f>
        <v>567.51806630144063</v>
      </c>
      <c r="E179">
        <f>F179*5%</f>
        <v>11350.361326028811</v>
      </c>
      <c r="F179" s="1">
        <f>F178</f>
        <v>227007.22652057619</v>
      </c>
    </row>
    <row r="180" spans="1:7" ht="36">
      <c r="A180" s="17">
        <f>DATE(B180,C180,1)</f>
        <v>45992</v>
      </c>
      <c r="B180">
        <v>2025</v>
      </c>
      <c r="C180" s="25">
        <v>12</v>
      </c>
      <c r="F180" s="1">
        <f>F179*POWER(1+0.0005,(A180-A178))+D179</f>
        <v>231004.65561657149</v>
      </c>
      <c r="G180" s="18" t="s">
        <v>80</v>
      </c>
    </row>
    <row r="181" spans="1:7" ht="14">
      <c r="A181" s="17">
        <f>DATE(B181,C181,20)</f>
        <v>46011</v>
      </c>
      <c r="B181">
        <v>2025</v>
      </c>
      <c r="C181" s="25">
        <v>12</v>
      </c>
      <c r="D181" s="21">
        <f>E181*5%</f>
        <v>577.51163904142879</v>
      </c>
      <c r="E181">
        <f>F181*5%</f>
        <v>11550.232780828575</v>
      </c>
      <c r="F181" s="1">
        <f>F180</f>
        <v>231004.65561657149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15543</cp:lastModifiedBy>
  <dcterms:created xsi:type="dcterms:W3CDTF">2006-09-14T03:21:00Z</dcterms:created>
  <dcterms:modified xsi:type="dcterms:W3CDTF">2025-08-20T04:06:07Z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FD60D0BDB8E3439334E0A368B3F1311A_42</vt:lpwstr>
  </property>
</Properties>
</file>